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1"/>
  </bookViews>
  <sheets>
    <sheet name="De nghi bo" sheetId="1" r:id="rId1"/>
    <sheet name="kem_QD" sheetId="2" r:id="rId2"/>
  </sheets>
  <definedNames>
    <definedName name="_xlnm._FilterDatabase" localSheetId="0" hidden="1">'De nghi bo'!$A$11:$AQ$14</definedName>
    <definedName name="_xlnm._FilterDatabase" localSheetId="1" hidden="1">'kem_QD'!$A$12:$S$132</definedName>
    <definedName name="denghi" localSheetId="0">'De nghi bo'!#REF!</definedName>
    <definedName name="denghi" localSheetId="1">'kem_QD'!#REF!</definedName>
    <definedName name="denghi">#REF!</definedName>
    <definedName name="noi_tra" localSheetId="0">'De nghi bo'!#REF!</definedName>
    <definedName name="noi_tra" localSheetId="1">'kem_QD'!#REF!</definedName>
    <definedName name="noi_tra">#REF!</definedName>
    <definedName name="_xlnm.Print_Area" localSheetId="0">'De nghi bo'!$A$1:$AA$83</definedName>
    <definedName name="_xlnm.Print_Area" localSheetId="1">'kem_QD'!$A$1:$S$139</definedName>
    <definedName name="_xlnm.Print_Titles" localSheetId="0">'De nghi bo'!$8:$9</definedName>
    <definedName name="_xlnm.Print_Titles" localSheetId="1">'kem_QD'!$9:$10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K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<sst xmlns="http://schemas.openxmlformats.org/spreadsheetml/2006/main" count="1746" uniqueCount="563">
  <si>
    <t>Bảo vệ</t>
  </si>
  <si>
    <t>TT Thực nghiệm và ĐT nghề</t>
  </si>
  <si>
    <t>Công nghệ Sau thu hoạch</t>
  </si>
  <si>
    <t>Sinh học động vật</t>
  </si>
  <si>
    <t>Di truyền Giống gia súc</t>
  </si>
  <si>
    <t>Cây lương thực</t>
  </si>
  <si>
    <t>Khoa học đất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</si>
  <si>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</si>
  <si>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</si>
  <si>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</si>
  <si>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</si>
  <si>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</si>
  <si>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</si>
  <si>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</si>
  <si>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</si>
  <si>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</si>
  <si>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</si>
  <si>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</si>
  <si>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noi_tra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</si>
  <si>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</si>
  <si>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</si>
  <si>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</si>
  <si>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</si>
  <si>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</si>
  <si>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</si>
  <si>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</si>
  <si>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</si>
  <si>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</si>
  <si>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Lan</t>
  </si>
  <si>
    <t>01.002</t>
  </si>
  <si>
    <t>01.011</t>
  </si>
  <si>
    <t>06.031</t>
  </si>
  <si>
    <t>Minh</t>
  </si>
  <si>
    <t>Quang</t>
  </si>
  <si>
    <t>Nam</t>
  </si>
  <si>
    <t>01.004</t>
  </si>
  <si>
    <t>Trang</t>
  </si>
  <si>
    <t>Nguyễn Thị</t>
  </si>
  <si>
    <t>Hà</t>
  </si>
  <si>
    <t>Trần Thị</t>
  </si>
  <si>
    <t>Nguyễn Hữu</t>
  </si>
  <si>
    <t>Khánh</t>
  </si>
  <si>
    <t>Sơn</t>
  </si>
  <si>
    <t>Phạm Thị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</si>
  <si>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</si>
  <si>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</si>
  <si>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</si>
  <si>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</si>
  <si>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</si>
  <si>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</si>
  <si>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</si>
  <si>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</si>
  <si>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</si>
  <si>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</si>
  <si>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</si>
  <si>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</si>
  <si>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</si>
  <si>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</si>
  <si>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Châu</t>
  </si>
  <si>
    <t>Nguyễn Đức</t>
  </si>
  <si>
    <t>Quản lý đất đai</t>
  </si>
  <si>
    <t>HS-CN sinh học thực phẩm</t>
  </si>
  <si>
    <t>Canh tác học</t>
  </si>
  <si>
    <t>Kinh tế</t>
  </si>
  <si>
    <t>Chăn nuôi chuyên khoa</t>
  </si>
  <si>
    <t>Tài chính</t>
  </si>
  <si>
    <t>Thực vật</t>
  </si>
  <si>
    <t>Di truyền giống</t>
  </si>
  <si>
    <t>Côn trùng</t>
  </si>
  <si>
    <t>A</t>
  </si>
  <si>
    <t>B</t>
  </si>
  <si>
    <t>C</t>
  </si>
  <si>
    <t>D</t>
  </si>
  <si>
    <t>E</t>
  </si>
  <si>
    <t>R</t>
  </si>
  <si>
    <t>ngsinh</t>
  </si>
  <si>
    <t>nu</t>
  </si>
  <si>
    <t>soso</t>
  </si>
  <si>
    <t>trinhdo</t>
  </si>
  <si>
    <t>danhthuc</t>
  </si>
  <si>
    <t>Trung cấp</t>
  </si>
  <si>
    <t>Kỹ thuật viên</t>
  </si>
  <si>
    <t/>
  </si>
  <si>
    <t>Tiến sỹ</t>
  </si>
  <si>
    <t>Đại học</t>
  </si>
  <si>
    <t>Giảng viên</t>
  </si>
  <si>
    <t>Kỹ sư</t>
  </si>
  <si>
    <t>Nguyệt</t>
  </si>
  <si>
    <t>Thạc sỹ</t>
  </si>
  <si>
    <t>CN-SơCấp</t>
  </si>
  <si>
    <t>Nhân viên kỹ thuật</t>
  </si>
  <si>
    <t>Kiên</t>
  </si>
  <si>
    <t>KhôngBCấp</t>
  </si>
  <si>
    <t>Nhân viên bảo vệ</t>
  </si>
  <si>
    <t>Nhân viên phục vụ</t>
  </si>
  <si>
    <t>Chung</t>
  </si>
  <si>
    <t>Thực phẩm và Dinh dưỡng</t>
  </si>
  <si>
    <t>Nguyễn Thu</t>
  </si>
  <si>
    <t>Khoa học máy tính</t>
  </si>
  <si>
    <t>Toán - Tin ứng dụng</t>
  </si>
  <si>
    <t>Công nghệ sinh học động vật</t>
  </si>
  <si>
    <t>Kế toán viên</t>
  </si>
  <si>
    <t>Lái xe cơ quan</t>
  </si>
  <si>
    <t>VT-HC</t>
  </si>
  <si>
    <t>Đội xe</t>
  </si>
  <si>
    <t>Chương</t>
  </si>
  <si>
    <t>My</t>
  </si>
  <si>
    <t>Huệ</t>
  </si>
  <si>
    <t>KTX Sinh viên</t>
  </si>
  <si>
    <t>Giảng đường</t>
  </si>
  <si>
    <t>Số 
tháng</t>
  </si>
  <si>
    <t>Phạm Đức</t>
  </si>
  <si>
    <t>TB bảo quản và CBNS</t>
  </si>
  <si>
    <t>Phát triển nông thôn</t>
  </si>
  <si>
    <t>denghi</t>
  </si>
  <si>
    <t>tam</t>
  </si>
  <si>
    <t>dvi_tvu</t>
  </si>
  <si>
    <t>dvi_tvu1</t>
  </si>
  <si>
    <t>c</t>
  </si>
  <si>
    <t>0101</t>
  </si>
  <si>
    <t>0107</t>
  </si>
  <si>
    <t>VK</t>
  </si>
  <si>
    <t>0201</t>
  </si>
  <si>
    <t>5003</t>
  </si>
  <si>
    <t>2</t>
  </si>
  <si>
    <t>0502</t>
  </si>
  <si>
    <t>2900</t>
  </si>
  <si>
    <t>3001</t>
  </si>
  <si>
    <t>5030</t>
  </si>
  <si>
    <t>3002</t>
  </si>
  <si>
    <t>5036</t>
  </si>
  <si>
    <t>3600</t>
  </si>
  <si>
    <t>S</t>
  </si>
  <si>
    <t>Nữ</t>
  </si>
  <si>
    <t>Năm sinh</t>
  </si>
  <si>
    <t>Trình độ
chuyên môn
nghiệp vụ
được đào tạo</t>
  </si>
  <si>
    <t>Co</t>
  </si>
  <si>
    <t>Dương Văn</t>
  </si>
  <si>
    <t>Sáng</t>
  </si>
  <si>
    <t>Cảnh</t>
  </si>
  <si>
    <t>Hoàng</t>
  </si>
  <si>
    <t>Hằng</t>
  </si>
  <si>
    <t>Giang</t>
  </si>
  <si>
    <t>Tuyến</t>
  </si>
  <si>
    <t>Đỗ Thị</t>
  </si>
  <si>
    <t>Nguyễn Thị Hồng</t>
  </si>
  <si>
    <t>Thành</t>
  </si>
  <si>
    <t>Hùng</t>
  </si>
  <si>
    <t>Tú</t>
  </si>
  <si>
    <t>Loan</t>
  </si>
  <si>
    <t>Bùi Thị Lan</t>
  </si>
  <si>
    <t>Nguyễn Doãn</t>
  </si>
  <si>
    <t>Lâm</t>
  </si>
  <si>
    <t>Hà Thị Phương</t>
  </si>
  <si>
    <t>Mai</t>
  </si>
  <si>
    <t>Trần Thị Thu</t>
  </si>
  <si>
    <t>Vũ Thị</t>
  </si>
  <si>
    <t>Nguyễn Thế</t>
  </si>
  <si>
    <t>Trung</t>
  </si>
  <si>
    <t>Bùi Đạo</t>
  </si>
  <si>
    <t>Tĩnh</t>
  </si>
  <si>
    <t>Rau - Hoa - Quả</t>
  </si>
  <si>
    <t>Sinh thái nông nghiệp</t>
  </si>
  <si>
    <t>Văn phòng Khoa</t>
  </si>
  <si>
    <t>Nội - Chẩn - Dược lý</t>
  </si>
  <si>
    <t>Vi sinh vật - Truyền nhiễm</t>
  </si>
  <si>
    <t>Thú y cộng đồng</t>
  </si>
  <si>
    <t>Kế toán tài chính</t>
  </si>
  <si>
    <t>Giáo dục thể chất</t>
  </si>
  <si>
    <t>Giảng viên chính</t>
  </si>
  <si>
    <t>15.109</t>
  </si>
  <si>
    <t>5001</t>
  </si>
  <si>
    <t>2200</t>
  </si>
  <si>
    <t>loai</t>
  </si>
  <si>
    <t>3</t>
  </si>
  <si>
    <t>Môi trường và Bệnh thủy sản</t>
  </si>
  <si>
    <t>BN_27032012</t>
  </si>
  <si>
    <t>CD_27032012</t>
  </si>
  <si>
    <t>Phương pháp giáo dục</t>
  </si>
  <si>
    <t>Ngô Thị</t>
  </si>
  <si>
    <t>Phạm Văn</t>
  </si>
  <si>
    <t>Cường</t>
  </si>
  <si>
    <t>Nguyễn Thị Bích</t>
  </si>
  <si>
    <t>Lê Thị</t>
  </si>
  <si>
    <t>Dung</t>
  </si>
  <si>
    <t>Ân</t>
  </si>
  <si>
    <t>Đặng Thị</t>
  </si>
  <si>
    <t>Bộ</t>
  </si>
  <si>
    <t>Năng</t>
  </si>
  <si>
    <t>Duy</t>
  </si>
  <si>
    <t>Điệp</t>
  </si>
  <si>
    <t>Dũng</t>
  </si>
  <si>
    <t>Huyền</t>
  </si>
  <si>
    <t>Vân</t>
  </si>
  <si>
    <t>Hạnh</t>
  </si>
  <si>
    <t>Nguyên</t>
  </si>
  <si>
    <t>Việt</t>
  </si>
  <si>
    <t>Lê Thị Bích</t>
  </si>
  <si>
    <t>Liên</t>
  </si>
  <si>
    <t>Trương Thị</t>
  </si>
  <si>
    <t>Phan Văn</t>
  </si>
  <si>
    <t>Thủy</t>
  </si>
  <si>
    <t>Thu</t>
  </si>
  <si>
    <t>Nguyễn Hải</t>
  </si>
  <si>
    <t>Nghĩa</t>
  </si>
  <si>
    <t>Quyên</t>
  </si>
  <si>
    <t>Lập</t>
  </si>
  <si>
    <t>Nguyễn Bá</t>
  </si>
  <si>
    <t>Huy</t>
  </si>
  <si>
    <t>Bùi Thị Hải</t>
  </si>
  <si>
    <t>Bẩy</t>
  </si>
  <si>
    <t>Ngọc</t>
  </si>
  <si>
    <t>Nguyễn Lê</t>
  </si>
  <si>
    <t>Bùi Thị Kim</t>
  </si>
  <si>
    <t>Ngân</t>
  </si>
  <si>
    <t>Lê Văn</t>
  </si>
  <si>
    <t>Trình</t>
  </si>
  <si>
    <t>Vũ Xuân</t>
  </si>
  <si>
    <t>Đồng Thị Hồng</t>
  </si>
  <si>
    <t>Bùi Trung</t>
  </si>
  <si>
    <t>Vũ Thị Vân</t>
  </si>
  <si>
    <t>Thanh</t>
  </si>
  <si>
    <t>Xuân</t>
  </si>
  <si>
    <t>Nguyễn Đình</t>
  </si>
  <si>
    <t>Trường</t>
  </si>
  <si>
    <t>Phạm Mạnh</t>
  </si>
  <si>
    <t>Đông</t>
  </si>
  <si>
    <t>Trần Đức</t>
  </si>
  <si>
    <t>Đỗ Văn</t>
  </si>
  <si>
    <t>Lành</t>
  </si>
  <si>
    <t>Hòa</t>
  </si>
  <si>
    <t>08-Dec-76</t>
  </si>
  <si>
    <t>22-Jul-77</t>
  </si>
  <si>
    <t>02-Jun-65</t>
  </si>
  <si>
    <t>02-Sep-74</t>
  </si>
  <si>
    <t>10-Oct-60</t>
  </si>
  <si>
    <t>16-Jun-77</t>
  </si>
  <si>
    <t>28-Jun-73</t>
  </si>
  <si>
    <t>27-Dec-59</t>
  </si>
  <si>
    <t>22-Nov-63</t>
  </si>
  <si>
    <t>25-Jun-70</t>
  </si>
  <si>
    <t>19-Oct-78</t>
  </si>
  <si>
    <t>07-Nov-73</t>
  </si>
  <si>
    <t>04-Sep-70</t>
  </si>
  <si>
    <t>20-Mar-67</t>
  </si>
  <si>
    <t>19-Nov-65</t>
  </si>
  <si>
    <t>03-Sep-83</t>
  </si>
  <si>
    <t>13-Feb-82</t>
  </si>
  <si>
    <t>07-Nov-84</t>
  </si>
  <si>
    <t>12-Jun-81</t>
  </si>
  <si>
    <t>27-Apr-82</t>
  </si>
  <si>
    <t>21-Oct-67</t>
  </si>
  <si>
    <t>04-Apr-74</t>
  </si>
  <si>
    <t>30-Dec-76</t>
  </si>
  <si>
    <t>06-Feb-81</t>
  </si>
  <si>
    <t>0104052839</t>
  </si>
  <si>
    <t>0102015330</t>
  </si>
  <si>
    <t>0101017308</t>
  </si>
  <si>
    <t>0109045660</t>
  </si>
  <si>
    <t>0109045662</t>
  </si>
  <si>
    <t>0109045664</t>
  </si>
  <si>
    <t>0109045663</t>
  </si>
  <si>
    <t>0198088387</t>
  </si>
  <si>
    <t>0102017772</t>
  </si>
  <si>
    <t>0197004932</t>
  </si>
  <si>
    <t>0104041657</t>
  </si>
  <si>
    <t>0108063811</t>
  </si>
  <si>
    <t>0100049935</t>
  </si>
  <si>
    <t>0197004987</t>
  </si>
  <si>
    <t>0106061445</t>
  </si>
  <si>
    <t>0108063812</t>
  </si>
  <si>
    <t>0107059992</t>
  </si>
  <si>
    <t>0107059993</t>
  </si>
  <si>
    <t>0111064014</t>
  </si>
  <si>
    <t>0110128540</t>
  </si>
  <si>
    <t>0108002924</t>
  </si>
  <si>
    <t>0100034046</t>
  </si>
  <si>
    <t>0111064012</t>
  </si>
  <si>
    <t>1806002552</t>
  </si>
  <si>
    <t>Bệnh cây</t>
  </si>
  <si>
    <t>Cơ học kỹ thuật</t>
  </si>
  <si>
    <t>Hệ thống điện</t>
  </si>
  <si>
    <t>Kinh tế Tài nguyên và MT</t>
  </si>
  <si>
    <t>Tư tưởng Hồ Chí Minh</t>
  </si>
  <si>
    <t>Xã hội học</t>
  </si>
  <si>
    <t>Công nghệ chế biến</t>
  </si>
  <si>
    <t>Quản trị kinh doanh</t>
  </si>
  <si>
    <t>SH phân tử và CNSH ứng dụng</t>
  </si>
  <si>
    <t>Công nghệ vi sinh</t>
  </si>
  <si>
    <t>Sinh học</t>
  </si>
  <si>
    <t>Trạm Y tế</t>
  </si>
  <si>
    <t>CT Tư vấn và DVKHNN I</t>
  </si>
  <si>
    <t>TT Tư vấn KHCN Tài nguyên môi trường</t>
  </si>
  <si>
    <t>TT Bệnh cây nhiệt đới</t>
  </si>
  <si>
    <t>TT Dạy nghề và ứng dụng KT cao</t>
  </si>
  <si>
    <t>Viện PT Công nghệ Cơ - Điện</t>
  </si>
  <si>
    <t>Viện Sinh học Nông nghiệp</t>
  </si>
  <si>
    <t>Nghiên cứu viên</t>
  </si>
  <si>
    <t>Nhân viên đánh máy</t>
  </si>
  <si>
    <t>13.092</t>
  </si>
  <si>
    <t>01.006</t>
  </si>
  <si>
    <t>BN</t>
  </si>
  <si>
    <t>0114</t>
  </si>
  <si>
    <t>0307</t>
  </si>
  <si>
    <t>0401</t>
  </si>
  <si>
    <t>1500</t>
  </si>
  <si>
    <t>2500</t>
  </si>
  <si>
    <t>5029</t>
  </si>
  <si>
    <t>2903</t>
  </si>
  <si>
    <t>5035</t>
  </si>
  <si>
    <t>3500</t>
  </si>
  <si>
    <t>4000</t>
  </si>
  <si>
    <t>5090</t>
  </si>
  <si>
    <t>9000</t>
  </si>
  <si>
    <t>Nguyễn Viết</t>
  </si>
  <si>
    <t>05-Dec-77</t>
  </si>
  <si>
    <t>Vũ Duy</t>
  </si>
  <si>
    <t>Phan Thị Hồng</t>
  </si>
  <si>
    <t>Nhung</t>
  </si>
  <si>
    <t>Hồ Thị Thu</t>
  </si>
  <si>
    <t>Vũ Đình</t>
  </si>
  <si>
    <t>Vũ Văn</t>
  </si>
  <si>
    <t>Liết</t>
  </si>
  <si>
    <t>20-Oct-54</t>
  </si>
  <si>
    <t>Lê Thị Tuyết</t>
  </si>
  <si>
    <t>Châm</t>
  </si>
  <si>
    <t>Ngô Thị Hồng</t>
  </si>
  <si>
    <t>Tươi</t>
  </si>
  <si>
    <t>Trần Thị Minh</t>
  </si>
  <si>
    <t>Phạm Thị Minh</t>
  </si>
  <si>
    <t>Phượng</t>
  </si>
  <si>
    <t>27-Jul-86</t>
  </si>
  <si>
    <t>Trạch</t>
  </si>
  <si>
    <t>29-Sep-58</t>
  </si>
  <si>
    <t>Bằng</t>
  </si>
  <si>
    <t>Đỗ Đức</t>
  </si>
  <si>
    <t>Lực</t>
  </si>
  <si>
    <t>Nguyễn Chí</t>
  </si>
  <si>
    <t>Chu Tuấn</t>
  </si>
  <si>
    <t>Thịnh</t>
  </si>
  <si>
    <t>Nguyễn Thị Vân</t>
  </si>
  <si>
    <t>Trịnh Đình</t>
  </si>
  <si>
    <t>Khuyến</t>
  </si>
  <si>
    <t>Trịnh Thị</t>
  </si>
  <si>
    <t>Hậu</t>
  </si>
  <si>
    <t>Luyện Hữu</t>
  </si>
  <si>
    <t>Cử</t>
  </si>
  <si>
    <t>Phan Quốc</t>
  </si>
  <si>
    <t>Hưng</t>
  </si>
  <si>
    <t>Tám</t>
  </si>
  <si>
    <t>Nhạ</t>
  </si>
  <si>
    <t>Nguyễn Khắc Việt</t>
  </si>
  <si>
    <t>Ba</t>
  </si>
  <si>
    <t>Đỗ Thị Đức</t>
  </si>
  <si>
    <t>Phạm Phương</t>
  </si>
  <si>
    <t>Bùi Nguyên</t>
  </si>
  <si>
    <t>Công</t>
  </si>
  <si>
    <t>22-Aug-74</t>
  </si>
  <si>
    <t>Đoàn Thanh</t>
  </si>
  <si>
    <t>Trần Trọng</t>
  </si>
  <si>
    <t>Lịch</t>
  </si>
  <si>
    <t>Yến</t>
  </si>
  <si>
    <t>02-Sep-88</t>
  </si>
  <si>
    <t>26-May-74</t>
  </si>
  <si>
    <t>Trần Như</t>
  </si>
  <si>
    <t>Trí</t>
  </si>
  <si>
    <t>Thái Thị</t>
  </si>
  <si>
    <t>Nguyễn Minh</t>
  </si>
  <si>
    <t>Nguyễn Trọng</t>
  </si>
  <si>
    <t>Đắc</t>
  </si>
  <si>
    <t>28-Dec-54</t>
  </si>
  <si>
    <t>Lê Phương</t>
  </si>
  <si>
    <t>Tô Thế</t>
  </si>
  <si>
    <t>Lê Khắc</t>
  </si>
  <si>
    <t>Đỗ Trường</t>
  </si>
  <si>
    <t>Trần Thế</t>
  </si>
  <si>
    <t>Trần Lê</t>
  </si>
  <si>
    <t>Trần Thanh</t>
  </si>
  <si>
    <t>Hoàng Hải</t>
  </si>
  <si>
    <t>Bang</t>
  </si>
  <si>
    <t>Vũ Quỳnh</t>
  </si>
  <si>
    <t>Lê Minh</t>
  </si>
  <si>
    <t>Đào Công</t>
  </si>
  <si>
    <t>Duẩn</t>
  </si>
  <si>
    <t>Hoàng Minh</t>
  </si>
  <si>
    <t>Đặng Thị Thanh</t>
  </si>
  <si>
    <t>Ngô Tuấn</t>
  </si>
  <si>
    <t>Đoàn Thị Thu</t>
  </si>
  <si>
    <t>Lê Thị Minh</t>
  </si>
  <si>
    <t>Chu Thị Kim</t>
  </si>
  <si>
    <t>Đỗ Thị Mỹ</t>
  </si>
  <si>
    <t>Phạm Thị Hương</t>
  </si>
  <si>
    <t>Dịu</t>
  </si>
  <si>
    <t>Trần Thị Thanh</t>
  </si>
  <si>
    <t>Phan Hữu</t>
  </si>
  <si>
    <t>Tôn</t>
  </si>
  <si>
    <t>Nguyễn Thị Cẩm</t>
  </si>
  <si>
    <t>Trịnh Thị Thu</t>
  </si>
  <si>
    <t>Đồng Huy</t>
  </si>
  <si>
    <t>Giới</t>
  </si>
  <si>
    <t>Phí Thị Cẩm</t>
  </si>
  <si>
    <t>Miện</t>
  </si>
  <si>
    <t>13-Feb-71</t>
  </si>
  <si>
    <t>Ngô Thế</t>
  </si>
  <si>
    <t>Phạm Chí</t>
  </si>
  <si>
    <t>Trần Quang</t>
  </si>
  <si>
    <t>Nguyễn Huy</t>
  </si>
  <si>
    <t>09-May-55</t>
  </si>
  <si>
    <t>Trần Tất</t>
  </si>
  <si>
    <t>Nhật</t>
  </si>
  <si>
    <t>Quảng</t>
  </si>
  <si>
    <t>Hãnh</t>
  </si>
  <si>
    <t>Hoàng Đức</t>
  </si>
  <si>
    <t>12-Aug-56</t>
  </si>
  <si>
    <t>Nguyễn Thị Hoài</t>
  </si>
  <si>
    <t>Nguyễn  Quốc</t>
  </si>
  <si>
    <t>Trọng</t>
  </si>
  <si>
    <t>Tạo</t>
  </si>
  <si>
    <t>01-Nov-71</t>
  </si>
  <si>
    <t>Thơ</t>
  </si>
  <si>
    <t>07-Jun-86</t>
  </si>
  <si>
    <t>Bùi Văn</t>
  </si>
  <si>
    <t>04-Aug-89</t>
  </si>
  <si>
    <t>Thiện</t>
  </si>
  <si>
    <t>Phạm Thế</t>
  </si>
  <si>
    <t>Thông</t>
  </si>
  <si>
    <t>04-Jun-83</t>
  </si>
  <si>
    <t>Hoàng Ngọc</t>
  </si>
  <si>
    <t>08-Jan-89</t>
  </si>
  <si>
    <t>Hà Viết</t>
  </si>
  <si>
    <t>Trương Văn</t>
  </si>
  <si>
    <t>04-Mar-69</t>
  </si>
  <si>
    <t>05-Apr-72</t>
  </si>
  <si>
    <t>17-Jun-79</t>
  </si>
  <si>
    <t>Phùng Danh</t>
  </si>
  <si>
    <t>Huân</t>
  </si>
  <si>
    <t>02-Jan-84</t>
  </si>
  <si>
    <t>07-Feb-84</t>
  </si>
  <si>
    <t>Vũ Bình</t>
  </si>
  <si>
    <t>04-Oct-76</t>
  </si>
  <si>
    <t>16-Sep-83</t>
  </si>
  <si>
    <t>Phạm Quang</t>
  </si>
  <si>
    <t>Tuân</t>
  </si>
  <si>
    <t>08-Nov-80</t>
  </si>
  <si>
    <t>Vũ Quốc</t>
  </si>
  <si>
    <t>Đại</t>
  </si>
  <si>
    <t>10-Oct-85</t>
  </si>
  <si>
    <t>Nguyễn Bằng</t>
  </si>
  <si>
    <t>Tuyên</t>
  </si>
  <si>
    <t>09-Jan-78</t>
  </si>
  <si>
    <t>23-Nov-80</t>
  </si>
  <si>
    <t>Tống Ngọc</t>
  </si>
  <si>
    <t>18-Jun-54</t>
  </si>
  <si>
    <t>19-Nov-87</t>
  </si>
  <si>
    <t>Quân</t>
  </si>
  <si>
    <t>Vũ Ngọc</t>
  </si>
  <si>
    <t>31-Jan-72</t>
  </si>
  <si>
    <t>Nguyễn Thị Lý</t>
  </si>
  <si>
    <t>15-Jun-76</t>
  </si>
  <si>
    <t>17-Feb-77</t>
  </si>
  <si>
    <t>0112091409</t>
  </si>
  <si>
    <t>0198057453</t>
  </si>
  <si>
    <t>TT Nghiên cứu và PT giống Rau chất lượng cao</t>
  </si>
  <si>
    <t>0111108972</t>
  </si>
  <si>
    <t>0199002454</t>
  </si>
  <si>
    <t>Nuôi trồng thuỷ sản</t>
  </si>
  <si>
    <t>Tài nguyên nước</t>
  </si>
  <si>
    <t>Quy hoạch đất</t>
  </si>
  <si>
    <t>0199059108</t>
  </si>
  <si>
    <t>Hệ thống thông tin đất đai</t>
  </si>
  <si>
    <t>Trắc địa bản đồ</t>
  </si>
  <si>
    <t>Văn phòng Khoa QLĐĐ</t>
  </si>
  <si>
    <t>0111108977</t>
  </si>
  <si>
    <t>Phòng Phân tích Jica</t>
  </si>
  <si>
    <t>0199070849</t>
  </si>
  <si>
    <t>0197041111</t>
  </si>
  <si>
    <t>Phân tích định lượng</t>
  </si>
  <si>
    <t>Văn phòng Khoa KT và PTNT</t>
  </si>
  <si>
    <t>Nguyên lý của CN Mác - Lênin</t>
  </si>
  <si>
    <t>Bệnh lý thú y</t>
  </si>
  <si>
    <t>Văn phòng Khoa CNTT</t>
  </si>
  <si>
    <t>Marketing</t>
  </si>
  <si>
    <t>0199070846</t>
  </si>
  <si>
    <t>Vi sinh vật</t>
  </si>
  <si>
    <t>Văn phòng Khoa Môi trường</t>
  </si>
  <si>
    <t>0197041108</t>
  </si>
  <si>
    <t>Phòng TCCB</t>
  </si>
  <si>
    <t>0199002446</t>
  </si>
  <si>
    <t>TT Thông tin - Thư viện Lương Định Của</t>
  </si>
  <si>
    <t>Giáo dục quốc phòng</t>
  </si>
  <si>
    <t>0197038108</t>
  </si>
  <si>
    <t>0110024000</t>
  </si>
  <si>
    <t>0112091495</t>
  </si>
  <si>
    <t>0108063807</t>
  </si>
  <si>
    <t>TT Sinh thái nông nghiệp</t>
  </si>
  <si>
    <t>0111064007</t>
  </si>
  <si>
    <t>0103039283</t>
  </si>
  <si>
    <t>Viện Nghiên cứu và Phát triển cây trồng</t>
  </si>
  <si>
    <t>0198088389</t>
  </si>
  <si>
    <t>0104052878</t>
  </si>
  <si>
    <t>0107059996</t>
  </si>
  <si>
    <t>0108013432</t>
  </si>
  <si>
    <t>0107059998</t>
  </si>
  <si>
    <t>0107059999</t>
  </si>
  <si>
    <t>0108063822</t>
  </si>
  <si>
    <t>0111108953</t>
  </si>
  <si>
    <t>0110032383</t>
  </si>
  <si>
    <t>0106073146</t>
  </si>
  <si>
    <t>TT NC LN về PTNT</t>
  </si>
  <si>
    <t>0198057471</t>
  </si>
  <si>
    <t>0111130030</t>
  </si>
  <si>
    <t>0101028310</t>
  </si>
  <si>
    <t>0198078550</t>
  </si>
  <si>
    <t>0104025063</t>
  </si>
  <si>
    <t>Pgs2007, GVC, Hiệu phó, GĐ Viện</t>
  </si>
  <si>
    <t>Pgs2005, Hiệu phó, GĐ Trung tâm</t>
  </si>
  <si>
    <t>Giảng viên chính, Trưởng phòng</t>
  </si>
  <si>
    <t>Pgs2004, GVCC, Giám đốc</t>
  </si>
  <si>
    <t>16.118</t>
  </si>
  <si>
    <t>2014</t>
  </si>
  <si>
    <t>0399</t>
  </si>
  <si>
    <t>1303</t>
  </si>
  <si>
    <t>5025</t>
  </si>
  <si>
    <t>5032</t>
  </si>
  <si>
    <t>3200</t>
  </si>
  <si>
    <t>5037</t>
  </si>
  <si>
    <t>3700</t>
  </si>
  <si>
    <t>5043</t>
  </si>
  <si>
    <t>4300</t>
  </si>
  <si>
    <t>Không hoàn thành nhiệm vụ</t>
  </si>
  <si>
    <t>Nghỉ không lương 08/04/2013</t>
  </si>
  <si>
    <t>Nghỉ không lương 06/2011</t>
  </si>
  <si>
    <t xml:space="preserve">Nghỉ không lương 01/09/2012-31/05/2014 (21 tháng)                </t>
  </si>
  <si>
    <t>Kéo dài 3 tháng</t>
  </si>
  <si>
    <t>Kéo dài 6 tháng</t>
  </si>
  <si>
    <t>BỘ NÔNG NGHIỆP VÀ PTNT</t>
  </si>
  <si>
    <t>DANH SÁCH VIÊN CHỨC VÀ NGƯỜI LAO ĐỘNG</t>
  </si>
  <si>
    <t>ĐƯỢC NÂNG BẬC LƯƠNG, PHỤ CẤP THÂM NIÊN VƯỢT KHUNG ĐỢT 1 NĂM 2014</t>
  </si>
  <si>
    <t>(Kèm theo Quyết định số  1968 /QĐ-HVN ngày   28  tháng  8 năm 2014 của Giám đốc Học viện Nông nghiệp Việt Nam)</t>
  </si>
  <si>
    <r>
      <t xml:space="preserve">Tổng số công chức, viên chức và người lao động của Học viện tại thời điểm báo cáo: </t>
    </r>
    <r>
      <rPr>
        <b/>
        <sz val="14"/>
        <rFont val="Times New Roman"/>
        <family val="1"/>
      </rPr>
      <t>1370</t>
    </r>
    <r>
      <rPr>
        <sz val="14"/>
        <rFont val="Times New Roman"/>
        <family val="1"/>
      </rPr>
      <t xml:space="preserve"> người</t>
    </r>
  </si>
  <si>
    <t>Kết quả nâng bậc đợt 1 năm 2014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</si>
  <si>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</si>
  <si>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</si>
  <si>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</si>
  <si>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</si>
  <si>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Tiền lương tăng thêm do nâng bậc và phụ cấp
TNVK trong năm (đồng)</t>
  </si>
  <si>
    <t>Thời gian, tính hưởng/  nâng, bậc, PC TNVK lần sau</t>
  </si>
  <si>
    <t>Ánh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</si>
  <si>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</si>
  <si>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GIÁM ĐỐC</t>
  </si>
  <si>
    <t>Trần Đức Viên</t>
  </si>
  <si>
    <t xml:space="preserve">DANH SÁCH ĐỀ NGHỊ NÂNG BẬC LƯƠNG </t>
  </si>
  <si>
    <t>ĐỐI VỚI PHÓ GIÁM ĐỐC HỌC VIỆN VÀ CHỨC DANH CAO CẤP</t>
  </si>
  <si>
    <t>(Kèm theo Công văn số               /HVN-TCCB ngày         tháng       năm 2014 của Giám đốc Học viện Nông nghiệp Việt Nam)</t>
  </si>
  <si>
    <t>PGS.TS</t>
  </si>
  <si>
    <t>GS.TS</t>
  </si>
  <si>
    <t>Phó GĐ Học viện</t>
  </si>
  <si>
    <t>Chức danh cao cấp</t>
  </si>
  <si>
    <t>Đã ký</t>
  </si>
  <si>
    <t>Ban Tài chính và Kế toán</t>
  </si>
  <si>
    <t>Ban Hợp tác quốc tế</t>
  </si>
  <si>
    <t>Ban CTCT và CTSV</t>
  </si>
  <si>
    <t>NXB Học viện Nông nghiệp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</si>
</sst>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</numFmts>
  <fonts count="16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u val="single"/>
      <sz val="12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17" applyFont="1" applyFill="1">
      <alignment/>
      <protection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3" fontId="3" fillId="0" borderId="8" xfId="0" applyNumberFormat="1" applyFont="1" applyFill="1" applyBorder="1" applyAlignment="1">
      <alignment horizontal="center" vertical="center"/>
    </xf>
    <xf numFmtId="175" fontId="3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8" xfId="0" applyNumberFormat="1" applyFont="1" applyFill="1" applyBorder="1" applyAlignment="1">
      <alignment horizontal="center" vertical="center"/>
    </xf>
    <xf numFmtId="49" fontId="2" fillId="0" borderId="0" xfId="17" applyNumberFormat="1" applyFont="1" applyFill="1">
      <alignment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7" xfId="17" applyFont="1" applyFill="1" applyBorder="1">
      <alignment/>
      <protection/>
    </xf>
    <xf numFmtId="49" fontId="4" fillId="0" borderId="17" xfId="17" applyNumberFormat="1" applyFont="1" applyFill="1" applyBorder="1">
      <alignment/>
      <protection/>
    </xf>
    <xf numFmtId="1" fontId="4" fillId="0" borderId="17" xfId="17" applyNumberFormat="1" applyFont="1" applyFill="1" applyBorder="1" applyAlignment="1">
      <alignment horizontal="center"/>
      <protection/>
    </xf>
    <xf numFmtId="1" fontId="9" fillId="0" borderId="9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9" fontId="12" fillId="0" borderId="0" xfId="0" applyNumberFormat="1" applyFont="1" applyFill="1" applyAlignment="1">
      <alignment horizontal="center" vertical="center"/>
    </xf>
  </cellXfs>
  <cellStyles count="4">
    <cellStyle name="Normal" xfId="0"/>
    <cellStyle name="Followed Hyperlink" xfId="15"/>
    <cellStyle name="Hyperlink" xfId="16"/>
    <cellStyle name="Normal_nang_luong_201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3"/>
  <sheetViews>
    <sheetView showZeros="0" workbookViewId="0" topLeftCell="A7">
      <selection activeCell="A6" sqref="A6:AA6"/>
    </sheetView>
  </sheetViews>
  <sheetFormatPr defaultColWidth="8.796875" defaultRowHeight="15"/>
  <cols>
    <col min="1" max="1" width="4.19921875" style="11" bestFit="1" customWidth="1"/>
    <col min="2" max="2" width="13.09765625" style="10" customWidth="1"/>
    <col min="3" max="3" width="6.8984375" style="10" bestFit="1" customWidth="1"/>
    <col min="4" max="5" width="6.8984375" style="10" hidden="1" customWidth="1"/>
    <col min="6" max="7" width="5.69921875" style="10" customWidth="1"/>
    <col min="8" max="8" width="9.59765625" style="46" hidden="1" customWidth="1"/>
    <col min="9" max="9" width="6.8984375" style="10" hidden="1" customWidth="1"/>
    <col min="10" max="10" width="9.3984375" style="11" customWidth="1"/>
    <col min="11" max="11" width="3.5" style="11" hidden="1" customWidth="1"/>
    <col min="12" max="12" width="24.69921875" style="25" hidden="1" customWidth="1"/>
    <col min="13" max="13" width="27.59765625" style="25" hidden="1" customWidth="1"/>
    <col min="14" max="14" width="7.09765625" style="11" customWidth="1"/>
    <col min="15" max="15" width="5.69921875" style="11" customWidth="1"/>
    <col min="16" max="16" width="6.3984375" style="12" customWidth="1"/>
    <col min="17" max="17" width="6.5" style="13" customWidth="1"/>
    <col min="18" max="18" width="7.19921875" style="11" customWidth="1"/>
    <col min="19" max="19" width="6.69921875" style="11" customWidth="1"/>
    <col min="20" max="20" width="5.59765625" style="11" customWidth="1"/>
    <col min="21" max="21" width="7.09765625" style="12" bestFit="1" customWidth="1"/>
    <col min="22" max="22" width="6.19921875" style="13" customWidth="1"/>
    <col min="23" max="23" width="9.59765625" style="11" customWidth="1"/>
    <col min="24" max="24" width="5.3984375" style="11" customWidth="1"/>
    <col min="25" max="25" width="5.59765625" style="11" customWidth="1"/>
    <col min="26" max="26" width="10.8984375" style="11" customWidth="1"/>
    <col min="27" max="27" width="15.59765625" style="15" customWidth="1"/>
    <col min="28" max="28" width="8.8984375" style="10" hidden="1" customWidth="1"/>
    <col min="29" max="30" width="6.3984375" style="10" hidden="1" customWidth="1"/>
    <col min="31" max="31" width="7.19921875" style="10" hidden="1" customWidth="1"/>
    <col min="32" max="32" width="7" style="10" hidden="1" customWidth="1"/>
    <col min="33" max="34" width="8" style="10" hidden="1" customWidth="1"/>
    <col min="35" max="35" width="14.19921875" style="10" hidden="1" customWidth="1"/>
    <col min="36" max="43" width="0" style="10" hidden="1" customWidth="1"/>
    <col min="44" max="16384" width="9" style="10" customWidth="1"/>
  </cols>
  <sheetData>
    <row r="1" spans="1:13" ht="19.5" customHeight="1">
      <c r="A1" s="89" t="s">
        <v>535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6"/>
    </row>
    <row r="2" spans="1:13" ht="19.5" customHeight="1">
      <c r="A2" s="90" t="s">
        <v>548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27"/>
    </row>
    <row r="3" ht="15"/>
    <row r="4" spans="1:27" ht="18.75">
      <c r="A4" s="95" t="s">
        <v>551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27" ht="18.75">
      <c r="A5" s="95" t="s">
        <v>552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27" ht="18.75">
      <c r="A6" s="96" t="s">
        <v>553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ht="15"/>
    <row r="8" spans="1:29" s="15" customFormat="1" ht="32.25" customHeight="1">
      <c r="A8" s="88" t="s">
        <v>7</v>
      </c>
      <c r="B8" s="93" t="s">
        <v>16</v>
      </c>
      <c r="C8" s="92" t="s">
        <v>17</v>
      </c>
      <c r="D8" s="28" t="s">
        <v>75</v>
      </c>
      <c r="E8" s="28" t="s">
        <v>76</v>
      </c>
      <c r="F8" s="93" t="s">
        <v>134</v>
      </c>
      <c r="G8" s="92"/>
      <c r="H8" s="44" t="s">
        <v>77</v>
      </c>
      <c r="I8" s="28" t="s">
        <v>78</v>
      </c>
      <c r="J8" s="97" t="s">
        <v>135</v>
      </c>
      <c r="K8" s="88" t="s">
        <v>13</v>
      </c>
      <c r="L8" s="88" t="s">
        <v>14</v>
      </c>
      <c r="M8" s="29" t="s">
        <v>79</v>
      </c>
      <c r="N8" s="88" t="s">
        <v>541</v>
      </c>
      <c r="O8" s="88"/>
      <c r="P8" s="88"/>
      <c r="Q8" s="88"/>
      <c r="R8" s="88"/>
      <c r="S8" s="88" t="s">
        <v>540</v>
      </c>
      <c r="T8" s="88"/>
      <c r="U8" s="88"/>
      <c r="V8" s="88"/>
      <c r="W8" s="88"/>
      <c r="X8" s="88" t="s">
        <v>110</v>
      </c>
      <c r="Y8" s="88" t="s">
        <v>11</v>
      </c>
      <c r="Z8" s="97" t="s">
        <v>545</v>
      </c>
      <c r="AA8" s="88" t="s">
        <v>12</v>
      </c>
      <c r="AB8" s="88" t="s">
        <v>12</v>
      </c>
      <c r="AC8" s="14"/>
    </row>
    <row r="9" spans="1:29" s="15" customFormat="1" ht="75">
      <c r="A9" s="88"/>
      <c r="B9" s="93"/>
      <c r="C9" s="92"/>
      <c r="D9" s="28" t="s">
        <v>75</v>
      </c>
      <c r="E9" s="28" t="s">
        <v>76</v>
      </c>
      <c r="F9" s="41" t="s">
        <v>34</v>
      </c>
      <c r="G9" s="41" t="s">
        <v>133</v>
      </c>
      <c r="H9" s="44" t="s">
        <v>77</v>
      </c>
      <c r="I9" s="28" t="s">
        <v>78</v>
      </c>
      <c r="J9" s="98"/>
      <c r="K9" s="88"/>
      <c r="L9" s="88"/>
      <c r="M9" s="29" t="s">
        <v>79</v>
      </c>
      <c r="N9" s="41" t="s">
        <v>543</v>
      </c>
      <c r="O9" s="41" t="s">
        <v>544</v>
      </c>
      <c r="P9" s="50" t="s">
        <v>8</v>
      </c>
      <c r="Q9" s="51" t="s">
        <v>10</v>
      </c>
      <c r="R9" s="41" t="s">
        <v>542</v>
      </c>
      <c r="S9" s="41" t="s">
        <v>543</v>
      </c>
      <c r="T9" s="41" t="s">
        <v>15</v>
      </c>
      <c r="U9" s="50" t="s">
        <v>9</v>
      </c>
      <c r="V9" s="51" t="s">
        <v>10</v>
      </c>
      <c r="W9" s="41" t="s">
        <v>546</v>
      </c>
      <c r="X9" s="88"/>
      <c r="Y9" s="88"/>
      <c r="Z9" s="98"/>
      <c r="AA9" s="88"/>
      <c r="AB9" s="88"/>
      <c r="AC9" s="16" t="s">
        <v>18</v>
      </c>
    </row>
    <row r="10" spans="1:29" s="15" customFormat="1" ht="15" hidden="1">
      <c r="A10" s="17"/>
      <c r="B10" s="18"/>
      <c r="C10" s="19"/>
      <c r="D10" s="19"/>
      <c r="E10" s="19"/>
      <c r="F10" s="19"/>
      <c r="G10" s="19"/>
      <c r="H10" s="45"/>
      <c r="I10" s="19"/>
      <c r="J10" s="19"/>
      <c r="K10" s="17"/>
      <c r="L10" s="17"/>
      <c r="M10" s="17"/>
      <c r="N10" s="17"/>
      <c r="O10" s="17"/>
      <c r="P10" s="20"/>
      <c r="Q10" s="21"/>
      <c r="R10" s="17"/>
      <c r="S10" s="17"/>
      <c r="T10" s="17"/>
      <c r="U10" s="20"/>
      <c r="V10" s="21"/>
      <c r="W10" s="17"/>
      <c r="X10" s="17"/>
      <c r="Y10" s="17"/>
      <c r="Z10" s="17"/>
      <c r="AA10" s="17"/>
      <c r="AB10" s="17"/>
      <c r="AC10" s="16"/>
    </row>
    <row r="11" spans="1:34" s="22" customFormat="1" ht="15.75" customHeight="1">
      <c r="A11" s="79" t="s">
        <v>69</v>
      </c>
      <c r="B11" s="80" t="s">
        <v>70</v>
      </c>
      <c r="C11" s="81" t="s">
        <v>71</v>
      </c>
      <c r="D11" s="82" t="s">
        <v>75</v>
      </c>
      <c r="E11" s="82" t="s">
        <v>76</v>
      </c>
      <c r="F11" s="79">
        <v>1</v>
      </c>
      <c r="G11" s="79">
        <v>2</v>
      </c>
      <c r="H11" s="83" t="s">
        <v>77</v>
      </c>
      <c r="I11" s="82" t="s">
        <v>78</v>
      </c>
      <c r="J11" s="84">
        <v>3</v>
      </c>
      <c r="K11" s="85" t="s">
        <v>72</v>
      </c>
      <c r="L11" s="85" t="s">
        <v>73</v>
      </c>
      <c r="M11" s="86" t="s">
        <v>79</v>
      </c>
      <c r="N11" s="85">
        <v>4</v>
      </c>
      <c r="O11" s="85">
        <v>5</v>
      </c>
      <c r="P11" s="85">
        <v>6</v>
      </c>
      <c r="Q11" s="85">
        <v>7</v>
      </c>
      <c r="R11" s="85">
        <v>8</v>
      </c>
      <c r="S11" s="85">
        <v>9</v>
      </c>
      <c r="T11" s="85">
        <v>10</v>
      </c>
      <c r="U11" s="85">
        <v>11</v>
      </c>
      <c r="V11" s="85">
        <v>12</v>
      </c>
      <c r="W11" s="85">
        <v>13</v>
      </c>
      <c r="X11" s="85">
        <v>14</v>
      </c>
      <c r="Y11" s="85">
        <v>15</v>
      </c>
      <c r="Z11" s="85">
        <v>16</v>
      </c>
      <c r="AA11" s="85">
        <v>17</v>
      </c>
      <c r="AB11" s="58" t="s">
        <v>74</v>
      </c>
      <c r="AC11" s="59" t="s">
        <v>132</v>
      </c>
      <c r="AD11" s="22" t="s">
        <v>114</v>
      </c>
      <c r="AE11" s="22" t="s">
        <v>115</v>
      </c>
      <c r="AF11" s="22" t="s">
        <v>116</v>
      </c>
      <c r="AG11" s="22" t="s">
        <v>117</v>
      </c>
      <c r="AH11" s="22" t="s">
        <v>173</v>
      </c>
    </row>
    <row r="12" spans="1:43" ht="30.75" customHeight="1">
      <c r="A12" s="1">
        <v>1</v>
      </c>
      <c r="B12" s="3" t="s">
        <v>321</v>
      </c>
      <c r="C12" s="4" t="s">
        <v>322</v>
      </c>
      <c r="D12" s="53" t="s">
        <v>323</v>
      </c>
      <c r="E12" s="53" t="s">
        <v>34</v>
      </c>
      <c r="F12" s="42">
        <f>IF(E12="Nam",DATEVALUE(D12),0)</f>
        <v>20017</v>
      </c>
      <c r="G12" s="42">
        <f>IF(E12="Nữ",DATEVALUE(D12),0)</f>
        <v>0</v>
      </c>
      <c r="H12" s="54" t="s">
        <v>461</v>
      </c>
      <c r="I12" s="53">
        <v>2</v>
      </c>
      <c r="J12" s="57" t="s">
        <v>554</v>
      </c>
      <c r="K12" s="1">
        <v>1</v>
      </c>
      <c r="L12" s="5" t="s">
        <v>67</v>
      </c>
      <c r="M12" s="5" t="s">
        <v>514</v>
      </c>
      <c r="N12" s="1" t="s">
        <v>27</v>
      </c>
      <c r="O12" s="1">
        <v>8</v>
      </c>
      <c r="P12" s="6">
        <v>6.78</v>
      </c>
      <c r="Q12" s="7">
        <v>0</v>
      </c>
      <c r="R12" s="8">
        <v>40634</v>
      </c>
      <c r="S12" s="1" t="s">
        <v>27</v>
      </c>
      <c r="T12" s="1">
        <v>9</v>
      </c>
      <c r="U12" s="6">
        <v>6.78</v>
      </c>
      <c r="V12" s="7">
        <v>0.05</v>
      </c>
      <c r="W12" s="8">
        <v>41730</v>
      </c>
      <c r="X12" s="1">
        <f>7-MONTH(W12)</f>
        <v>3</v>
      </c>
      <c r="Y12" s="9">
        <f>(U12+(U12*V12))-(P12+(P12*Q12))</f>
        <v>0.3390000000000004</v>
      </c>
      <c r="Z12" s="31">
        <f>Y12*X12*1150000</f>
        <v>1169550.0000000014</v>
      </c>
      <c r="AA12" s="16" t="s">
        <v>556</v>
      </c>
      <c r="AB12" s="23" t="str">
        <f>IF(AC12=1,"Trường trả","Đơn vị")</f>
        <v>Trường trả</v>
      </c>
      <c r="AC12" s="2">
        <v>1</v>
      </c>
      <c r="AD12" s="10" t="s">
        <v>121</v>
      </c>
      <c r="AE12" s="10" t="s">
        <v>82</v>
      </c>
      <c r="AF12" s="10" t="s">
        <v>120</v>
      </c>
      <c r="AG12" s="10" t="s">
        <v>120</v>
      </c>
      <c r="AH12" s="10" t="s">
        <v>174</v>
      </c>
      <c r="AI12" s="10">
        <f>(IF(MONTH(W12)&gt;=5,0,X12-2)*730000*Y12)+(IF(AJ12=0,X12,X12-AJ12)*830000*Y12)</f>
        <v>810210.0000000009</v>
      </c>
      <c r="AJ12" s="10">
        <f>IF(MONTH(W12)&gt;=5,0,X12-2)</f>
        <v>1</v>
      </c>
      <c r="AK12" s="10">
        <v>730000</v>
      </c>
      <c r="AL12" s="30">
        <f>Y12*AJ12*AK12</f>
        <v>247470.0000000003</v>
      </c>
      <c r="AM12" s="10">
        <f>IF(AJ12=0,X12,X12-AJ12)</f>
        <v>2</v>
      </c>
      <c r="AN12" s="10">
        <v>830000</v>
      </c>
      <c r="AO12" s="10">
        <f>AN12*AM12*Y12</f>
        <v>562740.0000000007</v>
      </c>
      <c r="AP12" s="30">
        <f>ROUND(AO12+AL12,0)</f>
        <v>810210</v>
      </c>
      <c r="AQ12" s="10" t="s">
        <v>136</v>
      </c>
    </row>
    <row r="13" spans="1:43" ht="30.75" customHeight="1">
      <c r="A13" s="1">
        <f>A12+1</f>
        <v>2</v>
      </c>
      <c r="B13" s="3" t="s">
        <v>53</v>
      </c>
      <c r="C13" s="23" t="s">
        <v>332</v>
      </c>
      <c r="D13" s="2" t="s">
        <v>333</v>
      </c>
      <c r="E13" s="2" t="s">
        <v>34</v>
      </c>
      <c r="F13" s="42">
        <f>IF(E13="Nam",DATEVALUE(D13),0)</f>
        <v>21457</v>
      </c>
      <c r="G13" s="42">
        <f>IF(E13="Nữ",DATEVALUE(D13),0)</f>
        <v>0</v>
      </c>
      <c r="H13" s="54" t="s">
        <v>464</v>
      </c>
      <c r="I13" s="2">
        <v>2</v>
      </c>
      <c r="J13" s="1" t="s">
        <v>554</v>
      </c>
      <c r="K13" s="1">
        <v>2</v>
      </c>
      <c r="L13" s="5" t="s">
        <v>64</v>
      </c>
      <c r="M13" s="5" t="s">
        <v>515</v>
      </c>
      <c r="N13" s="1" t="s">
        <v>27</v>
      </c>
      <c r="O13" s="1">
        <v>6</v>
      </c>
      <c r="P13" s="6">
        <v>6.1</v>
      </c>
      <c r="Q13" s="7">
        <v>0</v>
      </c>
      <c r="R13" s="8">
        <v>40634</v>
      </c>
      <c r="S13" s="1" t="s">
        <v>27</v>
      </c>
      <c r="T13" s="1">
        <v>7</v>
      </c>
      <c r="U13" s="6">
        <v>6.44</v>
      </c>
      <c r="V13" s="7">
        <v>0</v>
      </c>
      <c r="W13" s="8">
        <v>41730</v>
      </c>
      <c r="X13" s="1">
        <f>7-MONTH(W13)</f>
        <v>3</v>
      </c>
      <c r="Y13" s="9">
        <f>(U13+(U13*V13))-(P13+(P13*Q13))</f>
        <v>0.34000000000000075</v>
      </c>
      <c r="Z13" s="31">
        <f>Y13*X13*1150000</f>
        <v>1173000.0000000026</v>
      </c>
      <c r="AA13" s="16" t="s">
        <v>556</v>
      </c>
      <c r="AB13" s="23" t="str">
        <f>IF(AC13=1,"Trường trả","Đơn vị")</f>
        <v>Trường trả</v>
      </c>
      <c r="AC13" s="2">
        <v>1</v>
      </c>
      <c r="AD13" s="10" t="s">
        <v>118</v>
      </c>
      <c r="AE13" s="10" t="s">
        <v>82</v>
      </c>
      <c r="AF13" s="10" t="s">
        <v>122</v>
      </c>
      <c r="AG13" s="10" t="s">
        <v>122</v>
      </c>
      <c r="AH13" s="10" t="s">
        <v>174</v>
      </c>
      <c r="AI13" s="10">
        <f>(IF(MONTH(W13)&gt;=5,0,X13-2)*730000*Y13)+(IF(AJ13=0,X13,X13-AJ13)*830000*Y13)</f>
        <v>812600.0000000019</v>
      </c>
      <c r="AJ13" s="10">
        <f>IF(MONTH(W13)&gt;=5,0,X13-2)</f>
        <v>1</v>
      </c>
      <c r="AK13" s="10">
        <v>730000</v>
      </c>
      <c r="AL13" s="30">
        <f>Y13*AJ13*AK13</f>
        <v>248200.00000000055</v>
      </c>
      <c r="AM13" s="10">
        <f>IF(AJ13=0,X13,X13-AJ13)</f>
        <v>2</v>
      </c>
      <c r="AN13" s="10">
        <v>830000</v>
      </c>
      <c r="AO13" s="10">
        <f>AN13*AM13*Y13</f>
        <v>564400.0000000013</v>
      </c>
      <c r="AP13" s="30">
        <f>ROUND(AO13+AL13,0)</f>
        <v>812600</v>
      </c>
      <c r="AQ13" s="10" t="s">
        <v>136</v>
      </c>
    </row>
    <row r="14" spans="1:43" ht="30.75" customHeight="1">
      <c r="A14" s="32">
        <f>A13+1</f>
        <v>3</v>
      </c>
      <c r="B14" s="70" t="s">
        <v>412</v>
      </c>
      <c r="C14" s="71" t="s">
        <v>198</v>
      </c>
      <c r="D14" s="55" t="s">
        <v>413</v>
      </c>
      <c r="E14" s="55" t="s">
        <v>34</v>
      </c>
      <c r="F14" s="43">
        <f>IF(E14="Nam",DATEVALUE(D14),0)</f>
        <v>20679</v>
      </c>
      <c r="G14" s="43">
        <f>IF(E14="Nữ",DATEVALUE(D14),0)</f>
        <v>0</v>
      </c>
      <c r="H14" s="56" t="s">
        <v>487</v>
      </c>
      <c r="I14" s="55">
        <v>2</v>
      </c>
      <c r="J14" s="72" t="s">
        <v>555</v>
      </c>
      <c r="K14" s="32">
        <v>22</v>
      </c>
      <c r="L14" s="33" t="s">
        <v>488</v>
      </c>
      <c r="M14" s="33" t="s">
        <v>517</v>
      </c>
      <c r="N14" s="32" t="s">
        <v>170</v>
      </c>
      <c r="O14" s="32">
        <v>1</v>
      </c>
      <c r="P14" s="34">
        <v>6.2</v>
      </c>
      <c r="Q14" s="35">
        <v>0</v>
      </c>
      <c r="R14" s="37">
        <v>40634</v>
      </c>
      <c r="S14" s="32" t="s">
        <v>170</v>
      </c>
      <c r="T14" s="32">
        <v>2</v>
      </c>
      <c r="U14" s="34">
        <v>6.56</v>
      </c>
      <c r="V14" s="35">
        <v>0</v>
      </c>
      <c r="W14" s="37">
        <v>41730</v>
      </c>
      <c r="X14" s="32">
        <f>7-MONTH(W14)</f>
        <v>3</v>
      </c>
      <c r="Y14" s="38">
        <f>(U14+(U14*V14))-(P14+(P14*Q14))</f>
        <v>0.35999999999999943</v>
      </c>
      <c r="Z14" s="39">
        <f>Y14*X14*1150000</f>
        <v>1241999.9999999981</v>
      </c>
      <c r="AA14" s="49" t="s">
        <v>557</v>
      </c>
      <c r="AB14" s="23" t="str">
        <f>IF(AC14=1,"Trường trả","Đơn vị")</f>
        <v>Trường trả</v>
      </c>
      <c r="AC14" s="2">
        <v>1</v>
      </c>
      <c r="AD14" s="10" t="s">
        <v>118</v>
      </c>
      <c r="AE14" s="10" t="s">
        <v>82</v>
      </c>
      <c r="AF14" s="10" t="s">
        <v>172</v>
      </c>
      <c r="AG14" s="10" t="s">
        <v>172</v>
      </c>
      <c r="AH14" s="10" t="s">
        <v>174</v>
      </c>
      <c r="AI14" s="10">
        <f>(IF(MONTH(W14)&gt;=5,0,X14-2)*730000*Y14)+(IF(AJ14=0,X14,X14-AJ14)*830000*Y14)</f>
        <v>860399.9999999986</v>
      </c>
      <c r="AJ14" s="10">
        <f>IF(MONTH(W14)&gt;=5,0,X14-2)</f>
        <v>1</v>
      </c>
      <c r="AK14" s="10">
        <v>730000</v>
      </c>
      <c r="AL14" s="30">
        <f>Y14*AJ14*AK14</f>
        <v>262799.9999999996</v>
      </c>
      <c r="AM14" s="10">
        <f>IF(AJ14=0,X14,X14-AJ14)</f>
        <v>2</v>
      </c>
      <c r="AN14" s="10">
        <v>830000</v>
      </c>
      <c r="AO14" s="10">
        <f>AN14*AM14*Y14</f>
        <v>597599.9999999991</v>
      </c>
      <c r="AP14" s="30">
        <f>ROUND(AO14+AL14,0)</f>
        <v>860400</v>
      </c>
      <c r="AQ14" s="10" t="s">
        <v>136</v>
      </c>
    </row>
    <row r="15" spans="1:27" ht="15" hidden="1">
      <c r="A15" s="63"/>
      <c r="B15" s="64"/>
      <c r="C15" s="64"/>
      <c r="D15" s="64"/>
      <c r="E15" s="64"/>
      <c r="F15" s="64"/>
      <c r="G15" s="64"/>
      <c r="H15" s="65"/>
      <c r="I15" s="64"/>
      <c r="J15" s="63"/>
      <c r="K15" s="63"/>
      <c r="L15" s="66"/>
      <c r="M15" s="66"/>
      <c r="N15" s="63"/>
      <c r="O15" s="63"/>
      <c r="P15" s="67"/>
      <c r="Q15" s="68"/>
      <c r="R15" s="63"/>
      <c r="S15" s="63"/>
      <c r="T15" s="63"/>
      <c r="U15" s="67"/>
      <c r="V15" s="68"/>
      <c r="W15" s="63"/>
      <c r="X15" s="63"/>
      <c r="Y15" s="63"/>
      <c r="Z15" s="63"/>
      <c r="AA15" s="69"/>
    </row>
    <row r="16" spans="1:27" ht="15" hidden="1">
      <c r="A16" s="1"/>
      <c r="B16" s="2"/>
      <c r="C16" s="2"/>
      <c r="D16" s="2"/>
      <c r="E16" s="2"/>
      <c r="F16" s="2"/>
      <c r="G16" s="2"/>
      <c r="H16" s="54"/>
      <c r="I16" s="2"/>
      <c r="J16" s="1"/>
      <c r="K16" s="1"/>
      <c r="L16" s="24"/>
      <c r="M16" s="24"/>
      <c r="N16" s="1"/>
      <c r="O16" s="1"/>
      <c r="P16" s="6"/>
      <c r="Q16" s="7"/>
      <c r="R16" s="1"/>
      <c r="S16" s="1"/>
      <c r="T16" s="1"/>
      <c r="U16" s="6"/>
      <c r="V16" s="7"/>
      <c r="W16" s="1"/>
      <c r="X16" s="1"/>
      <c r="Y16" s="1"/>
      <c r="Z16" s="1"/>
      <c r="AA16" s="16"/>
    </row>
    <row r="17" spans="1:27" ht="15" hidden="1">
      <c r="A17" s="1"/>
      <c r="B17" s="2"/>
      <c r="C17" s="2"/>
      <c r="D17" s="2"/>
      <c r="E17" s="2"/>
      <c r="F17" s="2"/>
      <c r="G17" s="2"/>
      <c r="H17" s="54"/>
      <c r="I17" s="2"/>
      <c r="J17" s="1"/>
      <c r="K17" s="1"/>
      <c r="L17" s="24"/>
      <c r="M17" s="24"/>
      <c r="N17" s="1"/>
      <c r="O17" s="1"/>
      <c r="P17" s="6"/>
      <c r="Q17" s="7"/>
      <c r="R17" s="1"/>
      <c r="S17" s="1"/>
      <c r="T17" s="1"/>
      <c r="U17" s="6"/>
      <c r="V17" s="7"/>
      <c r="W17" s="1"/>
      <c r="X17" s="1"/>
      <c r="Y17" s="1"/>
      <c r="Z17" s="1"/>
      <c r="AA17" s="16"/>
    </row>
    <row r="18" spans="1:27" ht="15" hidden="1">
      <c r="A18" s="1"/>
      <c r="B18" s="2"/>
      <c r="C18" s="2"/>
      <c r="D18" s="2"/>
      <c r="E18" s="2"/>
      <c r="F18" s="2"/>
      <c r="G18" s="2"/>
      <c r="H18" s="54"/>
      <c r="I18" s="2"/>
      <c r="J18" s="1"/>
      <c r="K18" s="1"/>
      <c r="L18" s="24"/>
      <c r="M18" s="24"/>
      <c r="N18" s="1"/>
      <c r="O18" s="1"/>
      <c r="P18" s="6"/>
      <c r="Q18" s="7"/>
      <c r="R18" s="1"/>
      <c r="S18" s="1"/>
      <c r="T18" s="1"/>
      <c r="U18" s="6"/>
      <c r="V18" s="7"/>
      <c r="W18" s="1"/>
      <c r="X18" s="1"/>
      <c r="Y18" s="1"/>
      <c r="Z18" s="1"/>
      <c r="AA18" s="16"/>
    </row>
    <row r="19" spans="1:27" ht="15" hidden="1">
      <c r="A19" s="1"/>
      <c r="B19" s="2"/>
      <c r="C19" s="2"/>
      <c r="D19" s="2"/>
      <c r="E19" s="2"/>
      <c r="F19" s="2"/>
      <c r="G19" s="2"/>
      <c r="H19" s="54"/>
      <c r="I19" s="2"/>
      <c r="J19" s="1"/>
      <c r="K19" s="1"/>
      <c r="L19" s="24"/>
      <c r="M19" s="24"/>
      <c r="N19" s="1"/>
      <c r="O19" s="1"/>
      <c r="P19" s="6"/>
      <c r="Q19" s="7"/>
      <c r="R19" s="1"/>
      <c r="S19" s="1"/>
      <c r="T19" s="1"/>
      <c r="U19" s="6"/>
      <c r="V19" s="7"/>
      <c r="W19" s="1"/>
      <c r="X19" s="1"/>
      <c r="Y19" s="1"/>
      <c r="Z19" s="1"/>
      <c r="AA19" s="16"/>
    </row>
    <row r="20" spans="1:43" ht="21" customHeight="1" hidden="1">
      <c r="A20" s="1" t="e">
        <f>#REF!+1</f>
        <v>#REF!</v>
      </c>
      <c r="B20" s="53" t="s">
        <v>368</v>
      </c>
      <c r="C20" s="53" t="s">
        <v>369</v>
      </c>
      <c r="D20" s="53" t="s">
        <v>370</v>
      </c>
      <c r="E20" s="53" t="s">
        <v>34</v>
      </c>
      <c r="F20" s="42">
        <f aca="true" t="shared" si="0" ref="F20:F26">IF(E20="Nam",DATEVALUE(D20),0)</f>
        <v>20086</v>
      </c>
      <c r="G20" s="42">
        <f aca="true" t="shared" si="1" ref="G20:G26">IF(E20="Nữ",DATEVALUE(D20),0)</f>
        <v>0</v>
      </c>
      <c r="H20" s="54" t="s">
        <v>475</v>
      </c>
      <c r="I20" s="53">
        <v>3</v>
      </c>
      <c r="J20" s="57" t="s">
        <v>88</v>
      </c>
      <c r="K20" s="1">
        <v>5</v>
      </c>
      <c r="L20" s="24" t="s">
        <v>113</v>
      </c>
      <c r="M20" s="24" t="s">
        <v>169</v>
      </c>
      <c r="N20" s="1" t="s">
        <v>27</v>
      </c>
      <c r="O20" s="1">
        <v>5</v>
      </c>
      <c r="P20" s="6">
        <v>5.76</v>
      </c>
      <c r="Q20" s="7">
        <v>0</v>
      </c>
      <c r="R20" s="8" t="e">
        <f>DATEVALUE(#REF!)</f>
        <v>#REF!</v>
      </c>
      <c r="S20" s="1" t="s">
        <v>27</v>
      </c>
      <c r="T20" s="1">
        <v>6</v>
      </c>
      <c r="U20" s="6">
        <v>6.1</v>
      </c>
      <c r="V20" s="7">
        <v>0</v>
      </c>
      <c r="W20" s="8" t="e">
        <f>DATEVALUE(#REF!)</f>
        <v>#REF!</v>
      </c>
      <c r="X20" s="1" t="e">
        <f aca="true" t="shared" si="2" ref="X20:X26">7-MONTH(W20)</f>
        <v>#REF!</v>
      </c>
      <c r="Y20" s="9">
        <f aca="true" t="shared" si="3" ref="Y20:Y26">(U20+(U20*V20))-(P20+(P20*Q20))</f>
        <v>0.33999999999999986</v>
      </c>
      <c r="Z20" s="31" t="e">
        <f aca="true" t="shared" si="4" ref="Z20:Z26">(IF(MONTH(W20)&gt;=5,0,X20-2)*1150000*Y20)+(IF(AJ20=0,X20,X20-AJ20)*1150000*Y20)</f>
        <v>#REF!</v>
      </c>
      <c r="AA20" s="16" t="s">
        <v>82</v>
      </c>
      <c r="AB20" s="23" t="str">
        <f aca="true" t="shared" si="5" ref="AB20:AB26">IF(AC20=1,"Trường trả","Đơn vị")</f>
        <v>Trường trả</v>
      </c>
      <c r="AC20" s="2">
        <v>1</v>
      </c>
      <c r="AD20" s="10" t="s">
        <v>118</v>
      </c>
      <c r="AE20" s="10" t="s">
        <v>301</v>
      </c>
      <c r="AF20" s="10" t="s">
        <v>125</v>
      </c>
      <c r="AG20" s="10" t="s">
        <v>125</v>
      </c>
      <c r="AH20" s="10" t="s">
        <v>174</v>
      </c>
      <c r="AI20" s="10" t="e">
        <f aca="true" t="shared" si="6" ref="AI20:AI26">(IF(MONTH(W20)&gt;=5,0,X20-2)*730000*Y20)+(IF(AJ20=0,X20,X20-AJ20)*830000*Y20)</f>
        <v>#REF!</v>
      </c>
      <c r="AJ20" s="10" t="e">
        <f aca="true" t="shared" si="7" ref="AJ20:AJ26">IF(MONTH(W20)&gt;=5,0,X20-2)</f>
        <v>#REF!</v>
      </c>
      <c r="AK20" s="10">
        <v>730000</v>
      </c>
      <c r="AL20" s="30" t="e">
        <f aca="true" t="shared" si="8" ref="AL20:AL26">Y20*AJ20*AK20</f>
        <v>#REF!</v>
      </c>
      <c r="AM20" s="10" t="e">
        <f aca="true" t="shared" si="9" ref="AM20:AM26">IF(AJ20=0,X20,X20-AJ20)</f>
        <v>#REF!</v>
      </c>
      <c r="AN20" s="10">
        <v>830000</v>
      </c>
      <c r="AO20" s="10" t="e">
        <f aca="true" t="shared" si="10" ref="AO20:AO26">AN20*AM20*Y20</f>
        <v>#REF!</v>
      </c>
      <c r="AP20" s="30" t="e">
        <f aca="true" t="shared" si="11" ref="AP20:AP26">ROUND(AO20+AL20,0)</f>
        <v>#REF!</v>
      </c>
      <c r="AQ20" s="10" t="e">
        <f>AM20+AJ20-X20</f>
        <v>#REF!</v>
      </c>
    </row>
    <row r="21" spans="1:43" ht="21" customHeight="1" hidden="1">
      <c r="A21" s="1" t="e">
        <f>#REF!+1</f>
        <v>#REF!</v>
      </c>
      <c r="B21" s="53" t="s">
        <v>406</v>
      </c>
      <c r="C21" s="53" t="s">
        <v>181</v>
      </c>
      <c r="D21" s="53" t="s">
        <v>407</v>
      </c>
      <c r="E21" s="53" t="s">
        <v>34</v>
      </c>
      <c r="F21" s="42">
        <f t="shared" si="0"/>
        <v>20218</v>
      </c>
      <c r="G21" s="42">
        <f t="shared" si="1"/>
        <v>0</v>
      </c>
      <c r="H21" s="54" t="s">
        <v>485</v>
      </c>
      <c r="I21" s="53">
        <v>3</v>
      </c>
      <c r="J21" s="57" t="s">
        <v>88</v>
      </c>
      <c r="K21" s="1">
        <v>15</v>
      </c>
      <c r="L21" s="5" t="s">
        <v>486</v>
      </c>
      <c r="M21" s="5" t="s">
        <v>516</v>
      </c>
      <c r="N21" s="1" t="s">
        <v>27</v>
      </c>
      <c r="O21" s="1">
        <v>5</v>
      </c>
      <c r="P21" s="6">
        <v>5.76</v>
      </c>
      <c r="Q21" s="7">
        <v>0</v>
      </c>
      <c r="R21" s="8" t="e">
        <f>DATEVALUE(#REF!)</f>
        <v>#REF!</v>
      </c>
      <c r="S21" s="1" t="s">
        <v>27</v>
      </c>
      <c r="T21" s="1">
        <v>6</v>
      </c>
      <c r="U21" s="6">
        <v>6.1</v>
      </c>
      <c r="V21" s="7">
        <v>0</v>
      </c>
      <c r="W21" s="8" t="e">
        <f>DATEVALUE(#REF!)</f>
        <v>#REF!</v>
      </c>
      <c r="X21" s="1" t="e">
        <f t="shared" si="2"/>
        <v>#REF!</v>
      </c>
      <c r="Y21" s="9">
        <f t="shared" si="3"/>
        <v>0.33999999999999986</v>
      </c>
      <c r="Z21" s="31" t="e">
        <f t="shared" si="4"/>
        <v>#REF!</v>
      </c>
      <c r="AA21" s="16" t="s">
        <v>82</v>
      </c>
      <c r="AB21" s="23" t="str">
        <f t="shared" si="5"/>
        <v>Trường trả</v>
      </c>
      <c r="AC21" s="2">
        <v>1</v>
      </c>
      <c r="AD21" s="10" t="s">
        <v>118</v>
      </c>
      <c r="AE21" s="10" t="s">
        <v>82</v>
      </c>
      <c r="AF21" s="10" t="s">
        <v>305</v>
      </c>
      <c r="AG21" s="10" t="s">
        <v>305</v>
      </c>
      <c r="AH21" s="10" t="s">
        <v>174</v>
      </c>
      <c r="AI21" s="10" t="e">
        <f t="shared" si="6"/>
        <v>#REF!</v>
      </c>
      <c r="AJ21" s="10" t="e">
        <f t="shared" si="7"/>
        <v>#REF!</v>
      </c>
      <c r="AK21" s="10">
        <v>730000</v>
      </c>
      <c r="AL21" s="30" t="e">
        <f t="shared" si="8"/>
        <v>#REF!</v>
      </c>
      <c r="AM21" s="10" t="e">
        <f t="shared" si="9"/>
        <v>#REF!</v>
      </c>
      <c r="AN21" s="10">
        <v>830000</v>
      </c>
      <c r="AO21" s="10" t="e">
        <f t="shared" si="10"/>
        <v>#REF!</v>
      </c>
      <c r="AP21" s="30" t="e">
        <f t="shared" si="11"/>
        <v>#REF!</v>
      </c>
      <c r="AQ21" s="10" t="e">
        <f>AM21+AJ21-X21</f>
        <v>#REF!</v>
      </c>
    </row>
    <row r="22" spans="1:43" ht="21" customHeight="1" hidden="1">
      <c r="A22" s="1" t="e">
        <f>#REF!+1</f>
        <v>#REF!</v>
      </c>
      <c r="B22" s="53" t="s">
        <v>45</v>
      </c>
      <c r="C22" s="53" t="s">
        <v>44</v>
      </c>
      <c r="D22" s="53" t="s">
        <v>452</v>
      </c>
      <c r="E22" s="53" t="s">
        <v>34</v>
      </c>
      <c r="F22" s="42">
        <f t="shared" si="0"/>
        <v>19893</v>
      </c>
      <c r="G22" s="42">
        <f t="shared" si="1"/>
        <v>0</v>
      </c>
      <c r="H22" s="54" t="s">
        <v>509</v>
      </c>
      <c r="I22" s="53">
        <v>3</v>
      </c>
      <c r="J22" s="57" t="s">
        <v>88</v>
      </c>
      <c r="K22" s="1">
        <v>40</v>
      </c>
      <c r="L22" s="5" t="s">
        <v>295</v>
      </c>
      <c r="M22" s="5" t="s">
        <v>85</v>
      </c>
      <c r="N22" s="1" t="s">
        <v>23</v>
      </c>
      <c r="O22" s="1">
        <v>9</v>
      </c>
      <c r="P22" s="6">
        <v>4.98</v>
      </c>
      <c r="Q22" s="7">
        <v>0.1</v>
      </c>
      <c r="R22" s="8" t="e">
        <f>DATEVALUE(#REF!)</f>
        <v>#REF!</v>
      </c>
      <c r="S22" s="1" t="s">
        <v>23</v>
      </c>
      <c r="T22" s="1">
        <v>9</v>
      </c>
      <c r="U22" s="6">
        <v>4.98</v>
      </c>
      <c r="V22" s="7">
        <v>0.11</v>
      </c>
      <c r="W22" s="8">
        <v>41791</v>
      </c>
      <c r="X22" s="1">
        <f t="shared" si="2"/>
        <v>1</v>
      </c>
      <c r="Y22" s="9">
        <f t="shared" si="3"/>
        <v>0.04980000000000029</v>
      </c>
      <c r="Z22" s="31">
        <f t="shared" si="4"/>
        <v>57270.000000000335</v>
      </c>
      <c r="AA22" s="16" t="s">
        <v>529</v>
      </c>
      <c r="AB22" s="23" t="str">
        <f t="shared" si="5"/>
        <v>Trường trả</v>
      </c>
      <c r="AC22" s="2">
        <v>1</v>
      </c>
      <c r="AD22" s="10" t="s">
        <v>519</v>
      </c>
      <c r="AE22" s="10" t="s">
        <v>82</v>
      </c>
      <c r="AF22" s="10" t="s">
        <v>311</v>
      </c>
      <c r="AG22" s="10" t="s">
        <v>311</v>
      </c>
      <c r="AH22" s="10" t="s">
        <v>174</v>
      </c>
      <c r="AI22" s="10">
        <f t="shared" si="6"/>
        <v>41334.00000000024</v>
      </c>
      <c r="AJ22" s="10">
        <f t="shared" si="7"/>
        <v>0</v>
      </c>
      <c r="AK22" s="10">
        <v>730000</v>
      </c>
      <c r="AL22" s="30">
        <f t="shared" si="8"/>
        <v>0</v>
      </c>
      <c r="AM22" s="10">
        <f t="shared" si="9"/>
        <v>1</v>
      </c>
      <c r="AN22" s="10">
        <v>830000</v>
      </c>
      <c r="AO22" s="10">
        <f t="shared" si="10"/>
        <v>41334.00000000024</v>
      </c>
      <c r="AP22" s="30">
        <f t="shared" si="11"/>
        <v>41334</v>
      </c>
      <c r="AQ22" s="10" t="s">
        <v>136</v>
      </c>
    </row>
    <row r="23" spans="1:43" ht="24" customHeight="1" hidden="1">
      <c r="A23" s="1" t="e">
        <f>A69+1</f>
        <v>#REF!</v>
      </c>
      <c r="B23" s="53" t="s">
        <v>37</v>
      </c>
      <c r="C23" s="2" t="s">
        <v>42</v>
      </c>
      <c r="D23" s="2" t="s">
        <v>459</v>
      </c>
      <c r="E23" s="2" t="s">
        <v>133</v>
      </c>
      <c r="F23" s="42">
        <f t="shared" si="0"/>
        <v>0</v>
      </c>
      <c r="G23" s="42">
        <f t="shared" si="1"/>
        <v>28173</v>
      </c>
      <c r="H23" s="54" t="s">
        <v>513</v>
      </c>
      <c r="I23" s="2">
        <v>3</v>
      </c>
      <c r="J23" s="1" t="s">
        <v>88</v>
      </c>
      <c r="K23" s="1">
        <v>90</v>
      </c>
      <c r="L23" s="5" t="s">
        <v>296</v>
      </c>
      <c r="M23" s="5" t="s">
        <v>86</v>
      </c>
      <c r="N23" s="1" t="s">
        <v>26</v>
      </c>
      <c r="O23" s="1">
        <v>4</v>
      </c>
      <c r="P23" s="6">
        <v>3.33</v>
      </c>
      <c r="Q23" s="7">
        <v>0</v>
      </c>
      <c r="R23" s="8" t="e">
        <f>DATEVALUE(#REF!)</f>
        <v>#REF!</v>
      </c>
      <c r="S23" s="1" t="s">
        <v>26</v>
      </c>
      <c r="T23" s="1">
        <v>5</v>
      </c>
      <c r="U23" s="6">
        <v>3.66</v>
      </c>
      <c r="V23" s="7">
        <v>0</v>
      </c>
      <c r="W23" s="8" t="e">
        <f>DATEVALUE(#REF!)</f>
        <v>#REF!</v>
      </c>
      <c r="X23" s="1" t="e">
        <f t="shared" si="2"/>
        <v>#REF!</v>
      </c>
      <c r="Y23" s="9">
        <f t="shared" si="3"/>
        <v>0.33000000000000007</v>
      </c>
      <c r="Z23" s="31" t="e">
        <f t="shared" si="4"/>
        <v>#REF!</v>
      </c>
      <c r="AA23" s="16" t="s">
        <v>82</v>
      </c>
      <c r="AB23" s="23" t="str">
        <f t="shared" si="5"/>
        <v>Đơn vị</v>
      </c>
      <c r="AC23" s="2">
        <v>2</v>
      </c>
      <c r="AD23" s="10" t="s">
        <v>118</v>
      </c>
      <c r="AE23" s="10" t="s">
        <v>82</v>
      </c>
      <c r="AF23" s="10" t="s">
        <v>312</v>
      </c>
      <c r="AG23" s="10" t="s">
        <v>313</v>
      </c>
      <c r="AH23" s="10" t="s">
        <v>174</v>
      </c>
      <c r="AI23" s="10" t="e">
        <f t="shared" si="6"/>
        <v>#REF!</v>
      </c>
      <c r="AJ23" s="10" t="e">
        <f t="shared" si="7"/>
        <v>#REF!</v>
      </c>
      <c r="AK23" s="10">
        <v>730000</v>
      </c>
      <c r="AL23" s="30" t="e">
        <f t="shared" si="8"/>
        <v>#REF!</v>
      </c>
      <c r="AM23" s="10" t="e">
        <f t="shared" si="9"/>
        <v>#REF!</v>
      </c>
      <c r="AN23" s="10">
        <v>830000</v>
      </c>
      <c r="AO23" s="10" t="e">
        <f t="shared" si="10"/>
        <v>#REF!</v>
      </c>
      <c r="AP23" s="30" t="e">
        <f t="shared" si="11"/>
        <v>#REF!</v>
      </c>
      <c r="AQ23" s="10" t="e">
        <f>AM23+AJ23-X23</f>
        <v>#REF!</v>
      </c>
    </row>
    <row r="24" spans="1:43" ht="24" customHeight="1" hidden="1">
      <c r="A24" s="1" t="e">
        <f>#REF!+1</f>
        <v>#REF!</v>
      </c>
      <c r="B24" s="53" t="s">
        <v>424</v>
      </c>
      <c r="C24" s="2" t="s">
        <v>425</v>
      </c>
      <c r="D24" s="2" t="s">
        <v>426</v>
      </c>
      <c r="E24" s="2" t="s">
        <v>34</v>
      </c>
      <c r="F24" s="42">
        <f t="shared" si="0"/>
        <v>30471</v>
      </c>
      <c r="G24" s="42">
        <f t="shared" si="1"/>
        <v>0</v>
      </c>
      <c r="H24" s="54" t="s">
        <v>493</v>
      </c>
      <c r="I24" s="2">
        <v>4</v>
      </c>
      <c r="J24" s="1" t="s">
        <v>84</v>
      </c>
      <c r="K24" s="1">
        <v>32</v>
      </c>
      <c r="L24" s="5" t="s">
        <v>494</v>
      </c>
      <c r="M24" s="5" t="s">
        <v>101</v>
      </c>
      <c r="N24" s="1" t="s">
        <v>31</v>
      </c>
      <c r="O24" s="1">
        <v>2</v>
      </c>
      <c r="P24" s="6">
        <v>2.67</v>
      </c>
      <c r="Q24" s="7">
        <v>0</v>
      </c>
      <c r="R24" s="8" t="e">
        <f>DATEVALUE(#REF!)</f>
        <v>#REF!</v>
      </c>
      <c r="S24" s="1" t="s">
        <v>31</v>
      </c>
      <c r="T24" s="1">
        <v>3</v>
      </c>
      <c r="U24" s="6">
        <v>3</v>
      </c>
      <c r="V24" s="7">
        <v>0</v>
      </c>
      <c r="W24" s="8" t="e">
        <f>DATEVALUE(#REF!)</f>
        <v>#REF!</v>
      </c>
      <c r="X24" s="1" t="e">
        <f t="shared" si="2"/>
        <v>#REF!</v>
      </c>
      <c r="Y24" s="9">
        <f t="shared" si="3"/>
        <v>0.33000000000000007</v>
      </c>
      <c r="Z24" s="31" t="e">
        <f t="shared" si="4"/>
        <v>#REF!</v>
      </c>
      <c r="AA24" s="16" t="s">
        <v>82</v>
      </c>
      <c r="AB24" s="23" t="str">
        <f t="shared" si="5"/>
        <v>Đơn vị</v>
      </c>
      <c r="AC24" s="2">
        <v>2</v>
      </c>
      <c r="AD24" s="10" t="s">
        <v>118</v>
      </c>
      <c r="AE24" s="10" t="s">
        <v>82</v>
      </c>
      <c r="AF24" s="10" t="s">
        <v>523</v>
      </c>
      <c r="AG24" s="10" t="s">
        <v>524</v>
      </c>
      <c r="AH24" s="10" t="s">
        <v>174</v>
      </c>
      <c r="AI24" s="10" t="e">
        <f t="shared" si="6"/>
        <v>#REF!</v>
      </c>
      <c r="AJ24" s="10" t="e">
        <f t="shared" si="7"/>
        <v>#REF!</v>
      </c>
      <c r="AK24" s="10">
        <v>730000</v>
      </c>
      <c r="AL24" s="30" t="e">
        <f t="shared" si="8"/>
        <v>#REF!</v>
      </c>
      <c r="AM24" s="10" t="e">
        <f t="shared" si="9"/>
        <v>#REF!</v>
      </c>
      <c r="AN24" s="10">
        <v>830000</v>
      </c>
      <c r="AO24" s="10" t="e">
        <f t="shared" si="10"/>
        <v>#REF!</v>
      </c>
      <c r="AP24" s="30" t="e">
        <f t="shared" si="11"/>
        <v>#REF!</v>
      </c>
      <c r="AQ24" s="10" t="s">
        <v>136</v>
      </c>
    </row>
    <row r="25" spans="1:43" ht="24" customHeight="1" hidden="1">
      <c r="A25" s="1" t="e">
        <f>A24+1</f>
        <v>#REF!</v>
      </c>
      <c r="B25" s="53" t="s">
        <v>427</v>
      </c>
      <c r="C25" s="2" t="s">
        <v>154</v>
      </c>
      <c r="D25" s="2" t="s">
        <v>428</v>
      </c>
      <c r="E25" s="2" t="s">
        <v>133</v>
      </c>
      <c r="F25" s="42">
        <f t="shared" si="0"/>
        <v>0</v>
      </c>
      <c r="G25" s="42">
        <f t="shared" si="1"/>
        <v>32516</v>
      </c>
      <c r="H25" s="54" t="s">
        <v>495</v>
      </c>
      <c r="I25" s="2">
        <v>4</v>
      </c>
      <c r="J25" s="1" t="s">
        <v>84</v>
      </c>
      <c r="K25" s="1">
        <v>32</v>
      </c>
      <c r="L25" s="5" t="s">
        <v>494</v>
      </c>
      <c r="M25" s="5" t="s">
        <v>297</v>
      </c>
      <c r="N25" s="1" t="s">
        <v>299</v>
      </c>
      <c r="O25" s="1">
        <v>1</v>
      </c>
      <c r="P25" s="6">
        <v>2.34</v>
      </c>
      <c r="Q25" s="7">
        <v>0</v>
      </c>
      <c r="R25" s="8">
        <v>36831</v>
      </c>
      <c r="S25" s="1" t="s">
        <v>299</v>
      </c>
      <c r="T25" s="1">
        <v>2</v>
      </c>
      <c r="U25" s="6">
        <v>2.67</v>
      </c>
      <c r="V25" s="7">
        <v>0</v>
      </c>
      <c r="W25" s="8">
        <v>41275</v>
      </c>
      <c r="X25" s="1">
        <f t="shared" si="2"/>
        <v>6</v>
      </c>
      <c r="Y25" s="9">
        <f t="shared" si="3"/>
        <v>0.33000000000000007</v>
      </c>
      <c r="Z25" s="31">
        <f t="shared" si="4"/>
        <v>2277000.0000000005</v>
      </c>
      <c r="AA25" s="16" t="s">
        <v>82</v>
      </c>
      <c r="AB25" s="23" t="str">
        <f t="shared" si="5"/>
        <v>Đơn vị</v>
      </c>
      <c r="AC25" s="2">
        <v>2</v>
      </c>
      <c r="AD25" s="10" t="s">
        <v>118</v>
      </c>
      <c r="AE25" s="10" t="s">
        <v>82</v>
      </c>
      <c r="AF25" s="10" t="s">
        <v>523</v>
      </c>
      <c r="AG25" s="10" t="s">
        <v>524</v>
      </c>
      <c r="AH25" s="10" t="s">
        <v>174</v>
      </c>
      <c r="AI25" s="10">
        <f t="shared" si="6"/>
        <v>1511400.0000000005</v>
      </c>
      <c r="AJ25" s="10">
        <f t="shared" si="7"/>
        <v>4</v>
      </c>
      <c r="AK25" s="10">
        <v>730000</v>
      </c>
      <c r="AL25" s="30">
        <f t="shared" si="8"/>
        <v>963600.0000000002</v>
      </c>
      <c r="AM25" s="10">
        <f t="shared" si="9"/>
        <v>2</v>
      </c>
      <c r="AN25" s="10">
        <v>830000</v>
      </c>
      <c r="AO25" s="10">
        <f t="shared" si="10"/>
        <v>547800.0000000001</v>
      </c>
      <c r="AP25" s="30">
        <f t="shared" si="11"/>
        <v>1511400</v>
      </c>
      <c r="AQ25" s="10" t="s">
        <v>136</v>
      </c>
    </row>
    <row r="26" spans="1:43" ht="21" customHeight="1" hidden="1">
      <c r="A26" s="1" t="e">
        <f>#REF!+1</f>
        <v>#REF!</v>
      </c>
      <c r="B26" s="53" t="s">
        <v>183</v>
      </c>
      <c r="C26" s="53" t="s">
        <v>46</v>
      </c>
      <c r="D26" s="53" t="s">
        <v>250</v>
      </c>
      <c r="E26" s="53" t="s">
        <v>133</v>
      </c>
      <c r="F26" s="42">
        <f t="shared" si="0"/>
        <v>0</v>
      </c>
      <c r="G26" s="42">
        <f t="shared" si="1"/>
        <v>30068</v>
      </c>
      <c r="H26" s="54" t="s">
        <v>274</v>
      </c>
      <c r="I26" s="53">
        <v>4</v>
      </c>
      <c r="J26" s="57" t="s">
        <v>84</v>
      </c>
      <c r="K26" s="1">
        <v>35</v>
      </c>
      <c r="L26" s="5" t="s">
        <v>294</v>
      </c>
      <c r="M26" s="5" t="s">
        <v>298</v>
      </c>
      <c r="N26" s="1" t="s">
        <v>300</v>
      </c>
      <c r="O26" s="1">
        <v>2</v>
      </c>
      <c r="P26" s="6">
        <v>1.68</v>
      </c>
      <c r="Q26" s="7">
        <v>0</v>
      </c>
      <c r="R26" s="8" t="e">
        <f>DATEVALUE(#REF!)</f>
        <v>#REF!</v>
      </c>
      <c r="S26" s="1" t="s">
        <v>300</v>
      </c>
      <c r="T26" s="1">
        <v>3</v>
      </c>
      <c r="U26" s="6">
        <v>1.86</v>
      </c>
      <c r="V26" s="7">
        <v>0</v>
      </c>
      <c r="W26" s="8" t="e">
        <f>DATEVALUE(#REF!)</f>
        <v>#REF!</v>
      </c>
      <c r="X26" s="1" t="e">
        <f t="shared" si="2"/>
        <v>#REF!</v>
      </c>
      <c r="Y26" s="9">
        <f t="shared" si="3"/>
        <v>0.18000000000000016</v>
      </c>
      <c r="Z26" s="31" t="e">
        <f t="shared" si="4"/>
        <v>#REF!</v>
      </c>
      <c r="AA26" s="16" t="s">
        <v>82</v>
      </c>
      <c r="AB26" s="23" t="str">
        <f t="shared" si="5"/>
        <v>Đơn vị</v>
      </c>
      <c r="AC26" s="2">
        <v>2</v>
      </c>
      <c r="AD26" s="10" t="s">
        <v>118</v>
      </c>
      <c r="AE26" s="10" t="s">
        <v>82</v>
      </c>
      <c r="AF26" s="10" t="s">
        <v>309</v>
      </c>
      <c r="AG26" s="10" t="s">
        <v>310</v>
      </c>
      <c r="AH26" s="10" t="s">
        <v>124</v>
      </c>
      <c r="AI26" s="10" t="e">
        <f t="shared" si="6"/>
        <v>#REF!</v>
      </c>
      <c r="AJ26" s="10" t="e">
        <f t="shared" si="7"/>
        <v>#REF!</v>
      </c>
      <c r="AK26" s="10">
        <v>730000</v>
      </c>
      <c r="AL26" s="30" t="e">
        <f t="shared" si="8"/>
        <v>#REF!</v>
      </c>
      <c r="AM26" s="10" t="e">
        <f t="shared" si="9"/>
        <v>#REF!</v>
      </c>
      <c r="AN26" s="10">
        <v>830000</v>
      </c>
      <c r="AO26" s="10" t="e">
        <f t="shared" si="10"/>
        <v>#REF!</v>
      </c>
      <c r="AP26" s="30" t="e">
        <f t="shared" si="11"/>
        <v>#REF!</v>
      </c>
      <c r="AQ26" s="10" t="s">
        <v>136</v>
      </c>
    </row>
    <row r="27" spans="1:27" ht="15" hidden="1">
      <c r="A27" s="1"/>
      <c r="B27" s="2"/>
      <c r="C27" s="2"/>
      <c r="D27" s="2"/>
      <c r="E27" s="2"/>
      <c r="F27" s="2"/>
      <c r="G27" s="2"/>
      <c r="H27" s="54"/>
      <c r="I27" s="2"/>
      <c r="J27" s="1"/>
      <c r="K27" s="1"/>
      <c r="L27" s="24"/>
      <c r="M27" s="24"/>
      <c r="N27" s="1"/>
      <c r="O27" s="1"/>
      <c r="P27" s="6"/>
      <c r="Q27" s="7"/>
      <c r="R27" s="1"/>
      <c r="S27" s="1"/>
      <c r="T27" s="1"/>
      <c r="U27" s="6"/>
      <c r="V27" s="7"/>
      <c r="W27" s="1"/>
      <c r="X27" s="1"/>
      <c r="Y27" s="1"/>
      <c r="Z27" s="1"/>
      <c r="AA27" s="16"/>
    </row>
    <row r="28" spans="1:43" ht="21" customHeight="1" hidden="1">
      <c r="A28" s="1" t="e">
        <f>#REF!+1</f>
        <v>#REF!</v>
      </c>
      <c r="B28" s="53" t="s">
        <v>314</v>
      </c>
      <c r="C28" s="53" t="s">
        <v>147</v>
      </c>
      <c r="D28" s="53" t="s">
        <v>315</v>
      </c>
      <c r="E28" s="53" t="s">
        <v>34</v>
      </c>
      <c r="F28" s="42">
        <f aca="true" t="shared" si="12" ref="F28:F70">IF(E28="Nam",DATEVALUE(D28),0)</f>
        <v>28464</v>
      </c>
      <c r="G28" s="42">
        <f aca="true" t="shared" si="13" ref="G28:G70">IF(E28="Nữ",DATEVALUE(D28),0)</f>
        <v>0</v>
      </c>
      <c r="H28" s="54" t="s">
        <v>460</v>
      </c>
      <c r="I28" s="53">
        <v>4</v>
      </c>
      <c r="J28" s="57" t="s">
        <v>84</v>
      </c>
      <c r="K28" s="1">
        <v>1</v>
      </c>
      <c r="L28" s="5" t="s">
        <v>62</v>
      </c>
      <c r="M28" s="5" t="s">
        <v>81</v>
      </c>
      <c r="N28" s="1" t="s">
        <v>21</v>
      </c>
      <c r="O28" s="1">
        <v>2</v>
      </c>
      <c r="P28" s="6">
        <v>2.06</v>
      </c>
      <c r="Q28" s="7">
        <v>0</v>
      </c>
      <c r="R28" s="8" t="e">
        <f>DATEVALUE(#REF!)</f>
        <v>#REF!</v>
      </c>
      <c r="S28" s="1" t="s">
        <v>21</v>
      </c>
      <c r="T28" s="1">
        <v>3</v>
      </c>
      <c r="U28" s="6">
        <v>2.26</v>
      </c>
      <c r="V28" s="7">
        <v>0</v>
      </c>
      <c r="W28" s="8" t="e">
        <f>DATEVALUE(#REF!)</f>
        <v>#REF!</v>
      </c>
      <c r="X28" s="1" t="e">
        <f aca="true" t="shared" si="14" ref="X28:X70">7-MONTH(W28)</f>
        <v>#REF!</v>
      </c>
      <c r="Y28" s="9">
        <f aca="true" t="shared" si="15" ref="Y28:Y70">(U28+(U28*V28))-(P28+(P28*Q28))</f>
        <v>0.19999999999999973</v>
      </c>
      <c r="Z28" s="31" t="e">
        <f aca="true" t="shared" si="16" ref="Z28:Z70">(IF(MONTH(W28)&gt;=5,0,X28-2)*1150000*Y28)+(IF(AJ28=0,X28,X28-AJ28)*1150000*Y28)</f>
        <v>#REF!</v>
      </c>
      <c r="AA28" s="16" t="s">
        <v>82</v>
      </c>
      <c r="AB28" s="23" t="str">
        <f aca="true" t="shared" si="17" ref="AB28:AB70">IF(AC28=1,"Trường trả","Đơn vị")</f>
        <v>Đơn vị</v>
      </c>
      <c r="AC28" s="2">
        <v>2</v>
      </c>
      <c r="AD28" s="10" t="s">
        <v>118</v>
      </c>
      <c r="AE28" s="10" t="s">
        <v>82</v>
      </c>
      <c r="AF28" s="10" t="s">
        <v>171</v>
      </c>
      <c r="AG28" s="10" t="s">
        <v>119</v>
      </c>
      <c r="AH28" s="10" t="s">
        <v>124</v>
      </c>
      <c r="AI28" s="10" t="e">
        <f aca="true" t="shared" si="18" ref="AI28:AI70">(IF(MONTH(W28)&gt;=5,0,X28-2)*730000*Y28)+(IF(AJ28=0,X28,X28-AJ28)*830000*Y28)</f>
        <v>#REF!</v>
      </c>
      <c r="AJ28" s="10" t="e">
        <f aca="true" t="shared" si="19" ref="AJ28:AJ70">IF(MONTH(W28)&gt;=5,0,X28-2)</f>
        <v>#REF!</v>
      </c>
      <c r="AK28" s="10">
        <v>730000</v>
      </c>
      <c r="AL28" s="30" t="e">
        <f aca="true" t="shared" si="20" ref="AL28:AL70">Y28*AJ28*AK28</f>
        <v>#REF!</v>
      </c>
      <c r="AM28" s="10" t="e">
        <f aca="true" t="shared" si="21" ref="AM28:AM70">IF(AJ28=0,X28,X28-AJ28)</f>
        <v>#REF!</v>
      </c>
      <c r="AN28" s="10">
        <v>830000</v>
      </c>
      <c r="AO28" s="10" t="e">
        <f aca="true" t="shared" si="22" ref="AO28:AO70">AN28*AM28*Y28</f>
        <v>#REF!</v>
      </c>
      <c r="AP28" s="30" t="e">
        <f aca="true" t="shared" si="23" ref="AP28:AP70">ROUND(AO28+AL28,0)</f>
        <v>#REF!</v>
      </c>
      <c r="AQ28" s="10" t="s">
        <v>136</v>
      </c>
    </row>
    <row r="29" spans="1:43" ht="21" customHeight="1" hidden="1">
      <c r="A29" s="1" t="e">
        <f>#REF!+1</f>
        <v>#REF!</v>
      </c>
      <c r="B29" s="53" t="s">
        <v>43</v>
      </c>
      <c r="C29" s="53" t="s">
        <v>185</v>
      </c>
      <c r="D29" s="53" t="s">
        <v>231</v>
      </c>
      <c r="E29" s="53" t="s">
        <v>133</v>
      </c>
      <c r="F29" s="42">
        <f t="shared" si="12"/>
        <v>0</v>
      </c>
      <c r="G29" s="42">
        <f t="shared" si="13"/>
        <v>28102</v>
      </c>
      <c r="H29" s="54" t="s">
        <v>255</v>
      </c>
      <c r="I29" s="53">
        <v>3</v>
      </c>
      <c r="J29" s="57" t="s">
        <v>88</v>
      </c>
      <c r="K29" s="1">
        <v>1</v>
      </c>
      <c r="L29" s="5" t="s">
        <v>462</v>
      </c>
      <c r="M29" s="5" t="s">
        <v>297</v>
      </c>
      <c r="N29" s="1" t="s">
        <v>299</v>
      </c>
      <c r="O29" s="1">
        <v>3</v>
      </c>
      <c r="P29" s="6">
        <v>3</v>
      </c>
      <c r="Q29" s="7">
        <v>0</v>
      </c>
      <c r="R29" s="8" t="e">
        <f>DATEVALUE(#REF!)</f>
        <v>#REF!</v>
      </c>
      <c r="S29" s="1" t="s">
        <v>299</v>
      </c>
      <c r="T29" s="1">
        <v>4</v>
      </c>
      <c r="U29" s="6">
        <v>3.33</v>
      </c>
      <c r="V29" s="7">
        <v>0</v>
      </c>
      <c r="W29" s="8" t="e">
        <f>DATEVALUE(#REF!)</f>
        <v>#REF!</v>
      </c>
      <c r="X29" s="1" t="e">
        <f t="shared" si="14"/>
        <v>#REF!</v>
      </c>
      <c r="Y29" s="9">
        <f t="shared" si="15"/>
        <v>0.33000000000000007</v>
      </c>
      <c r="Z29" s="31" t="e">
        <f t="shared" si="16"/>
        <v>#REF!</v>
      </c>
      <c r="AA29" s="16" t="s">
        <v>82</v>
      </c>
      <c r="AB29" s="23" t="str">
        <f t="shared" si="17"/>
        <v>Đơn vị</v>
      </c>
      <c r="AC29" s="2">
        <v>2</v>
      </c>
      <c r="AD29" s="10" t="s">
        <v>118</v>
      </c>
      <c r="AE29" s="10" t="s">
        <v>82</v>
      </c>
      <c r="AF29" s="10" t="s">
        <v>171</v>
      </c>
      <c r="AG29" s="10" t="s">
        <v>302</v>
      </c>
      <c r="AH29" s="10" t="s">
        <v>174</v>
      </c>
      <c r="AI29" s="10" t="e">
        <f t="shared" si="18"/>
        <v>#REF!</v>
      </c>
      <c r="AJ29" s="10" t="e">
        <f t="shared" si="19"/>
        <v>#REF!</v>
      </c>
      <c r="AK29" s="10">
        <v>730000</v>
      </c>
      <c r="AL29" s="30" t="e">
        <f t="shared" si="20"/>
        <v>#REF!</v>
      </c>
      <c r="AM29" s="10" t="e">
        <f t="shared" si="21"/>
        <v>#REF!</v>
      </c>
      <c r="AN29" s="10">
        <v>830000</v>
      </c>
      <c r="AO29" s="10" t="e">
        <f t="shared" si="22"/>
        <v>#REF!</v>
      </c>
      <c r="AP29" s="30" t="e">
        <f t="shared" si="23"/>
        <v>#REF!</v>
      </c>
      <c r="AQ29" s="10" t="s">
        <v>136</v>
      </c>
    </row>
    <row r="30" spans="1:43" ht="21" customHeight="1" hidden="1">
      <c r="A30" s="1" t="e">
        <f>A29+1</f>
        <v>#REF!</v>
      </c>
      <c r="B30" s="53" t="s">
        <v>37</v>
      </c>
      <c r="C30" s="53" t="s">
        <v>32</v>
      </c>
      <c r="D30" s="53" t="s">
        <v>331</v>
      </c>
      <c r="E30" s="53" t="s">
        <v>133</v>
      </c>
      <c r="F30" s="42">
        <f t="shared" si="12"/>
        <v>0</v>
      </c>
      <c r="G30" s="42">
        <f t="shared" si="13"/>
        <v>31620</v>
      </c>
      <c r="H30" s="54" t="s">
        <v>463</v>
      </c>
      <c r="I30" s="53">
        <v>4</v>
      </c>
      <c r="J30" s="57" t="s">
        <v>84</v>
      </c>
      <c r="K30" s="1">
        <v>1</v>
      </c>
      <c r="L30" s="5" t="s">
        <v>462</v>
      </c>
      <c r="M30" s="5" t="s">
        <v>86</v>
      </c>
      <c r="N30" s="1" t="s">
        <v>26</v>
      </c>
      <c r="O30" s="1">
        <v>1</v>
      </c>
      <c r="P30" s="6">
        <v>2.34</v>
      </c>
      <c r="Q30" s="7">
        <v>0</v>
      </c>
      <c r="R30" s="8" t="e">
        <f>DATEVALUE(#REF!)</f>
        <v>#REF!</v>
      </c>
      <c r="S30" s="1" t="s">
        <v>26</v>
      </c>
      <c r="T30" s="1">
        <v>2</v>
      </c>
      <c r="U30" s="6">
        <v>2.67</v>
      </c>
      <c r="V30" s="7">
        <v>0</v>
      </c>
      <c r="W30" s="8" t="e">
        <f>DATEVALUE(#REF!)</f>
        <v>#REF!</v>
      </c>
      <c r="X30" s="1" t="e">
        <f t="shared" si="14"/>
        <v>#REF!</v>
      </c>
      <c r="Y30" s="9">
        <f t="shared" si="15"/>
        <v>0.33000000000000007</v>
      </c>
      <c r="Z30" s="31" t="e">
        <f t="shared" si="16"/>
        <v>#REF!</v>
      </c>
      <c r="AA30" s="16" t="s">
        <v>82</v>
      </c>
      <c r="AB30" s="23" t="str">
        <f t="shared" si="17"/>
        <v>Đơn vị</v>
      </c>
      <c r="AC30" s="2">
        <v>2</v>
      </c>
      <c r="AD30" s="10" t="s">
        <v>118</v>
      </c>
      <c r="AE30" s="10" t="s">
        <v>82</v>
      </c>
      <c r="AF30" s="10" t="s">
        <v>171</v>
      </c>
      <c r="AG30" s="10" t="s">
        <v>302</v>
      </c>
      <c r="AH30" s="10" t="s">
        <v>174</v>
      </c>
      <c r="AI30" s="10" t="e">
        <f t="shared" si="18"/>
        <v>#REF!</v>
      </c>
      <c r="AJ30" s="10" t="e">
        <f t="shared" si="19"/>
        <v>#REF!</v>
      </c>
      <c r="AK30" s="10">
        <v>730000</v>
      </c>
      <c r="AL30" s="30" t="e">
        <f t="shared" si="20"/>
        <v>#REF!</v>
      </c>
      <c r="AM30" s="10" t="e">
        <f t="shared" si="21"/>
        <v>#REF!</v>
      </c>
      <c r="AN30" s="10">
        <v>830000</v>
      </c>
      <c r="AO30" s="10" t="e">
        <f t="shared" si="22"/>
        <v>#REF!</v>
      </c>
      <c r="AP30" s="30" t="e">
        <f t="shared" si="23"/>
        <v>#REF!</v>
      </c>
      <c r="AQ30" s="10" t="s">
        <v>136</v>
      </c>
    </row>
    <row r="31" spans="1:43" ht="21" customHeight="1" hidden="1">
      <c r="A31" s="1" t="e">
        <f>#REF!+1</f>
        <v>#REF!</v>
      </c>
      <c r="B31" s="53" t="s">
        <v>39</v>
      </c>
      <c r="C31" s="53" t="s">
        <v>361</v>
      </c>
      <c r="D31" s="53" t="s">
        <v>362</v>
      </c>
      <c r="E31" s="53" t="s">
        <v>133</v>
      </c>
      <c r="F31" s="42">
        <f t="shared" si="12"/>
        <v>0</v>
      </c>
      <c r="G31" s="42">
        <f t="shared" si="13"/>
        <v>32388</v>
      </c>
      <c r="H31" s="54" t="s">
        <v>472</v>
      </c>
      <c r="I31" s="53">
        <v>4</v>
      </c>
      <c r="J31" s="57" t="s">
        <v>84</v>
      </c>
      <c r="K31" s="1">
        <v>3</v>
      </c>
      <c r="L31" s="5" t="s">
        <v>473</v>
      </c>
      <c r="M31" s="5" t="s">
        <v>86</v>
      </c>
      <c r="N31" s="1" t="s">
        <v>26</v>
      </c>
      <c r="O31" s="1">
        <v>1</v>
      </c>
      <c r="P31" s="6">
        <v>2.34</v>
      </c>
      <c r="Q31" s="7">
        <v>0</v>
      </c>
      <c r="R31" s="8" t="e">
        <f>DATEVALUE(#REF!)</f>
        <v>#REF!</v>
      </c>
      <c r="S31" s="1" t="s">
        <v>26</v>
      </c>
      <c r="T31" s="1">
        <v>2</v>
      </c>
      <c r="U31" s="6">
        <v>2.67</v>
      </c>
      <c r="V31" s="7">
        <v>0</v>
      </c>
      <c r="W31" s="8" t="e">
        <f>DATEVALUE(#REF!)</f>
        <v>#REF!</v>
      </c>
      <c r="X31" s="1" t="e">
        <f t="shared" si="14"/>
        <v>#REF!</v>
      </c>
      <c r="Y31" s="9">
        <f t="shared" si="15"/>
        <v>0.33000000000000007</v>
      </c>
      <c r="Z31" s="31" t="e">
        <f t="shared" si="16"/>
        <v>#REF!</v>
      </c>
      <c r="AA31" s="16" t="s">
        <v>82</v>
      </c>
      <c r="AB31" s="23" t="str">
        <f t="shared" si="17"/>
        <v>Đơn vị</v>
      </c>
      <c r="AC31" s="2">
        <v>2</v>
      </c>
      <c r="AD31" s="10" t="s">
        <v>118</v>
      </c>
      <c r="AE31" s="10" t="s">
        <v>82</v>
      </c>
      <c r="AF31" s="10" t="s">
        <v>123</v>
      </c>
      <c r="AG31" s="10" t="s">
        <v>520</v>
      </c>
      <c r="AH31" s="10" t="s">
        <v>174</v>
      </c>
      <c r="AI31" s="10" t="e">
        <f t="shared" si="18"/>
        <v>#REF!</v>
      </c>
      <c r="AJ31" s="10" t="e">
        <f t="shared" si="19"/>
        <v>#REF!</v>
      </c>
      <c r="AK31" s="10">
        <v>730000</v>
      </c>
      <c r="AL31" s="30" t="e">
        <f t="shared" si="20"/>
        <v>#REF!</v>
      </c>
      <c r="AM31" s="10" t="e">
        <f t="shared" si="21"/>
        <v>#REF!</v>
      </c>
      <c r="AN31" s="10">
        <v>830000</v>
      </c>
      <c r="AO31" s="10" t="e">
        <f t="shared" si="22"/>
        <v>#REF!</v>
      </c>
      <c r="AP31" s="30" t="e">
        <f t="shared" si="23"/>
        <v>#REF!</v>
      </c>
      <c r="AQ31" s="10" t="s">
        <v>136</v>
      </c>
    </row>
    <row r="32" spans="1:43" ht="24" customHeight="1" hidden="1">
      <c r="A32" s="1" t="e">
        <f>#REF!+1</f>
        <v>#REF!</v>
      </c>
      <c r="B32" s="53" t="s">
        <v>180</v>
      </c>
      <c r="C32" s="53" t="s">
        <v>417</v>
      </c>
      <c r="D32" s="53" t="s">
        <v>418</v>
      </c>
      <c r="E32" s="53" t="s">
        <v>34</v>
      </c>
      <c r="F32" s="42">
        <f t="shared" si="12"/>
        <v>26238</v>
      </c>
      <c r="G32" s="42">
        <f t="shared" si="13"/>
        <v>0</v>
      </c>
      <c r="H32" s="54" t="s">
        <v>490</v>
      </c>
      <c r="I32" s="53">
        <v>8</v>
      </c>
      <c r="J32" s="57" t="s">
        <v>92</v>
      </c>
      <c r="K32" s="1">
        <v>25</v>
      </c>
      <c r="L32" s="5" t="s">
        <v>0</v>
      </c>
      <c r="M32" s="5" t="s">
        <v>93</v>
      </c>
      <c r="N32" s="1" t="s">
        <v>30</v>
      </c>
      <c r="O32" s="1">
        <v>4</v>
      </c>
      <c r="P32" s="6">
        <v>2.04</v>
      </c>
      <c r="Q32" s="7">
        <v>0</v>
      </c>
      <c r="R32" s="8" t="e">
        <f>DATEVALUE(#REF!)</f>
        <v>#REF!</v>
      </c>
      <c r="S32" s="1" t="s">
        <v>30</v>
      </c>
      <c r="T32" s="1">
        <v>5</v>
      </c>
      <c r="U32" s="6">
        <v>2.22</v>
      </c>
      <c r="V32" s="7">
        <v>0</v>
      </c>
      <c r="W32" s="8" t="e">
        <f>DATEVALUE(#REF!)</f>
        <v>#REF!</v>
      </c>
      <c r="X32" s="1" t="e">
        <f t="shared" si="14"/>
        <v>#REF!</v>
      </c>
      <c r="Y32" s="9">
        <f t="shared" si="15"/>
        <v>0.18000000000000016</v>
      </c>
      <c r="Z32" s="31" t="e">
        <f t="shared" si="16"/>
        <v>#REF!</v>
      </c>
      <c r="AA32" s="16" t="s">
        <v>82</v>
      </c>
      <c r="AB32" s="23" t="str">
        <f t="shared" si="17"/>
        <v>Đơn vị</v>
      </c>
      <c r="AC32" s="2">
        <v>2</v>
      </c>
      <c r="AD32" s="10" t="s">
        <v>118</v>
      </c>
      <c r="AE32" s="10" t="s">
        <v>82</v>
      </c>
      <c r="AF32" s="10" t="s">
        <v>522</v>
      </c>
      <c r="AG32" s="10" t="s">
        <v>306</v>
      </c>
      <c r="AH32" s="10" t="s">
        <v>124</v>
      </c>
      <c r="AI32" s="10" t="e">
        <f t="shared" si="18"/>
        <v>#REF!</v>
      </c>
      <c r="AJ32" s="10" t="e">
        <f t="shared" si="19"/>
        <v>#REF!</v>
      </c>
      <c r="AK32" s="10">
        <v>730000</v>
      </c>
      <c r="AL32" s="30" t="e">
        <f t="shared" si="20"/>
        <v>#REF!</v>
      </c>
      <c r="AM32" s="10" t="e">
        <f t="shared" si="21"/>
        <v>#REF!</v>
      </c>
      <c r="AN32" s="10">
        <v>830000</v>
      </c>
      <c r="AO32" s="10" t="e">
        <f t="shared" si="22"/>
        <v>#REF!</v>
      </c>
      <c r="AP32" s="30" t="e">
        <f t="shared" si="23"/>
        <v>#REF!</v>
      </c>
      <c r="AQ32" s="10" t="s">
        <v>136</v>
      </c>
    </row>
    <row r="33" spans="1:43" ht="21" customHeight="1" hidden="1">
      <c r="A33" s="1" t="e">
        <f>#REF!+1</f>
        <v>#REF!</v>
      </c>
      <c r="B33" s="53" t="s">
        <v>45</v>
      </c>
      <c r="C33" s="53" t="s">
        <v>139</v>
      </c>
      <c r="D33" s="53" t="s">
        <v>233</v>
      </c>
      <c r="E33" s="53" t="s">
        <v>34</v>
      </c>
      <c r="F33" s="42">
        <f t="shared" si="12"/>
        <v>23895</v>
      </c>
      <c r="G33" s="42">
        <f t="shared" si="13"/>
        <v>0</v>
      </c>
      <c r="H33" s="54" t="s">
        <v>257</v>
      </c>
      <c r="I33" s="53">
        <v>7</v>
      </c>
      <c r="J33" s="57" t="s">
        <v>89</v>
      </c>
      <c r="K33" s="1">
        <v>29</v>
      </c>
      <c r="L33" s="5" t="s">
        <v>1</v>
      </c>
      <c r="M33" s="5" t="s">
        <v>93</v>
      </c>
      <c r="N33" s="1" t="s">
        <v>30</v>
      </c>
      <c r="O33" s="1">
        <v>3</v>
      </c>
      <c r="P33" s="6">
        <v>1.86</v>
      </c>
      <c r="Q33" s="7">
        <v>0</v>
      </c>
      <c r="R33" s="8" t="e">
        <f>DATEVALUE(#REF!)</f>
        <v>#REF!</v>
      </c>
      <c r="S33" s="1" t="s">
        <v>30</v>
      </c>
      <c r="T33" s="1">
        <v>4</v>
      </c>
      <c r="U33" s="6">
        <v>2.04</v>
      </c>
      <c r="V33" s="7">
        <v>0</v>
      </c>
      <c r="W33" s="8" t="e">
        <f>DATEVALUE(#REF!)</f>
        <v>#REF!</v>
      </c>
      <c r="X33" s="1" t="e">
        <f t="shared" si="14"/>
        <v>#REF!</v>
      </c>
      <c r="Y33" s="9">
        <f t="shared" si="15"/>
        <v>0.17999999999999994</v>
      </c>
      <c r="Z33" s="31" t="e">
        <f t="shared" si="16"/>
        <v>#REF!</v>
      </c>
      <c r="AA33" s="16" t="s">
        <v>82</v>
      </c>
      <c r="AB33" s="23" t="str">
        <f t="shared" si="17"/>
        <v>Đơn vị</v>
      </c>
      <c r="AC33" s="2">
        <v>2</v>
      </c>
      <c r="AD33" s="10" t="s">
        <v>118</v>
      </c>
      <c r="AE33" s="10" t="s">
        <v>82</v>
      </c>
      <c r="AF33" s="10" t="s">
        <v>307</v>
      </c>
      <c r="AG33" s="10" t="s">
        <v>126</v>
      </c>
      <c r="AH33" s="10" t="s">
        <v>124</v>
      </c>
      <c r="AI33" s="10" t="e">
        <f t="shared" si="18"/>
        <v>#REF!</v>
      </c>
      <c r="AJ33" s="10" t="e">
        <f t="shared" si="19"/>
        <v>#REF!</v>
      </c>
      <c r="AK33" s="10">
        <v>730000</v>
      </c>
      <c r="AL33" s="30" t="e">
        <f t="shared" si="20"/>
        <v>#REF!</v>
      </c>
      <c r="AM33" s="10" t="e">
        <f t="shared" si="21"/>
        <v>#REF!</v>
      </c>
      <c r="AN33" s="10">
        <v>830000</v>
      </c>
      <c r="AO33" s="10" t="e">
        <f t="shared" si="22"/>
        <v>#REF!</v>
      </c>
      <c r="AP33" s="30" t="e">
        <f t="shared" si="23"/>
        <v>#REF!</v>
      </c>
      <c r="AQ33" s="10" t="s">
        <v>136</v>
      </c>
    </row>
    <row r="34" spans="1:43" ht="21" customHeight="1" hidden="1">
      <c r="A34" s="1" t="e">
        <f aca="true" t="shared" si="24" ref="A34:A41">A33+1</f>
        <v>#REF!</v>
      </c>
      <c r="B34" s="53" t="s">
        <v>180</v>
      </c>
      <c r="C34" s="2" t="s">
        <v>204</v>
      </c>
      <c r="D34" s="2" t="s">
        <v>235</v>
      </c>
      <c r="E34" s="2" t="s">
        <v>34</v>
      </c>
      <c r="F34" s="42">
        <f t="shared" si="12"/>
        <v>22199</v>
      </c>
      <c r="G34" s="42">
        <f t="shared" si="13"/>
        <v>0</v>
      </c>
      <c r="H34" s="54" t="s">
        <v>259</v>
      </c>
      <c r="I34" s="2">
        <v>8</v>
      </c>
      <c r="J34" s="1" t="s">
        <v>92</v>
      </c>
      <c r="K34" s="1">
        <v>29</v>
      </c>
      <c r="L34" s="5" t="s">
        <v>1</v>
      </c>
      <c r="M34" s="5" t="s">
        <v>93</v>
      </c>
      <c r="N34" s="1" t="s">
        <v>30</v>
      </c>
      <c r="O34" s="1">
        <v>1</v>
      </c>
      <c r="P34" s="6">
        <v>1.5</v>
      </c>
      <c r="Q34" s="7">
        <v>0</v>
      </c>
      <c r="R34" s="8" t="e">
        <f>DATEVALUE(#REF!)</f>
        <v>#REF!</v>
      </c>
      <c r="S34" s="1" t="s">
        <v>30</v>
      </c>
      <c r="T34" s="1">
        <v>2</v>
      </c>
      <c r="U34" s="6">
        <v>1.68</v>
      </c>
      <c r="V34" s="7">
        <v>0</v>
      </c>
      <c r="W34" s="8" t="e">
        <f>DATEVALUE(#REF!)</f>
        <v>#REF!</v>
      </c>
      <c r="X34" s="1" t="e">
        <f t="shared" si="14"/>
        <v>#REF!</v>
      </c>
      <c r="Y34" s="9">
        <f t="shared" si="15"/>
        <v>0.17999999999999994</v>
      </c>
      <c r="Z34" s="31" t="e">
        <f t="shared" si="16"/>
        <v>#REF!</v>
      </c>
      <c r="AA34" s="16" t="s">
        <v>82</v>
      </c>
      <c r="AB34" s="23" t="str">
        <f t="shared" si="17"/>
        <v>Đơn vị</v>
      </c>
      <c r="AC34" s="2">
        <v>2</v>
      </c>
      <c r="AD34" s="10" t="s">
        <v>118</v>
      </c>
      <c r="AE34" s="10" t="s">
        <v>82</v>
      </c>
      <c r="AF34" s="10" t="s">
        <v>307</v>
      </c>
      <c r="AG34" s="10" t="s">
        <v>126</v>
      </c>
      <c r="AH34" s="10" t="s">
        <v>124</v>
      </c>
      <c r="AI34" s="10" t="e">
        <f t="shared" si="18"/>
        <v>#REF!</v>
      </c>
      <c r="AJ34" s="10" t="e">
        <f t="shared" si="19"/>
        <v>#REF!</v>
      </c>
      <c r="AK34" s="10">
        <v>730000</v>
      </c>
      <c r="AL34" s="30" t="e">
        <f t="shared" si="20"/>
        <v>#REF!</v>
      </c>
      <c r="AM34" s="10" t="e">
        <f t="shared" si="21"/>
        <v>#REF!</v>
      </c>
      <c r="AN34" s="10">
        <v>830000</v>
      </c>
      <c r="AO34" s="10" t="e">
        <f t="shared" si="22"/>
        <v>#REF!</v>
      </c>
      <c r="AP34" s="30" t="e">
        <f t="shared" si="23"/>
        <v>#REF!</v>
      </c>
      <c r="AQ34" s="10" t="e">
        <f>AM34+AJ34-X34</f>
        <v>#REF!</v>
      </c>
    </row>
    <row r="35" spans="1:43" ht="21" customHeight="1" hidden="1">
      <c r="A35" s="1" t="e">
        <f t="shared" si="24"/>
        <v>#REF!</v>
      </c>
      <c r="B35" s="53" t="s">
        <v>37</v>
      </c>
      <c r="C35" s="53" t="s">
        <v>56</v>
      </c>
      <c r="D35" s="53" t="s">
        <v>238</v>
      </c>
      <c r="E35" s="53" t="s">
        <v>133</v>
      </c>
      <c r="F35" s="42">
        <f t="shared" si="12"/>
        <v>0</v>
      </c>
      <c r="G35" s="42">
        <f t="shared" si="13"/>
        <v>21911</v>
      </c>
      <c r="H35" s="54" t="s">
        <v>262</v>
      </c>
      <c r="I35" s="53">
        <v>8</v>
      </c>
      <c r="J35" s="57" t="s">
        <v>92</v>
      </c>
      <c r="K35" s="1">
        <v>29</v>
      </c>
      <c r="L35" s="5" t="s">
        <v>1</v>
      </c>
      <c r="M35" s="5" t="s">
        <v>90</v>
      </c>
      <c r="N35" s="1" t="s">
        <v>24</v>
      </c>
      <c r="O35" s="1">
        <v>6</v>
      </c>
      <c r="P35" s="6">
        <v>2.55</v>
      </c>
      <c r="Q35" s="7">
        <v>0</v>
      </c>
      <c r="R35" s="8" t="e">
        <f>DATEVALUE(#REF!)</f>
        <v>#REF!</v>
      </c>
      <c r="S35" s="1" t="s">
        <v>24</v>
      </c>
      <c r="T35" s="1">
        <v>7</v>
      </c>
      <c r="U35" s="6">
        <v>2.73</v>
      </c>
      <c r="V35" s="7">
        <v>0</v>
      </c>
      <c r="W35" s="8" t="e">
        <f>DATEVALUE(#REF!)</f>
        <v>#REF!</v>
      </c>
      <c r="X35" s="1" t="e">
        <f t="shared" si="14"/>
        <v>#REF!</v>
      </c>
      <c r="Y35" s="9">
        <f t="shared" si="15"/>
        <v>0.18000000000000016</v>
      </c>
      <c r="Z35" s="31" t="e">
        <f t="shared" si="16"/>
        <v>#REF!</v>
      </c>
      <c r="AA35" s="16" t="s">
        <v>82</v>
      </c>
      <c r="AB35" s="23" t="str">
        <f t="shared" si="17"/>
        <v>Đơn vị</v>
      </c>
      <c r="AC35" s="2">
        <v>2</v>
      </c>
      <c r="AD35" s="10" t="s">
        <v>118</v>
      </c>
      <c r="AE35" s="10" t="s">
        <v>82</v>
      </c>
      <c r="AF35" s="10" t="s">
        <v>307</v>
      </c>
      <c r="AG35" s="10" t="s">
        <v>126</v>
      </c>
      <c r="AH35" s="10" t="s">
        <v>124</v>
      </c>
      <c r="AI35" s="10" t="e">
        <f t="shared" si="18"/>
        <v>#REF!</v>
      </c>
      <c r="AJ35" s="10" t="e">
        <f t="shared" si="19"/>
        <v>#REF!</v>
      </c>
      <c r="AK35" s="10">
        <v>730000</v>
      </c>
      <c r="AL35" s="30" t="e">
        <f t="shared" si="20"/>
        <v>#REF!</v>
      </c>
      <c r="AM35" s="10" t="e">
        <f t="shared" si="21"/>
        <v>#REF!</v>
      </c>
      <c r="AN35" s="10">
        <v>830000</v>
      </c>
      <c r="AO35" s="10" t="e">
        <f t="shared" si="22"/>
        <v>#REF!</v>
      </c>
      <c r="AP35" s="30" t="e">
        <f t="shared" si="23"/>
        <v>#REF!</v>
      </c>
      <c r="AQ35" s="10" t="e">
        <f>AM35+AJ35-X35</f>
        <v>#REF!</v>
      </c>
    </row>
    <row r="36" spans="1:43" ht="21" customHeight="1" hidden="1">
      <c r="A36" s="1" t="e">
        <f t="shared" si="24"/>
        <v>#REF!</v>
      </c>
      <c r="B36" s="53" t="s">
        <v>207</v>
      </c>
      <c r="C36" s="53" t="s">
        <v>208</v>
      </c>
      <c r="D36" s="53" t="s">
        <v>239</v>
      </c>
      <c r="E36" s="53" t="s">
        <v>34</v>
      </c>
      <c r="F36" s="42">
        <f t="shared" si="12"/>
        <v>23337</v>
      </c>
      <c r="G36" s="42">
        <f t="shared" si="13"/>
        <v>0</v>
      </c>
      <c r="H36" s="54" t="s">
        <v>263</v>
      </c>
      <c r="I36" s="53">
        <v>8</v>
      </c>
      <c r="J36" s="57" t="s">
        <v>92</v>
      </c>
      <c r="K36" s="1">
        <v>29</v>
      </c>
      <c r="L36" s="5" t="s">
        <v>1</v>
      </c>
      <c r="M36" s="5" t="s">
        <v>90</v>
      </c>
      <c r="N36" s="1" t="s">
        <v>24</v>
      </c>
      <c r="O36" s="1">
        <v>4</v>
      </c>
      <c r="P36" s="6">
        <v>2.19</v>
      </c>
      <c r="Q36" s="7">
        <v>0</v>
      </c>
      <c r="R36" s="8" t="e">
        <f>DATEVALUE(#REF!)</f>
        <v>#REF!</v>
      </c>
      <c r="S36" s="1" t="s">
        <v>24</v>
      </c>
      <c r="T36" s="1">
        <v>5</v>
      </c>
      <c r="U36" s="6">
        <v>2.37</v>
      </c>
      <c r="V36" s="7">
        <v>0</v>
      </c>
      <c r="W36" s="8" t="e">
        <f>DATEVALUE(#REF!)</f>
        <v>#REF!</v>
      </c>
      <c r="X36" s="1" t="e">
        <f t="shared" si="14"/>
        <v>#REF!</v>
      </c>
      <c r="Y36" s="9">
        <f t="shared" si="15"/>
        <v>0.18000000000000016</v>
      </c>
      <c r="Z36" s="31" t="e">
        <f t="shared" si="16"/>
        <v>#REF!</v>
      </c>
      <c r="AA36" s="16" t="s">
        <v>82</v>
      </c>
      <c r="AB36" s="23" t="str">
        <f t="shared" si="17"/>
        <v>Đơn vị</v>
      </c>
      <c r="AC36" s="2">
        <v>2</v>
      </c>
      <c r="AD36" s="10" t="s">
        <v>118</v>
      </c>
      <c r="AE36" s="10" t="s">
        <v>82</v>
      </c>
      <c r="AF36" s="10" t="s">
        <v>307</v>
      </c>
      <c r="AG36" s="10" t="s">
        <v>126</v>
      </c>
      <c r="AH36" s="10" t="s">
        <v>124</v>
      </c>
      <c r="AI36" s="10" t="e">
        <f t="shared" si="18"/>
        <v>#REF!</v>
      </c>
      <c r="AJ36" s="10" t="e">
        <f t="shared" si="19"/>
        <v>#REF!</v>
      </c>
      <c r="AK36" s="10">
        <v>730000</v>
      </c>
      <c r="AL36" s="30" t="e">
        <f t="shared" si="20"/>
        <v>#REF!</v>
      </c>
      <c r="AM36" s="10" t="e">
        <f t="shared" si="21"/>
        <v>#REF!</v>
      </c>
      <c r="AN36" s="10">
        <v>830000</v>
      </c>
      <c r="AO36" s="10" t="e">
        <f t="shared" si="22"/>
        <v>#REF!</v>
      </c>
      <c r="AP36" s="30" t="e">
        <f t="shared" si="23"/>
        <v>#REF!</v>
      </c>
      <c r="AQ36" s="10" t="e">
        <f>AM36+AJ36-X36</f>
        <v>#REF!</v>
      </c>
    </row>
    <row r="37" spans="1:43" ht="21" customHeight="1" hidden="1">
      <c r="A37" s="1" t="e">
        <f t="shared" si="24"/>
        <v>#REF!</v>
      </c>
      <c r="B37" s="53" t="s">
        <v>97</v>
      </c>
      <c r="C37" s="2" t="s">
        <v>201</v>
      </c>
      <c r="D37" s="2" t="s">
        <v>232</v>
      </c>
      <c r="E37" s="2" t="s">
        <v>133</v>
      </c>
      <c r="F37" s="42">
        <f t="shared" si="12"/>
        <v>0</v>
      </c>
      <c r="G37" s="42">
        <f t="shared" si="13"/>
        <v>28328</v>
      </c>
      <c r="H37" s="54" t="s">
        <v>256</v>
      </c>
      <c r="I37" s="2">
        <v>3</v>
      </c>
      <c r="J37" s="1" t="s">
        <v>88</v>
      </c>
      <c r="K37" s="1">
        <v>29</v>
      </c>
      <c r="L37" s="5" t="s">
        <v>1</v>
      </c>
      <c r="M37" s="5" t="s">
        <v>86</v>
      </c>
      <c r="N37" s="1" t="s">
        <v>26</v>
      </c>
      <c r="O37" s="1">
        <v>2</v>
      </c>
      <c r="P37" s="6">
        <v>2.67</v>
      </c>
      <c r="Q37" s="7">
        <v>0</v>
      </c>
      <c r="R37" s="8" t="e">
        <f>DATEVALUE(#REF!)</f>
        <v>#REF!</v>
      </c>
      <c r="S37" s="1" t="s">
        <v>26</v>
      </c>
      <c r="T37" s="1">
        <v>3</v>
      </c>
      <c r="U37" s="6">
        <v>3</v>
      </c>
      <c r="V37" s="7">
        <v>0</v>
      </c>
      <c r="W37" s="8" t="e">
        <f>DATEVALUE(#REF!)</f>
        <v>#REF!</v>
      </c>
      <c r="X37" s="1" t="e">
        <f t="shared" si="14"/>
        <v>#REF!</v>
      </c>
      <c r="Y37" s="9">
        <f t="shared" si="15"/>
        <v>0.33000000000000007</v>
      </c>
      <c r="Z37" s="31" t="e">
        <f t="shared" si="16"/>
        <v>#REF!</v>
      </c>
      <c r="AA37" s="16" t="s">
        <v>82</v>
      </c>
      <c r="AB37" s="23" t="str">
        <f t="shared" si="17"/>
        <v>Đơn vị</v>
      </c>
      <c r="AC37" s="2">
        <v>2</v>
      </c>
      <c r="AD37" s="10" t="s">
        <v>118</v>
      </c>
      <c r="AE37" s="10" t="s">
        <v>82</v>
      </c>
      <c r="AF37" s="10" t="s">
        <v>307</v>
      </c>
      <c r="AG37" s="10" t="s">
        <v>126</v>
      </c>
      <c r="AH37" s="10" t="s">
        <v>174</v>
      </c>
      <c r="AI37" s="10" t="e">
        <f t="shared" si="18"/>
        <v>#REF!</v>
      </c>
      <c r="AJ37" s="10" t="e">
        <f t="shared" si="19"/>
        <v>#REF!</v>
      </c>
      <c r="AK37" s="10">
        <v>730000</v>
      </c>
      <c r="AL37" s="30" t="e">
        <f t="shared" si="20"/>
        <v>#REF!</v>
      </c>
      <c r="AM37" s="10" t="e">
        <f t="shared" si="21"/>
        <v>#REF!</v>
      </c>
      <c r="AN37" s="10">
        <v>830000</v>
      </c>
      <c r="AO37" s="10" t="e">
        <f t="shared" si="22"/>
        <v>#REF!</v>
      </c>
      <c r="AP37" s="30" t="e">
        <f t="shared" si="23"/>
        <v>#REF!</v>
      </c>
      <c r="AQ37" s="10" t="s">
        <v>136</v>
      </c>
    </row>
    <row r="38" spans="1:43" ht="21" customHeight="1" hidden="1">
      <c r="A38" s="1" t="e">
        <f t="shared" si="24"/>
        <v>#REF!</v>
      </c>
      <c r="B38" s="53" t="s">
        <v>203</v>
      </c>
      <c r="C38" s="53" t="s">
        <v>38</v>
      </c>
      <c r="D38" s="53" t="s">
        <v>234</v>
      </c>
      <c r="E38" s="53" t="s">
        <v>34</v>
      </c>
      <c r="F38" s="42">
        <f t="shared" si="12"/>
        <v>27274</v>
      </c>
      <c r="G38" s="42">
        <f t="shared" si="13"/>
        <v>0</v>
      </c>
      <c r="H38" s="54" t="s">
        <v>258</v>
      </c>
      <c r="I38" s="53">
        <v>4</v>
      </c>
      <c r="J38" s="57" t="s">
        <v>84</v>
      </c>
      <c r="K38" s="1">
        <v>29</v>
      </c>
      <c r="L38" s="24" t="s">
        <v>1</v>
      </c>
      <c r="M38" s="24" t="s">
        <v>86</v>
      </c>
      <c r="N38" s="1" t="s">
        <v>26</v>
      </c>
      <c r="O38" s="1">
        <v>1</v>
      </c>
      <c r="P38" s="6">
        <v>2.34</v>
      </c>
      <c r="Q38" s="7">
        <v>0</v>
      </c>
      <c r="R38" s="8" t="e">
        <f>DATEVALUE(#REF!)</f>
        <v>#REF!</v>
      </c>
      <c r="S38" s="1" t="s">
        <v>26</v>
      </c>
      <c r="T38" s="1">
        <v>2</v>
      </c>
      <c r="U38" s="6">
        <v>2.67</v>
      </c>
      <c r="V38" s="7">
        <v>0</v>
      </c>
      <c r="W38" s="8" t="e">
        <f>DATEVALUE(#REF!)</f>
        <v>#REF!</v>
      </c>
      <c r="X38" s="1" t="e">
        <f t="shared" si="14"/>
        <v>#REF!</v>
      </c>
      <c r="Y38" s="9">
        <f t="shared" si="15"/>
        <v>0.33000000000000007</v>
      </c>
      <c r="Z38" s="31" t="e">
        <f t="shared" si="16"/>
        <v>#REF!</v>
      </c>
      <c r="AA38" s="16" t="s">
        <v>82</v>
      </c>
      <c r="AB38" s="23" t="str">
        <f t="shared" si="17"/>
        <v>Đơn vị</v>
      </c>
      <c r="AC38" s="2">
        <v>2</v>
      </c>
      <c r="AD38" s="10" t="s">
        <v>118</v>
      </c>
      <c r="AE38" s="10" t="s">
        <v>82</v>
      </c>
      <c r="AF38" s="10" t="s">
        <v>307</v>
      </c>
      <c r="AG38" s="10" t="s">
        <v>126</v>
      </c>
      <c r="AH38" s="10" t="s">
        <v>174</v>
      </c>
      <c r="AI38" s="10" t="e">
        <f t="shared" si="18"/>
        <v>#REF!</v>
      </c>
      <c r="AJ38" s="10" t="e">
        <f t="shared" si="19"/>
        <v>#REF!</v>
      </c>
      <c r="AK38" s="10">
        <v>730000</v>
      </c>
      <c r="AL38" s="30" t="e">
        <f t="shared" si="20"/>
        <v>#REF!</v>
      </c>
      <c r="AM38" s="10" t="e">
        <f t="shared" si="21"/>
        <v>#REF!</v>
      </c>
      <c r="AN38" s="10">
        <v>830000</v>
      </c>
      <c r="AO38" s="10" t="e">
        <f t="shared" si="22"/>
        <v>#REF!</v>
      </c>
      <c r="AP38" s="30" t="e">
        <f t="shared" si="23"/>
        <v>#REF!</v>
      </c>
      <c r="AQ38" s="10" t="s">
        <v>136</v>
      </c>
    </row>
    <row r="39" spans="1:43" ht="21" customHeight="1" hidden="1">
      <c r="A39" s="1" t="e">
        <f t="shared" si="24"/>
        <v>#REF!</v>
      </c>
      <c r="B39" s="53" t="s">
        <v>37</v>
      </c>
      <c r="C39" s="53" t="s">
        <v>205</v>
      </c>
      <c r="D39" s="53" t="s">
        <v>236</v>
      </c>
      <c r="E39" s="53" t="s">
        <v>133</v>
      </c>
      <c r="F39" s="42">
        <f t="shared" si="12"/>
        <v>0</v>
      </c>
      <c r="G39" s="42">
        <f t="shared" si="13"/>
        <v>28292</v>
      </c>
      <c r="H39" s="54" t="s">
        <v>260</v>
      </c>
      <c r="I39" s="53">
        <v>8</v>
      </c>
      <c r="J39" s="57" t="s">
        <v>92</v>
      </c>
      <c r="K39" s="1">
        <v>29</v>
      </c>
      <c r="L39" s="24" t="s">
        <v>1</v>
      </c>
      <c r="M39" s="24" t="s">
        <v>90</v>
      </c>
      <c r="N39" s="1" t="s">
        <v>24</v>
      </c>
      <c r="O39" s="1">
        <v>1</v>
      </c>
      <c r="P39" s="6">
        <v>1.65</v>
      </c>
      <c r="Q39" s="7">
        <v>0</v>
      </c>
      <c r="R39" s="8" t="e">
        <f>DATEVALUE(#REF!)</f>
        <v>#REF!</v>
      </c>
      <c r="S39" s="1" t="s">
        <v>24</v>
      </c>
      <c r="T39" s="1">
        <v>2</v>
      </c>
      <c r="U39" s="6">
        <v>1.83</v>
      </c>
      <c r="V39" s="7">
        <v>0</v>
      </c>
      <c r="W39" s="8" t="e">
        <f>DATEVALUE(#REF!)</f>
        <v>#REF!</v>
      </c>
      <c r="X39" s="1" t="e">
        <f t="shared" si="14"/>
        <v>#REF!</v>
      </c>
      <c r="Y39" s="9">
        <f t="shared" si="15"/>
        <v>0.18000000000000016</v>
      </c>
      <c r="Z39" s="31" t="e">
        <f t="shared" si="16"/>
        <v>#REF!</v>
      </c>
      <c r="AA39" s="16" t="s">
        <v>82</v>
      </c>
      <c r="AB39" s="23" t="str">
        <f t="shared" si="17"/>
        <v>Đơn vị</v>
      </c>
      <c r="AC39" s="2">
        <v>2</v>
      </c>
      <c r="AD39" s="10" t="s">
        <v>118</v>
      </c>
      <c r="AE39" s="10" t="s">
        <v>82</v>
      </c>
      <c r="AF39" s="10" t="s">
        <v>307</v>
      </c>
      <c r="AG39" s="10" t="s">
        <v>126</v>
      </c>
      <c r="AH39" s="10" t="s">
        <v>124</v>
      </c>
      <c r="AI39" s="10" t="e">
        <f t="shared" si="18"/>
        <v>#REF!</v>
      </c>
      <c r="AJ39" s="10" t="e">
        <f t="shared" si="19"/>
        <v>#REF!</v>
      </c>
      <c r="AK39" s="10">
        <v>730000</v>
      </c>
      <c r="AL39" s="30" t="e">
        <f t="shared" si="20"/>
        <v>#REF!</v>
      </c>
      <c r="AM39" s="10" t="e">
        <f t="shared" si="21"/>
        <v>#REF!</v>
      </c>
      <c r="AN39" s="10">
        <v>830000</v>
      </c>
      <c r="AO39" s="10" t="e">
        <f t="shared" si="22"/>
        <v>#REF!</v>
      </c>
      <c r="AP39" s="30" t="e">
        <f t="shared" si="23"/>
        <v>#REF!</v>
      </c>
      <c r="AQ39" s="10" t="s">
        <v>136</v>
      </c>
    </row>
    <row r="40" spans="1:43" ht="21" customHeight="1" hidden="1">
      <c r="A40" s="1" t="e">
        <f t="shared" si="24"/>
        <v>#REF!</v>
      </c>
      <c r="B40" s="53" t="s">
        <v>180</v>
      </c>
      <c r="C40" s="53" t="s">
        <v>206</v>
      </c>
      <c r="D40" s="53" t="s">
        <v>237</v>
      </c>
      <c r="E40" s="53" t="s">
        <v>34</v>
      </c>
      <c r="F40" s="42">
        <f t="shared" si="12"/>
        <v>26843</v>
      </c>
      <c r="G40" s="42">
        <f t="shared" si="13"/>
        <v>0</v>
      </c>
      <c r="H40" s="54" t="s">
        <v>261</v>
      </c>
      <c r="I40" s="53">
        <v>4</v>
      </c>
      <c r="J40" s="57" t="s">
        <v>84</v>
      </c>
      <c r="K40" s="1">
        <v>29</v>
      </c>
      <c r="L40" s="24" t="s">
        <v>1</v>
      </c>
      <c r="M40" s="24" t="s">
        <v>86</v>
      </c>
      <c r="N40" s="1" t="s">
        <v>26</v>
      </c>
      <c r="O40" s="1">
        <v>1</v>
      </c>
      <c r="P40" s="6">
        <v>2.34</v>
      </c>
      <c r="Q40" s="7">
        <v>0</v>
      </c>
      <c r="R40" s="8" t="e">
        <f>DATEVALUE(#REF!)</f>
        <v>#REF!</v>
      </c>
      <c r="S40" s="1" t="s">
        <v>26</v>
      </c>
      <c r="T40" s="1">
        <v>2</v>
      </c>
      <c r="U40" s="6">
        <v>2.67</v>
      </c>
      <c r="V40" s="7">
        <v>0</v>
      </c>
      <c r="W40" s="8" t="e">
        <f>DATEVALUE(#REF!)</f>
        <v>#REF!</v>
      </c>
      <c r="X40" s="1" t="e">
        <f t="shared" si="14"/>
        <v>#REF!</v>
      </c>
      <c r="Y40" s="9">
        <f t="shared" si="15"/>
        <v>0.33000000000000007</v>
      </c>
      <c r="Z40" s="31" t="e">
        <f t="shared" si="16"/>
        <v>#REF!</v>
      </c>
      <c r="AA40" s="16" t="s">
        <v>82</v>
      </c>
      <c r="AB40" s="23" t="str">
        <f t="shared" si="17"/>
        <v>Đơn vị</v>
      </c>
      <c r="AC40" s="2">
        <v>2</v>
      </c>
      <c r="AD40" s="10" t="s">
        <v>118</v>
      </c>
      <c r="AE40" s="10" t="s">
        <v>82</v>
      </c>
      <c r="AF40" s="10" t="s">
        <v>307</v>
      </c>
      <c r="AG40" s="10" t="s">
        <v>126</v>
      </c>
      <c r="AH40" s="10" t="s">
        <v>174</v>
      </c>
      <c r="AI40" s="10" t="e">
        <f t="shared" si="18"/>
        <v>#REF!</v>
      </c>
      <c r="AJ40" s="10" t="e">
        <f t="shared" si="19"/>
        <v>#REF!</v>
      </c>
      <c r="AK40" s="10">
        <v>730000</v>
      </c>
      <c r="AL40" s="30" t="e">
        <f t="shared" si="20"/>
        <v>#REF!</v>
      </c>
      <c r="AM40" s="10" t="e">
        <f t="shared" si="21"/>
        <v>#REF!</v>
      </c>
      <c r="AN40" s="10">
        <v>830000</v>
      </c>
      <c r="AO40" s="10" t="e">
        <f t="shared" si="22"/>
        <v>#REF!</v>
      </c>
      <c r="AP40" s="30" t="e">
        <f t="shared" si="23"/>
        <v>#REF!</v>
      </c>
      <c r="AQ40" s="10" t="s">
        <v>136</v>
      </c>
    </row>
    <row r="41" spans="1:43" ht="21" customHeight="1" hidden="1">
      <c r="A41" s="1" t="e">
        <f t="shared" si="24"/>
        <v>#REF!</v>
      </c>
      <c r="B41" s="53" t="s">
        <v>209</v>
      </c>
      <c r="C41" s="53" t="s">
        <v>56</v>
      </c>
      <c r="D41" s="53" t="s">
        <v>240</v>
      </c>
      <c r="E41" s="53" t="s">
        <v>133</v>
      </c>
      <c r="F41" s="42">
        <f t="shared" si="12"/>
        <v>0</v>
      </c>
      <c r="G41" s="42">
        <f t="shared" si="13"/>
        <v>25744</v>
      </c>
      <c r="H41" s="54" t="s">
        <v>264</v>
      </c>
      <c r="I41" s="53">
        <v>8</v>
      </c>
      <c r="J41" s="57" t="s">
        <v>92</v>
      </c>
      <c r="K41" s="1">
        <v>29</v>
      </c>
      <c r="L41" s="5" t="s">
        <v>1</v>
      </c>
      <c r="M41" s="5" t="s">
        <v>90</v>
      </c>
      <c r="N41" s="1" t="s">
        <v>24</v>
      </c>
      <c r="O41" s="1">
        <v>8</v>
      </c>
      <c r="P41" s="6">
        <v>2.91</v>
      </c>
      <c r="Q41" s="7">
        <v>0</v>
      </c>
      <c r="R41" s="8" t="e">
        <f>DATEVALUE(#REF!)</f>
        <v>#REF!</v>
      </c>
      <c r="S41" s="1" t="s">
        <v>24</v>
      </c>
      <c r="T41" s="1">
        <v>9</v>
      </c>
      <c r="U41" s="6">
        <v>3.09</v>
      </c>
      <c r="V41" s="7">
        <v>0</v>
      </c>
      <c r="W41" s="8" t="e">
        <f>DATEVALUE(#REF!)</f>
        <v>#REF!</v>
      </c>
      <c r="X41" s="1" t="e">
        <f t="shared" si="14"/>
        <v>#REF!</v>
      </c>
      <c r="Y41" s="9">
        <f t="shared" si="15"/>
        <v>0.17999999999999972</v>
      </c>
      <c r="Z41" s="31" t="e">
        <f t="shared" si="16"/>
        <v>#REF!</v>
      </c>
      <c r="AA41" s="16" t="s">
        <v>82</v>
      </c>
      <c r="AB41" s="23" t="str">
        <f t="shared" si="17"/>
        <v>Đơn vị</v>
      </c>
      <c r="AC41" s="2">
        <v>2</v>
      </c>
      <c r="AD41" s="10" t="s">
        <v>118</v>
      </c>
      <c r="AE41" s="10" t="s">
        <v>82</v>
      </c>
      <c r="AF41" s="10" t="s">
        <v>307</v>
      </c>
      <c r="AG41" s="10" t="s">
        <v>126</v>
      </c>
      <c r="AH41" s="10" t="s">
        <v>124</v>
      </c>
      <c r="AI41" s="10" t="e">
        <f t="shared" si="18"/>
        <v>#REF!</v>
      </c>
      <c r="AJ41" s="10" t="e">
        <f t="shared" si="19"/>
        <v>#REF!</v>
      </c>
      <c r="AK41" s="10">
        <v>730000</v>
      </c>
      <c r="AL41" s="30" t="e">
        <f t="shared" si="20"/>
        <v>#REF!</v>
      </c>
      <c r="AM41" s="10" t="e">
        <f t="shared" si="21"/>
        <v>#REF!</v>
      </c>
      <c r="AN41" s="10">
        <v>830000</v>
      </c>
      <c r="AO41" s="10" t="e">
        <f t="shared" si="22"/>
        <v>#REF!</v>
      </c>
      <c r="AP41" s="30" t="e">
        <f t="shared" si="23"/>
        <v>#REF!</v>
      </c>
      <c r="AQ41" s="10" t="e">
        <f>AM41+AJ41-X41</f>
        <v>#REF!</v>
      </c>
    </row>
    <row r="42" spans="1:43" ht="21" customHeight="1" hidden="1">
      <c r="A42" s="1" t="e">
        <f>#REF!+1</f>
        <v>#REF!</v>
      </c>
      <c r="B42" s="53" t="s">
        <v>212</v>
      </c>
      <c r="C42" s="53" t="s">
        <v>202</v>
      </c>
      <c r="D42" s="53" t="s">
        <v>243</v>
      </c>
      <c r="E42" s="53" t="s">
        <v>133</v>
      </c>
      <c r="F42" s="42">
        <f t="shared" si="12"/>
        <v>0</v>
      </c>
      <c r="G42" s="42">
        <f t="shared" si="13"/>
        <v>25815</v>
      </c>
      <c r="H42" s="54" t="s">
        <v>267</v>
      </c>
      <c r="I42" s="53">
        <v>4</v>
      </c>
      <c r="J42" s="57" t="s">
        <v>84</v>
      </c>
      <c r="K42" s="1">
        <v>29</v>
      </c>
      <c r="L42" s="5" t="s">
        <v>1</v>
      </c>
      <c r="M42" s="5" t="s">
        <v>86</v>
      </c>
      <c r="N42" s="1" t="s">
        <v>26</v>
      </c>
      <c r="O42" s="1">
        <v>2</v>
      </c>
      <c r="P42" s="6">
        <v>2.67</v>
      </c>
      <c r="Q42" s="7">
        <v>0</v>
      </c>
      <c r="R42" s="8" t="e">
        <f>DATEVALUE(#REF!)</f>
        <v>#REF!</v>
      </c>
      <c r="S42" s="1" t="s">
        <v>26</v>
      </c>
      <c r="T42" s="1">
        <v>3</v>
      </c>
      <c r="U42" s="6">
        <v>3</v>
      </c>
      <c r="V42" s="7">
        <v>0</v>
      </c>
      <c r="W42" s="8" t="e">
        <f>DATEVALUE(#REF!)</f>
        <v>#REF!</v>
      </c>
      <c r="X42" s="1" t="e">
        <f t="shared" si="14"/>
        <v>#REF!</v>
      </c>
      <c r="Y42" s="9">
        <f t="shared" si="15"/>
        <v>0.33000000000000007</v>
      </c>
      <c r="Z42" s="31" t="e">
        <f t="shared" si="16"/>
        <v>#REF!</v>
      </c>
      <c r="AA42" s="16" t="s">
        <v>82</v>
      </c>
      <c r="AB42" s="23" t="str">
        <f t="shared" si="17"/>
        <v>Đơn vị</v>
      </c>
      <c r="AC42" s="2">
        <v>2</v>
      </c>
      <c r="AD42" s="10" t="s">
        <v>118</v>
      </c>
      <c r="AE42" s="10" t="s">
        <v>82</v>
      </c>
      <c r="AF42" s="10" t="s">
        <v>307</v>
      </c>
      <c r="AG42" s="10" t="s">
        <v>308</v>
      </c>
      <c r="AH42" s="10" t="s">
        <v>174</v>
      </c>
      <c r="AI42" s="10" t="e">
        <f t="shared" si="18"/>
        <v>#REF!</v>
      </c>
      <c r="AJ42" s="10" t="e">
        <f t="shared" si="19"/>
        <v>#REF!</v>
      </c>
      <c r="AK42" s="10">
        <v>730000</v>
      </c>
      <c r="AL42" s="30" t="e">
        <f t="shared" si="20"/>
        <v>#REF!</v>
      </c>
      <c r="AM42" s="10" t="e">
        <f t="shared" si="21"/>
        <v>#REF!</v>
      </c>
      <c r="AN42" s="10">
        <v>830000</v>
      </c>
      <c r="AO42" s="10" t="e">
        <f t="shared" si="22"/>
        <v>#REF!</v>
      </c>
      <c r="AP42" s="30" t="e">
        <f t="shared" si="23"/>
        <v>#REF!</v>
      </c>
      <c r="AQ42" s="10" t="s">
        <v>136</v>
      </c>
    </row>
    <row r="43" spans="1:43" ht="21" customHeight="1" hidden="1">
      <c r="A43" s="1" t="e">
        <f aca="true" t="shared" si="25" ref="A43:A50">A42+1</f>
        <v>#REF!</v>
      </c>
      <c r="B43" s="53" t="s">
        <v>213</v>
      </c>
      <c r="C43" s="53" t="s">
        <v>214</v>
      </c>
      <c r="D43" s="53" t="s">
        <v>244</v>
      </c>
      <c r="E43" s="53" t="s">
        <v>133</v>
      </c>
      <c r="F43" s="42">
        <f t="shared" si="12"/>
        <v>0</v>
      </c>
      <c r="G43" s="42">
        <f t="shared" si="13"/>
        <v>24551</v>
      </c>
      <c r="H43" s="54" t="s">
        <v>268</v>
      </c>
      <c r="I43" s="53">
        <v>7</v>
      </c>
      <c r="J43" s="57" t="s">
        <v>89</v>
      </c>
      <c r="K43" s="1">
        <v>29</v>
      </c>
      <c r="L43" s="5" t="s">
        <v>1</v>
      </c>
      <c r="M43" s="5" t="s">
        <v>90</v>
      </c>
      <c r="N43" s="1" t="s">
        <v>24</v>
      </c>
      <c r="O43" s="1">
        <v>9</v>
      </c>
      <c r="P43" s="6">
        <v>3.09</v>
      </c>
      <c r="Q43" s="7">
        <v>0</v>
      </c>
      <c r="R43" s="8" t="e">
        <f>DATEVALUE(#REF!)</f>
        <v>#REF!</v>
      </c>
      <c r="S43" s="1" t="s">
        <v>24</v>
      </c>
      <c r="T43" s="1">
        <v>10</v>
      </c>
      <c r="U43" s="6">
        <v>3.27</v>
      </c>
      <c r="V43" s="7">
        <v>0</v>
      </c>
      <c r="W43" s="8" t="e">
        <f>DATEVALUE(#REF!)</f>
        <v>#REF!</v>
      </c>
      <c r="X43" s="1" t="e">
        <f t="shared" si="14"/>
        <v>#REF!</v>
      </c>
      <c r="Y43" s="9">
        <f t="shared" si="15"/>
        <v>0.18000000000000016</v>
      </c>
      <c r="Z43" s="31" t="e">
        <f t="shared" si="16"/>
        <v>#REF!</v>
      </c>
      <c r="AA43" s="16" t="s">
        <v>82</v>
      </c>
      <c r="AB43" s="23" t="str">
        <f t="shared" si="17"/>
        <v>Đơn vị</v>
      </c>
      <c r="AC43" s="2">
        <v>2</v>
      </c>
      <c r="AD43" s="10" t="s">
        <v>118</v>
      </c>
      <c r="AE43" s="10" t="s">
        <v>82</v>
      </c>
      <c r="AF43" s="10" t="s">
        <v>307</v>
      </c>
      <c r="AG43" s="10" t="s">
        <v>308</v>
      </c>
      <c r="AH43" s="10" t="s">
        <v>124</v>
      </c>
      <c r="AI43" s="10" t="e">
        <f t="shared" si="18"/>
        <v>#REF!</v>
      </c>
      <c r="AJ43" s="10" t="e">
        <f t="shared" si="19"/>
        <v>#REF!</v>
      </c>
      <c r="AK43" s="10">
        <v>730000</v>
      </c>
      <c r="AL43" s="30" t="e">
        <f t="shared" si="20"/>
        <v>#REF!</v>
      </c>
      <c r="AM43" s="10" t="e">
        <f t="shared" si="21"/>
        <v>#REF!</v>
      </c>
      <c r="AN43" s="10">
        <v>830000</v>
      </c>
      <c r="AO43" s="10" t="e">
        <f t="shared" si="22"/>
        <v>#REF!</v>
      </c>
      <c r="AP43" s="30" t="e">
        <f t="shared" si="23"/>
        <v>#REF!</v>
      </c>
      <c r="AQ43" s="10" t="e">
        <f>AM43+AJ43-X43</f>
        <v>#REF!</v>
      </c>
    </row>
    <row r="44" spans="1:43" ht="21" customHeight="1" hidden="1">
      <c r="A44" s="1" t="e">
        <f t="shared" si="25"/>
        <v>#REF!</v>
      </c>
      <c r="B44" s="53" t="s">
        <v>215</v>
      </c>
      <c r="C44" s="53" t="s">
        <v>216</v>
      </c>
      <c r="D44" s="53" t="s">
        <v>245</v>
      </c>
      <c r="E44" s="53" t="s">
        <v>34</v>
      </c>
      <c r="F44" s="42">
        <f t="shared" si="12"/>
        <v>24065</v>
      </c>
      <c r="G44" s="42">
        <f t="shared" si="13"/>
        <v>0</v>
      </c>
      <c r="H44" s="54" t="s">
        <v>269</v>
      </c>
      <c r="I44" s="53">
        <v>8</v>
      </c>
      <c r="J44" s="57" t="s">
        <v>92</v>
      </c>
      <c r="K44" s="1">
        <v>29</v>
      </c>
      <c r="L44" s="5" t="s">
        <v>1</v>
      </c>
      <c r="M44" s="5" t="s">
        <v>90</v>
      </c>
      <c r="N44" s="1" t="s">
        <v>24</v>
      </c>
      <c r="O44" s="1">
        <v>3</v>
      </c>
      <c r="P44" s="6">
        <v>2.01</v>
      </c>
      <c r="Q44" s="7">
        <v>0</v>
      </c>
      <c r="R44" s="8" t="e">
        <f>DATEVALUE(#REF!)</f>
        <v>#REF!</v>
      </c>
      <c r="S44" s="1" t="s">
        <v>24</v>
      </c>
      <c r="T44" s="1">
        <v>4</v>
      </c>
      <c r="U44" s="6">
        <v>2.19</v>
      </c>
      <c r="V44" s="7">
        <v>0</v>
      </c>
      <c r="W44" s="8" t="e">
        <f>DATEVALUE(#REF!)</f>
        <v>#REF!</v>
      </c>
      <c r="X44" s="1" t="e">
        <f t="shared" si="14"/>
        <v>#REF!</v>
      </c>
      <c r="Y44" s="9">
        <f t="shared" si="15"/>
        <v>0.18000000000000016</v>
      </c>
      <c r="Z44" s="31" t="e">
        <f t="shared" si="16"/>
        <v>#REF!</v>
      </c>
      <c r="AA44" s="16" t="s">
        <v>82</v>
      </c>
      <c r="AB44" s="23" t="str">
        <f t="shared" si="17"/>
        <v>Đơn vị</v>
      </c>
      <c r="AC44" s="2">
        <v>2</v>
      </c>
      <c r="AD44" s="10" t="s">
        <v>118</v>
      </c>
      <c r="AE44" s="10" t="s">
        <v>82</v>
      </c>
      <c r="AF44" s="10" t="s">
        <v>307</v>
      </c>
      <c r="AG44" s="10" t="s">
        <v>308</v>
      </c>
      <c r="AH44" s="10" t="s">
        <v>124</v>
      </c>
      <c r="AI44" s="10" t="e">
        <f t="shared" si="18"/>
        <v>#REF!</v>
      </c>
      <c r="AJ44" s="10" t="e">
        <f t="shared" si="19"/>
        <v>#REF!</v>
      </c>
      <c r="AK44" s="10">
        <v>730000</v>
      </c>
      <c r="AL44" s="30" t="e">
        <f t="shared" si="20"/>
        <v>#REF!</v>
      </c>
      <c r="AM44" s="10" t="e">
        <f t="shared" si="21"/>
        <v>#REF!</v>
      </c>
      <c r="AN44" s="10">
        <v>830000</v>
      </c>
      <c r="AO44" s="10" t="e">
        <f t="shared" si="22"/>
        <v>#REF!</v>
      </c>
      <c r="AP44" s="30" t="e">
        <f t="shared" si="23"/>
        <v>#REF!</v>
      </c>
      <c r="AQ44" s="10" t="e">
        <f>AM44+AJ44-X44</f>
        <v>#REF!</v>
      </c>
    </row>
    <row r="45" spans="1:43" ht="21" customHeight="1" hidden="1">
      <c r="A45" s="1" t="e">
        <f t="shared" si="25"/>
        <v>#REF!</v>
      </c>
      <c r="B45" s="53" t="s">
        <v>218</v>
      </c>
      <c r="C45" s="53" t="s">
        <v>198</v>
      </c>
      <c r="D45" s="53" t="s">
        <v>247</v>
      </c>
      <c r="E45" s="53" t="s">
        <v>133</v>
      </c>
      <c r="F45" s="42">
        <f t="shared" si="12"/>
        <v>0</v>
      </c>
      <c r="G45" s="42">
        <f t="shared" si="13"/>
        <v>29995</v>
      </c>
      <c r="H45" s="54" t="s">
        <v>271</v>
      </c>
      <c r="I45" s="53">
        <v>3</v>
      </c>
      <c r="J45" s="57" t="s">
        <v>88</v>
      </c>
      <c r="K45" s="1">
        <v>29</v>
      </c>
      <c r="L45" s="5" t="s">
        <v>1</v>
      </c>
      <c r="M45" s="5" t="s">
        <v>297</v>
      </c>
      <c r="N45" s="1" t="s">
        <v>299</v>
      </c>
      <c r="O45" s="1">
        <v>1</v>
      </c>
      <c r="P45" s="6">
        <v>2.34</v>
      </c>
      <c r="Q45" s="7">
        <v>0</v>
      </c>
      <c r="R45" s="8" t="e">
        <f>DATEVALUE(#REF!)</f>
        <v>#REF!</v>
      </c>
      <c r="S45" s="1" t="s">
        <v>299</v>
      </c>
      <c r="T45" s="1">
        <v>2</v>
      </c>
      <c r="U45" s="6">
        <v>2.67</v>
      </c>
      <c r="V45" s="7">
        <v>0</v>
      </c>
      <c r="W45" s="8" t="e">
        <f>DATEVALUE(#REF!)</f>
        <v>#REF!</v>
      </c>
      <c r="X45" s="1" t="e">
        <f t="shared" si="14"/>
        <v>#REF!</v>
      </c>
      <c r="Y45" s="9">
        <f t="shared" si="15"/>
        <v>0.33000000000000007</v>
      </c>
      <c r="Z45" s="31" t="e">
        <f t="shared" si="16"/>
        <v>#REF!</v>
      </c>
      <c r="AA45" s="16" t="s">
        <v>82</v>
      </c>
      <c r="AB45" s="23" t="str">
        <f t="shared" si="17"/>
        <v>Đơn vị</v>
      </c>
      <c r="AC45" s="2">
        <v>2</v>
      </c>
      <c r="AD45" s="10" t="s">
        <v>118</v>
      </c>
      <c r="AE45" s="10" t="s">
        <v>82</v>
      </c>
      <c r="AF45" s="10" t="s">
        <v>307</v>
      </c>
      <c r="AG45" s="10" t="s">
        <v>308</v>
      </c>
      <c r="AH45" s="10" t="s">
        <v>174</v>
      </c>
      <c r="AI45" s="10" t="e">
        <f t="shared" si="18"/>
        <v>#REF!</v>
      </c>
      <c r="AJ45" s="10" t="e">
        <f t="shared" si="19"/>
        <v>#REF!</v>
      </c>
      <c r="AK45" s="10">
        <v>730000</v>
      </c>
      <c r="AL45" s="30" t="e">
        <f t="shared" si="20"/>
        <v>#REF!</v>
      </c>
      <c r="AM45" s="10" t="e">
        <f t="shared" si="21"/>
        <v>#REF!</v>
      </c>
      <c r="AN45" s="10">
        <v>830000</v>
      </c>
      <c r="AO45" s="10" t="e">
        <f t="shared" si="22"/>
        <v>#REF!</v>
      </c>
      <c r="AP45" s="30" t="e">
        <f t="shared" si="23"/>
        <v>#REF!</v>
      </c>
      <c r="AQ45" s="10" t="s">
        <v>136</v>
      </c>
    </row>
    <row r="46" spans="1:43" ht="21" customHeight="1" hidden="1">
      <c r="A46" s="1" t="e">
        <f t="shared" si="25"/>
        <v>#REF!</v>
      </c>
      <c r="B46" s="53" t="s">
        <v>48</v>
      </c>
      <c r="C46" s="2" t="s">
        <v>191</v>
      </c>
      <c r="D46" s="2" t="s">
        <v>248</v>
      </c>
      <c r="E46" s="2" t="s">
        <v>34</v>
      </c>
      <c r="F46" s="42">
        <f t="shared" si="12"/>
        <v>30993</v>
      </c>
      <c r="G46" s="42">
        <f t="shared" si="13"/>
        <v>0</v>
      </c>
      <c r="H46" s="54" t="s">
        <v>272</v>
      </c>
      <c r="I46" s="2">
        <v>3</v>
      </c>
      <c r="J46" s="1" t="s">
        <v>88</v>
      </c>
      <c r="K46" s="1">
        <v>29</v>
      </c>
      <c r="L46" s="5" t="s">
        <v>1</v>
      </c>
      <c r="M46" s="5" t="s">
        <v>297</v>
      </c>
      <c r="N46" s="1" t="s">
        <v>299</v>
      </c>
      <c r="O46" s="1">
        <v>1</v>
      </c>
      <c r="P46" s="6">
        <v>2.34</v>
      </c>
      <c r="Q46" s="7">
        <v>0</v>
      </c>
      <c r="R46" s="8" t="e">
        <f>DATEVALUE(#REF!)</f>
        <v>#REF!</v>
      </c>
      <c r="S46" s="1" t="s">
        <v>299</v>
      </c>
      <c r="T46" s="1">
        <v>2</v>
      </c>
      <c r="U46" s="6">
        <v>2.67</v>
      </c>
      <c r="V46" s="7">
        <v>0</v>
      </c>
      <c r="W46" s="8" t="e">
        <f>DATEVALUE(#REF!)</f>
        <v>#REF!</v>
      </c>
      <c r="X46" s="1" t="e">
        <f t="shared" si="14"/>
        <v>#REF!</v>
      </c>
      <c r="Y46" s="9">
        <f t="shared" si="15"/>
        <v>0.33000000000000007</v>
      </c>
      <c r="Z46" s="31" t="e">
        <f t="shared" si="16"/>
        <v>#REF!</v>
      </c>
      <c r="AA46" s="16" t="s">
        <v>82</v>
      </c>
      <c r="AB46" s="23" t="str">
        <f t="shared" si="17"/>
        <v>Đơn vị</v>
      </c>
      <c r="AC46" s="2">
        <v>2</v>
      </c>
      <c r="AD46" s="10" t="s">
        <v>118</v>
      </c>
      <c r="AE46" s="10" t="s">
        <v>82</v>
      </c>
      <c r="AF46" s="10" t="s">
        <v>307</v>
      </c>
      <c r="AG46" s="10" t="s">
        <v>308</v>
      </c>
      <c r="AH46" s="10" t="s">
        <v>174</v>
      </c>
      <c r="AI46" s="10" t="e">
        <f t="shared" si="18"/>
        <v>#REF!</v>
      </c>
      <c r="AJ46" s="10" t="e">
        <f t="shared" si="19"/>
        <v>#REF!</v>
      </c>
      <c r="AK46" s="10">
        <v>730000</v>
      </c>
      <c r="AL46" s="30" t="e">
        <f t="shared" si="20"/>
        <v>#REF!</v>
      </c>
      <c r="AM46" s="10" t="e">
        <f t="shared" si="21"/>
        <v>#REF!</v>
      </c>
      <c r="AN46" s="10">
        <v>830000</v>
      </c>
      <c r="AO46" s="10" t="e">
        <f t="shared" si="22"/>
        <v>#REF!</v>
      </c>
      <c r="AP46" s="30" t="e">
        <f t="shared" si="23"/>
        <v>#REF!</v>
      </c>
      <c r="AQ46" s="10" t="s">
        <v>136</v>
      </c>
    </row>
    <row r="47" spans="1:43" ht="21" customHeight="1" hidden="1">
      <c r="A47" s="1" t="e">
        <f t="shared" si="25"/>
        <v>#REF!</v>
      </c>
      <c r="B47" s="53" t="s">
        <v>37</v>
      </c>
      <c r="C47" s="53" t="s">
        <v>210</v>
      </c>
      <c r="D47" s="53" t="s">
        <v>241</v>
      </c>
      <c r="E47" s="53" t="s">
        <v>133</v>
      </c>
      <c r="F47" s="42">
        <f t="shared" si="12"/>
        <v>0</v>
      </c>
      <c r="G47" s="42">
        <f t="shared" si="13"/>
        <v>28782</v>
      </c>
      <c r="H47" s="54" t="s">
        <v>265</v>
      </c>
      <c r="I47" s="53">
        <v>3</v>
      </c>
      <c r="J47" s="57" t="s">
        <v>88</v>
      </c>
      <c r="K47" s="1">
        <v>29</v>
      </c>
      <c r="L47" s="5" t="s">
        <v>1</v>
      </c>
      <c r="M47" s="5" t="s">
        <v>297</v>
      </c>
      <c r="N47" s="1" t="s">
        <v>299</v>
      </c>
      <c r="O47" s="1">
        <v>2</v>
      </c>
      <c r="P47" s="6">
        <v>2.67</v>
      </c>
      <c r="Q47" s="7">
        <v>0</v>
      </c>
      <c r="R47" s="8" t="e">
        <f>DATEVALUE(#REF!)</f>
        <v>#REF!</v>
      </c>
      <c r="S47" s="1" t="s">
        <v>299</v>
      </c>
      <c r="T47" s="1">
        <v>3</v>
      </c>
      <c r="U47" s="6">
        <v>3</v>
      </c>
      <c r="V47" s="7">
        <v>0</v>
      </c>
      <c r="W47" s="8" t="e">
        <f>DATEVALUE(#REF!)</f>
        <v>#REF!</v>
      </c>
      <c r="X47" s="1" t="e">
        <f t="shared" si="14"/>
        <v>#REF!</v>
      </c>
      <c r="Y47" s="9">
        <f t="shared" si="15"/>
        <v>0.33000000000000007</v>
      </c>
      <c r="Z47" s="31" t="e">
        <f t="shared" si="16"/>
        <v>#REF!</v>
      </c>
      <c r="AA47" s="16" t="s">
        <v>82</v>
      </c>
      <c r="AB47" s="23" t="str">
        <f t="shared" si="17"/>
        <v>Đơn vị</v>
      </c>
      <c r="AC47" s="2">
        <v>2</v>
      </c>
      <c r="AD47" s="10" t="s">
        <v>118</v>
      </c>
      <c r="AE47" s="10" t="s">
        <v>82</v>
      </c>
      <c r="AF47" s="10" t="s">
        <v>307</v>
      </c>
      <c r="AG47" s="10" t="s">
        <v>308</v>
      </c>
      <c r="AH47" s="10" t="s">
        <v>174</v>
      </c>
      <c r="AI47" s="10" t="e">
        <f t="shared" si="18"/>
        <v>#REF!</v>
      </c>
      <c r="AJ47" s="10" t="e">
        <f t="shared" si="19"/>
        <v>#REF!</v>
      </c>
      <c r="AK47" s="10">
        <v>730000</v>
      </c>
      <c r="AL47" s="30" t="e">
        <f t="shared" si="20"/>
        <v>#REF!</v>
      </c>
      <c r="AM47" s="10" t="e">
        <f t="shared" si="21"/>
        <v>#REF!</v>
      </c>
      <c r="AN47" s="10">
        <v>830000</v>
      </c>
      <c r="AO47" s="10" t="e">
        <f t="shared" si="22"/>
        <v>#REF!</v>
      </c>
      <c r="AP47" s="30" t="e">
        <f t="shared" si="23"/>
        <v>#REF!</v>
      </c>
      <c r="AQ47" s="10" t="s">
        <v>136</v>
      </c>
    </row>
    <row r="48" spans="1:43" ht="21" customHeight="1" hidden="1">
      <c r="A48" s="1" t="e">
        <f t="shared" si="25"/>
        <v>#REF!</v>
      </c>
      <c r="B48" s="53" t="s">
        <v>111</v>
      </c>
      <c r="C48" s="53" t="s">
        <v>211</v>
      </c>
      <c r="D48" s="53" t="s">
        <v>242</v>
      </c>
      <c r="E48" s="53" t="s">
        <v>34</v>
      </c>
      <c r="F48" s="42">
        <f t="shared" si="12"/>
        <v>26975</v>
      </c>
      <c r="G48" s="42">
        <f t="shared" si="13"/>
        <v>0</v>
      </c>
      <c r="H48" s="54" t="s">
        <v>266</v>
      </c>
      <c r="I48" s="53">
        <v>4</v>
      </c>
      <c r="J48" s="57" t="s">
        <v>84</v>
      </c>
      <c r="K48" s="1">
        <v>29</v>
      </c>
      <c r="L48" s="5" t="s">
        <v>1</v>
      </c>
      <c r="M48" s="5" t="s">
        <v>86</v>
      </c>
      <c r="N48" s="1" t="s">
        <v>26</v>
      </c>
      <c r="O48" s="1">
        <v>1</v>
      </c>
      <c r="P48" s="6">
        <v>2.34</v>
      </c>
      <c r="Q48" s="7">
        <v>0</v>
      </c>
      <c r="R48" s="8" t="e">
        <f>DATEVALUE(#REF!)</f>
        <v>#REF!</v>
      </c>
      <c r="S48" s="1" t="s">
        <v>26</v>
      </c>
      <c r="T48" s="1">
        <v>2</v>
      </c>
      <c r="U48" s="6">
        <v>2.67</v>
      </c>
      <c r="V48" s="7">
        <v>0</v>
      </c>
      <c r="W48" s="8" t="e">
        <f>DATEVALUE(#REF!)</f>
        <v>#REF!</v>
      </c>
      <c r="X48" s="1" t="e">
        <f t="shared" si="14"/>
        <v>#REF!</v>
      </c>
      <c r="Y48" s="9">
        <f t="shared" si="15"/>
        <v>0.33000000000000007</v>
      </c>
      <c r="Z48" s="31" t="e">
        <f t="shared" si="16"/>
        <v>#REF!</v>
      </c>
      <c r="AA48" s="16" t="s">
        <v>82</v>
      </c>
      <c r="AB48" s="23" t="str">
        <f t="shared" si="17"/>
        <v>Đơn vị</v>
      </c>
      <c r="AC48" s="2">
        <v>2</v>
      </c>
      <c r="AD48" s="10" t="s">
        <v>118</v>
      </c>
      <c r="AE48" s="10" t="s">
        <v>177</v>
      </c>
      <c r="AF48" s="10" t="s">
        <v>307</v>
      </c>
      <c r="AG48" s="10" t="s">
        <v>308</v>
      </c>
      <c r="AH48" s="10" t="s">
        <v>174</v>
      </c>
      <c r="AI48" s="10" t="e">
        <f t="shared" si="18"/>
        <v>#REF!</v>
      </c>
      <c r="AJ48" s="10" t="e">
        <f t="shared" si="19"/>
        <v>#REF!</v>
      </c>
      <c r="AK48" s="10">
        <v>730000</v>
      </c>
      <c r="AL48" s="30" t="e">
        <f t="shared" si="20"/>
        <v>#REF!</v>
      </c>
      <c r="AM48" s="10" t="e">
        <f t="shared" si="21"/>
        <v>#REF!</v>
      </c>
      <c r="AN48" s="10">
        <v>830000</v>
      </c>
      <c r="AO48" s="10" t="e">
        <f t="shared" si="22"/>
        <v>#REF!</v>
      </c>
      <c r="AP48" s="30" t="e">
        <f t="shared" si="23"/>
        <v>#REF!</v>
      </c>
      <c r="AQ48" s="10" t="e">
        <f>AM48+AJ48-X48</f>
        <v>#REF!</v>
      </c>
    </row>
    <row r="49" spans="1:43" ht="21" customHeight="1" hidden="1">
      <c r="A49" s="1" t="e">
        <f t="shared" si="25"/>
        <v>#REF!</v>
      </c>
      <c r="B49" s="53" t="s">
        <v>217</v>
      </c>
      <c r="C49" s="2" t="s">
        <v>50</v>
      </c>
      <c r="D49" s="2" t="s">
        <v>246</v>
      </c>
      <c r="E49" s="2" t="s">
        <v>34</v>
      </c>
      <c r="F49" s="42">
        <f t="shared" si="12"/>
        <v>30562</v>
      </c>
      <c r="G49" s="42">
        <f t="shared" si="13"/>
        <v>0</v>
      </c>
      <c r="H49" s="54" t="s">
        <v>270</v>
      </c>
      <c r="I49" s="2">
        <v>6</v>
      </c>
      <c r="J49" s="1" t="s">
        <v>80</v>
      </c>
      <c r="K49" s="1">
        <v>29</v>
      </c>
      <c r="L49" s="5" t="s">
        <v>1</v>
      </c>
      <c r="M49" s="5" t="s">
        <v>81</v>
      </c>
      <c r="N49" s="1" t="s">
        <v>21</v>
      </c>
      <c r="O49" s="1">
        <v>2</v>
      </c>
      <c r="P49" s="6">
        <v>2.06</v>
      </c>
      <c r="Q49" s="7">
        <v>0</v>
      </c>
      <c r="R49" s="8" t="e">
        <f>DATEVALUE(#REF!)</f>
        <v>#REF!</v>
      </c>
      <c r="S49" s="1" t="s">
        <v>21</v>
      </c>
      <c r="T49" s="1">
        <v>3</v>
      </c>
      <c r="U49" s="6">
        <v>2.26</v>
      </c>
      <c r="V49" s="7">
        <v>0</v>
      </c>
      <c r="W49" s="8" t="e">
        <f>DATEVALUE(#REF!)</f>
        <v>#REF!</v>
      </c>
      <c r="X49" s="1" t="e">
        <f t="shared" si="14"/>
        <v>#REF!</v>
      </c>
      <c r="Y49" s="9">
        <f t="shared" si="15"/>
        <v>0.19999999999999973</v>
      </c>
      <c r="Z49" s="31" t="e">
        <f t="shared" si="16"/>
        <v>#REF!</v>
      </c>
      <c r="AA49" s="16" t="s">
        <v>82</v>
      </c>
      <c r="AB49" s="23" t="str">
        <f t="shared" si="17"/>
        <v>Đơn vị</v>
      </c>
      <c r="AC49" s="2">
        <v>2</v>
      </c>
      <c r="AD49" s="10" t="s">
        <v>118</v>
      </c>
      <c r="AE49" s="10" t="s">
        <v>82</v>
      </c>
      <c r="AF49" s="10" t="s">
        <v>307</v>
      </c>
      <c r="AG49" s="10" t="s">
        <v>308</v>
      </c>
      <c r="AH49" s="10" t="s">
        <v>124</v>
      </c>
      <c r="AI49" s="10" t="e">
        <f t="shared" si="18"/>
        <v>#REF!</v>
      </c>
      <c r="AJ49" s="10" t="e">
        <f t="shared" si="19"/>
        <v>#REF!</v>
      </c>
      <c r="AK49" s="10">
        <v>730000</v>
      </c>
      <c r="AL49" s="30" t="e">
        <f t="shared" si="20"/>
        <v>#REF!</v>
      </c>
      <c r="AM49" s="10" t="e">
        <f t="shared" si="21"/>
        <v>#REF!</v>
      </c>
      <c r="AN49" s="10">
        <v>830000</v>
      </c>
      <c r="AO49" s="10" t="e">
        <f t="shared" si="22"/>
        <v>#REF!</v>
      </c>
      <c r="AP49" s="30" t="e">
        <f t="shared" si="23"/>
        <v>#REF!</v>
      </c>
      <c r="AQ49" s="10" t="e">
        <f>AM49+AJ49-X49</f>
        <v>#REF!</v>
      </c>
    </row>
    <row r="50" spans="1:43" ht="24" customHeight="1" hidden="1">
      <c r="A50" s="1" t="e">
        <f t="shared" si="25"/>
        <v>#REF!</v>
      </c>
      <c r="B50" s="53" t="s">
        <v>37</v>
      </c>
      <c r="C50" s="53" t="s">
        <v>188</v>
      </c>
      <c r="D50" s="53" t="s">
        <v>420</v>
      </c>
      <c r="E50" s="53" t="s">
        <v>133</v>
      </c>
      <c r="F50" s="42">
        <f t="shared" si="12"/>
        <v>0</v>
      </c>
      <c r="G50" s="42">
        <f t="shared" si="13"/>
        <v>31570</v>
      </c>
      <c r="H50" s="54" t="s">
        <v>491</v>
      </c>
      <c r="I50" s="53">
        <v>3</v>
      </c>
      <c r="J50" s="1" t="s">
        <v>88</v>
      </c>
      <c r="K50" s="1">
        <v>29</v>
      </c>
      <c r="L50" s="5" t="s">
        <v>1</v>
      </c>
      <c r="M50" s="5" t="s">
        <v>86</v>
      </c>
      <c r="N50" s="47" t="s">
        <v>26</v>
      </c>
      <c r="O50" s="1">
        <v>1</v>
      </c>
      <c r="P50" s="6">
        <v>2.34</v>
      </c>
      <c r="Q50" s="7">
        <v>0</v>
      </c>
      <c r="R50" s="8">
        <v>40634</v>
      </c>
      <c r="S50" s="47" t="s">
        <v>26</v>
      </c>
      <c r="T50" s="1">
        <v>2</v>
      </c>
      <c r="U50" s="6">
        <v>2.67</v>
      </c>
      <c r="V50" s="7">
        <v>0</v>
      </c>
      <c r="W50" s="8" t="e">
        <f>DATEVALUE(#REF!)</f>
        <v>#REF!</v>
      </c>
      <c r="X50" s="1" t="e">
        <f t="shared" si="14"/>
        <v>#REF!</v>
      </c>
      <c r="Y50" s="9">
        <f t="shared" si="15"/>
        <v>0.33000000000000007</v>
      </c>
      <c r="Z50" s="31" t="e">
        <f t="shared" si="16"/>
        <v>#REF!</v>
      </c>
      <c r="AA50" s="16" t="s">
        <v>82</v>
      </c>
      <c r="AB50" s="23" t="str">
        <f t="shared" si="17"/>
        <v>Đơn vị</v>
      </c>
      <c r="AC50" s="2">
        <v>2</v>
      </c>
      <c r="AD50" s="10" t="s">
        <v>118</v>
      </c>
      <c r="AE50" s="10" t="s">
        <v>82</v>
      </c>
      <c r="AF50" s="10" t="s">
        <v>307</v>
      </c>
      <c r="AG50" s="10" t="s">
        <v>308</v>
      </c>
      <c r="AH50" s="10" t="s">
        <v>174</v>
      </c>
      <c r="AI50" s="10" t="e">
        <f t="shared" si="18"/>
        <v>#REF!</v>
      </c>
      <c r="AJ50" s="10" t="e">
        <f t="shared" si="19"/>
        <v>#REF!</v>
      </c>
      <c r="AK50" s="10">
        <v>730000</v>
      </c>
      <c r="AL50" s="30" t="e">
        <f t="shared" si="20"/>
        <v>#REF!</v>
      </c>
      <c r="AM50" s="10" t="e">
        <f t="shared" si="21"/>
        <v>#REF!</v>
      </c>
      <c r="AN50" s="10">
        <v>830000</v>
      </c>
      <c r="AO50" s="10" t="e">
        <f t="shared" si="22"/>
        <v>#REF!</v>
      </c>
      <c r="AP50" s="30" t="e">
        <f t="shared" si="23"/>
        <v>#REF!</v>
      </c>
      <c r="AQ50" s="10" t="s">
        <v>136</v>
      </c>
    </row>
    <row r="51" spans="1:43" ht="24" customHeight="1" hidden="1">
      <c r="A51" s="1" t="e">
        <f>#REF!+1</f>
        <v>#REF!</v>
      </c>
      <c r="B51" s="53" t="s">
        <v>421</v>
      </c>
      <c r="C51" s="2" t="s">
        <v>139</v>
      </c>
      <c r="D51" s="2" t="s">
        <v>422</v>
      </c>
      <c r="E51" s="2" t="s">
        <v>34</v>
      </c>
      <c r="F51" s="42">
        <f t="shared" si="12"/>
        <v>32724</v>
      </c>
      <c r="G51" s="42">
        <f t="shared" si="13"/>
        <v>0</v>
      </c>
      <c r="H51" s="54" t="s">
        <v>492</v>
      </c>
      <c r="I51" s="2">
        <v>6</v>
      </c>
      <c r="J51" s="1" t="s">
        <v>80</v>
      </c>
      <c r="K51" s="1">
        <v>30</v>
      </c>
      <c r="L51" s="5" t="s">
        <v>108</v>
      </c>
      <c r="M51" s="5" t="s">
        <v>81</v>
      </c>
      <c r="N51" s="1" t="s">
        <v>21</v>
      </c>
      <c r="O51" s="1">
        <v>1</v>
      </c>
      <c r="P51" s="6">
        <v>1.86</v>
      </c>
      <c r="Q51" s="7">
        <v>0</v>
      </c>
      <c r="R51" s="8" t="e">
        <f>DATEVALUE(#REF!)</f>
        <v>#REF!</v>
      </c>
      <c r="S51" s="1" t="s">
        <v>21</v>
      </c>
      <c r="T51" s="1">
        <v>2</v>
      </c>
      <c r="U51" s="6">
        <v>2.06</v>
      </c>
      <c r="V51" s="7">
        <v>0</v>
      </c>
      <c r="W51" s="8" t="e">
        <f>DATEVALUE(#REF!)</f>
        <v>#REF!</v>
      </c>
      <c r="X51" s="1" t="e">
        <f t="shared" si="14"/>
        <v>#REF!</v>
      </c>
      <c r="Y51" s="9">
        <f t="shared" si="15"/>
        <v>0.19999999999999996</v>
      </c>
      <c r="Z51" s="31" t="e">
        <f t="shared" si="16"/>
        <v>#REF!</v>
      </c>
      <c r="AA51" s="16" t="s">
        <v>82</v>
      </c>
      <c r="AB51" s="23" t="str">
        <f t="shared" si="17"/>
        <v>Đơn vị</v>
      </c>
      <c r="AC51" s="2">
        <v>2</v>
      </c>
      <c r="AD51" s="10" t="s">
        <v>118</v>
      </c>
      <c r="AE51" s="10" t="s">
        <v>82</v>
      </c>
      <c r="AF51" s="10" t="s">
        <v>128</v>
      </c>
      <c r="AG51" s="10" t="s">
        <v>127</v>
      </c>
      <c r="AH51" s="10" t="s">
        <v>124</v>
      </c>
      <c r="AI51" s="10" t="e">
        <f t="shared" si="18"/>
        <v>#REF!</v>
      </c>
      <c r="AJ51" s="10" t="e">
        <f t="shared" si="19"/>
        <v>#REF!</v>
      </c>
      <c r="AK51" s="10">
        <v>730000</v>
      </c>
      <c r="AL51" s="30" t="e">
        <f t="shared" si="20"/>
        <v>#REF!</v>
      </c>
      <c r="AM51" s="10" t="e">
        <f t="shared" si="21"/>
        <v>#REF!</v>
      </c>
      <c r="AN51" s="10">
        <v>830000</v>
      </c>
      <c r="AO51" s="10" t="e">
        <f t="shared" si="22"/>
        <v>#REF!</v>
      </c>
      <c r="AP51" s="30" t="e">
        <f t="shared" si="23"/>
        <v>#REF!</v>
      </c>
      <c r="AQ51" s="10" t="e">
        <f>AM51+AJ51-X51</f>
        <v>#REF!</v>
      </c>
    </row>
    <row r="52" spans="1:43" ht="24" customHeight="1" hidden="1">
      <c r="A52" s="1" t="e">
        <f>#REF!+1</f>
        <v>#REF!</v>
      </c>
      <c r="B52" s="53" t="s">
        <v>220</v>
      </c>
      <c r="C52" s="53" t="s">
        <v>20</v>
      </c>
      <c r="D52" s="53" t="s">
        <v>249</v>
      </c>
      <c r="E52" s="53" t="s">
        <v>133</v>
      </c>
      <c r="F52" s="42">
        <f t="shared" si="12"/>
        <v>0</v>
      </c>
      <c r="G52" s="42">
        <f t="shared" si="13"/>
        <v>29749</v>
      </c>
      <c r="H52" s="54" t="s">
        <v>273</v>
      </c>
      <c r="I52" s="53">
        <v>4</v>
      </c>
      <c r="J52" s="57" t="s">
        <v>84</v>
      </c>
      <c r="K52" s="1">
        <v>30</v>
      </c>
      <c r="L52" s="5" t="s">
        <v>109</v>
      </c>
      <c r="M52" s="5" t="s">
        <v>94</v>
      </c>
      <c r="N52" s="1" t="s">
        <v>19</v>
      </c>
      <c r="O52" s="1">
        <v>2</v>
      </c>
      <c r="P52" s="6">
        <v>1.18</v>
      </c>
      <c r="Q52" s="7">
        <v>0</v>
      </c>
      <c r="R52" s="8" t="e">
        <f>DATEVALUE(#REF!)</f>
        <v>#REF!</v>
      </c>
      <c r="S52" s="1" t="s">
        <v>19</v>
      </c>
      <c r="T52" s="1">
        <v>3</v>
      </c>
      <c r="U52" s="6">
        <v>1.36</v>
      </c>
      <c r="V52" s="7">
        <v>0</v>
      </c>
      <c r="W52" s="8" t="e">
        <f>DATEVALUE(#REF!)</f>
        <v>#REF!</v>
      </c>
      <c r="X52" s="1" t="e">
        <f t="shared" si="14"/>
        <v>#REF!</v>
      </c>
      <c r="Y52" s="9">
        <f t="shared" si="15"/>
        <v>0.18000000000000016</v>
      </c>
      <c r="Z52" s="31" t="e">
        <f t="shared" si="16"/>
        <v>#REF!</v>
      </c>
      <c r="AA52" s="16" t="s">
        <v>82</v>
      </c>
      <c r="AB52" s="23" t="str">
        <f t="shared" si="17"/>
        <v>Đơn vị</v>
      </c>
      <c r="AC52" s="2">
        <v>2</v>
      </c>
      <c r="AD52" s="10" t="s">
        <v>118</v>
      </c>
      <c r="AE52" s="10" t="s">
        <v>82</v>
      </c>
      <c r="AF52" s="10" t="s">
        <v>128</v>
      </c>
      <c r="AG52" s="10" t="s">
        <v>129</v>
      </c>
      <c r="AH52" s="10" t="s">
        <v>124</v>
      </c>
      <c r="AI52" s="10" t="e">
        <f t="shared" si="18"/>
        <v>#REF!</v>
      </c>
      <c r="AJ52" s="10" t="e">
        <f t="shared" si="19"/>
        <v>#REF!</v>
      </c>
      <c r="AK52" s="10">
        <v>730000</v>
      </c>
      <c r="AL52" s="30" t="e">
        <f t="shared" si="20"/>
        <v>#REF!</v>
      </c>
      <c r="AM52" s="10" t="e">
        <f t="shared" si="21"/>
        <v>#REF!</v>
      </c>
      <c r="AN52" s="10">
        <v>830000</v>
      </c>
      <c r="AO52" s="10" t="e">
        <f t="shared" si="22"/>
        <v>#REF!</v>
      </c>
      <c r="AP52" s="30" t="e">
        <f t="shared" si="23"/>
        <v>#REF!</v>
      </c>
      <c r="AQ52" s="10" t="s">
        <v>136</v>
      </c>
    </row>
    <row r="53" spans="1:43" ht="21" customHeight="1" hidden="1">
      <c r="A53" s="1" t="e">
        <f>A26+1</f>
        <v>#REF!</v>
      </c>
      <c r="B53" s="53" t="s">
        <v>225</v>
      </c>
      <c r="C53" s="53" t="s">
        <v>226</v>
      </c>
      <c r="D53" s="53" t="s">
        <v>251</v>
      </c>
      <c r="E53" s="53" t="s">
        <v>34</v>
      </c>
      <c r="F53" s="42">
        <f t="shared" si="12"/>
        <v>24766</v>
      </c>
      <c r="G53" s="42">
        <f t="shared" si="13"/>
        <v>0</v>
      </c>
      <c r="H53" s="54" t="s">
        <v>275</v>
      </c>
      <c r="I53" s="53">
        <v>8</v>
      </c>
      <c r="J53" s="57" t="s">
        <v>92</v>
      </c>
      <c r="K53" s="1">
        <v>35</v>
      </c>
      <c r="L53" s="5" t="s">
        <v>294</v>
      </c>
      <c r="M53" s="5" t="s">
        <v>102</v>
      </c>
      <c r="N53" s="1" t="s">
        <v>22</v>
      </c>
      <c r="O53" s="1">
        <v>2</v>
      </c>
      <c r="P53" s="6">
        <v>2.23</v>
      </c>
      <c r="Q53" s="7">
        <v>0</v>
      </c>
      <c r="R53" s="8" t="e">
        <f>DATEVALUE(#REF!)</f>
        <v>#REF!</v>
      </c>
      <c r="S53" s="1" t="s">
        <v>22</v>
      </c>
      <c r="T53" s="1">
        <v>3</v>
      </c>
      <c r="U53" s="6">
        <v>2.41</v>
      </c>
      <c r="V53" s="7">
        <v>0</v>
      </c>
      <c r="W53" s="8" t="e">
        <f>DATEVALUE(#REF!)</f>
        <v>#REF!</v>
      </c>
      <c r="X53" s="1" t="e">
        <f t="shared" si="14"/>
        <v>#REF!</v>
      </c>
      <c r="Y53" s="9">
        <f t="shared" si="15"/>
        <v>0.18000000000000016</v>
      </c>
      <c r="Z53" s="31" t="e">
        <f t="shared" si="16"/>
        <v>#REF!</v>
      </c>
      <c r="AA53" s="16" t="s">
        <v>82</v>
      </c>
      <c r="AB53" s="23" t="str">
        <f t="shared" si="17"/>
        <v>Đơn vị</v>
      </c>
      <c r="AC53" s="2">
        <v>2</v>
      </c>
      <c r="AD53" s="10" t="s">
        <v>118</v>
      </c>
      <c r="AE53" s="10" t="s">
        <v>82</v>
      </c>
      <c r="AF53" s="10" t="s">
        <v>309</v>
      </c>
      <c r="AG53" s="10" t="s">
        <v>310</v>
      </c>
      <c r="AH53" s="10" t="s">
        <v>124</v>
      </c>
      <c r="AI53" s="10" t="e">
        <f t="shared" si="18"/>
        <v>#REF!</v>
      </c>
      <c r="AJ53" s="10" t="e">
        <f t="shared" si="19"/>
        <v>#REF!</v>
      </c>
      <c r="AK53" s="10">
        <v>730000</v>
      </c>
      <c r="AL53" s="30" t="e">
        <f t="shared" si="20"/>
        <v>#REF!</v>
      </c>
      <c r="AM53" s="10" t="e">
        <f t="shared" si="21"/>
        <v>#REF!</v>
      </c>
      <c r="AN53" s="10">
        <v>830000</v>
      </c>
      <c r="AO53" s="10" t="e">
        <f t="shared" si="22"/>
        <v>#REF!</v>
      </c>
      <c r="AP53" s="30" t="e">
        <f t="shared" si="23"/>
        <v>#REF!</v>
      </c>
      <c r="AQ53" s="10" t="s">
        <v>136</v>
      </c>
    </row>
    <row r="54" spans="1:43" ht="21" customHeight="1" hidden="1">
      <c r="A54" s="1" t="e">
        <f aca="true" t="shared" si="26" ref="A54:A66">A53+1</f>
        <v>#REF!</v>
      </c>
      <c r="B54" s="53" t="s">
        <v>227</v>
      </c>
      <c r="C54" s="2" t="s">
        <v>57</v>
      </c>
      <c r="D54" s="2" t="s">
        <v>252</v>
      </c>
      <c r="E54" s="2" t="s">
        <v>34</v>
      </c>
      <c r="F54" s="42">
        <f t="shared" si="12"/>
        <v>27123</v>
      </c>
      <c r="G54" s="42">
        <f t="shared" si="13"/>
        <v>0</v>
      </c>
      <c r="H54" s="54" t="s">
        <v>276</v>
      </c>
      <c r="I54" s="2">
        <v>8</v>
      </c>
      <c r="J54" s="1" t="s">
        <v>92</v>
      </c>
      <c r="K54" s="1">
        <v>35</v>
      </c>
      <c r="L54" s="5" t="s">
        <v>294</v>
      </c>
      <c r="M54" s="5" t="s">
        <v>102</v>
      </c>
      <c r="N54" s="1" t="s">
        <v>22</v>
      </c>
      <c r="O54" s="1">
        <v>7</v>
      </c>
      <c r="P54" s="6">
        <v>3.13</v>
      </c>
      <c r="Q54" s="7">
        <v>0</v>
      </c>
      <c r="R54" s="8" t="e">
        <f>DATEVALUE(#REF!)</f>
        <v>#REF!</v>
      </c>
      <c r="S54" s="1" t="s">
        <v>22</v>
      </c>
      <c r="T54" s="1">
        <v>8</v>
      </c>
      <c r="U54" s="6">
        <v>3.31</v>
      </c>
      <c r="V54" s="7">
        <v>0</v>
      </c>
      <c r="W54" s="8" t="e">
        <f>DATEVALUE(#REF!)</f>
        <v>#REF!</v>
      </c>
      <c r="X54" s="1" t="e">
        <f t="shared" si="14"/>
        <v>#REF!</v>
      </c>
      <c r="Y54" s="9">
        <f t="shared" si="15"/>
        <v>0.18000000000000016</v>
      </c>
      <c r="Z54" s="31" t="e">
        <f t="shared" si="16"/>
        <v>#REF!</v>
      </c>
      <c r="AA54" s="16" t="s">
        <v>82</v>
      </c>
      <c r="AB54" s="23" t="str">
        <f t="shared" si="17"/>
        <v>Đơn vị</v>
      </c>
      <c r="AC54" s="2">
        <v>2</v>
      </c>
      <c r="AD54" s="10" t="s">
        <v>118</v>
      </c>
      <c r="AE54" s="10" t="s">
        <v>82</v>
      </c>
      <c r="AF54" s="10" t="s">
        <v>309</v>
      </c>
      <c r="AG54" s="10" t="s">
        <v>310</v>
      </c>
      <c r="AH54" s="10" t="s">
        <v>124</v>
      </c>
      <c r="AI54" s="10" t="e">
        <f t="shared" si="18"/>
        <v>#REF!</v>
      </c>
      <c r="AJ54" s="10" t="e">
        <f t="shared" si="19"/>
        <v>#REF!</v>
      </c>
      <c r="AK54" s="10">
        <v>730000</v>
      </c>
      <c r="AL54" s="30" t="e">
        <f t="shared" si="20"/>
        <v>#REF!</v>
      </c>
      <c r="AM54" s="10" t="e">
        <f t="shared" si="21"/>
        <v>#REF!</v>
      </c>
      <c r="AN54" s="10">
        <v>830000</v>
      </c>
      <c r="AO54" s="10" t="e">
        <f t="shared" si="22"/>
        <v>#REF!</v>
      </c>
      <c r="AP54" s="30" t="e">
        <f t="shared" si="23"/>
        <v>#REF!</v>
      </c>
      <c r="AQ54" s="10" t="e">
        <f>AM54+AJ54-X54</f>
        <v>#REF!</v>
      </c>
    </row>
    <row r="55" spans="1:43" ht="21" customHeight="1" hidden="1">
      <c r="A55" s="1" t="e">
        <f t="shared" si="26"/>
        <v>#REF!</v>
      </c>
      <c r="B55" s="53" t="s">
        <v>200</v>
      </c>
      <c r="C55" s="53" t="s">
        <v>147</v>
      </c>
      <c r="D55" s="53" t="s">
        <v>253</v>
      </c>
      <c r="E55" s="53" t="s">
        <v>34</v>
      </c>
      <c r="F55" s="42">
        <f t="shared" si="12"/>
        <v>28124</v>
      </c>
      <c r="G55" s="42">
        <f t="shared" si="13"/>
        <v>0</v>
      </c>
      <c r="H55" s="54" t="s">
        <v>277</v>
      </c>
      <c r="I55" s="53">
        <v>8</v>
      </c>
      <c r="J55" s="57" t="s">
        <v>92</v>
      </c>
      <c r="K55" s="1">
        <v>35</v>
      </c>
      <c r="L55" s="5" t="s">
        <v>294</v>
      </c>
      <c r="M55" s="5" t="s">
        <v>102</v>
      </c>
      <c r="N55" s="1" t="s">
        <v>22</v>
      </c>
      <c r="O55" s="1">
        <v>1</v>
      </c>
      <c r="P55" s="6">
        <v>2.05</v>
      </c>
      <c r="Q55" s="7">
        <v>0</v>
      </c>
      <c r="R55" s="8" t="e">
        <f>DATEVALUE(#REF!)</f>
        <v>#REF!</v>
      </c>
      <c r="S55" s="1" t="s">
        <v>22</v>
      </c>
      <c r="T55" s="1">
        <v>2</v>
      </c>
      <c r="U55" s="6">
        <v>2.23</v>
      </c>
      <c r="V55" s="7">
        <v>0</v>
      </c>
      <c r="W55" s="8" t="e">
        <f>DATEVALUE(#REF!)</f>
        <v>#REF!</v>
      </c>
      <c r="X55" s="1" t="e">
        <f t="shared" si="14"/>
        <v>#REF!</v>
      </c>
      <c r="Y55" s="9">
        <f t="shared" si="15"/>
        <v>0.18000000000000016</v>
      </c>
      <c r="Z55" s="31" t="e">
        <f t="shared" si="16"/>
        <v>#REF!</v>
      </c>
      <c r="AA55" s="16" t="s">
        <v>82</v>
      </c>
      <c r="AB55" s="23" t="str">
        <f t="shared" si="17"/>
        <v>Đơn vị</v>
      </c>
      <c r="AC55" s="2">
        <v>2</v>
      </c>
      <c r="AD55" s="10" t="s">
        <v>118</v>
      </c>
      <c r="AE55" s="10" t="s">
        <v>82</v>
      </c>
      <c r="AF55" s="10" t="s">
        <v>309</v>
      </c>
      <c r="AG55" s="10" t="s">
        <v>310</v>
      </c>
      <c r="AH55" s="10" t="s">
        <v>124</v>
      </c>
      <c r="AI55" s="10" t="e">
        <f t="shared" si="18"/>
        <v>#REF!</v>
      </c>
      <c r="AJ55" s="10" t="e">
        <f t="shared" si="19"/>
        <v>#REF!</v>
      </c>
      <c r="AK55" s="10">
        <v>730000</v>
      </c>
      <c r="AL55" s="30" t="e">
        <f t="shared" si="20"/>
        <v>#REF!</v>
      </c>
      <c r="AM55" s="10" t="e">
        <f t="shared" si="21"/>
        <v>#REF!</v>
      </c>
      <c r="AN55" s="10">
        <v>830000</v>
      </c>
      <c r="AO55" s="10" t="e">
        <f t="shared" si="22"/>
        <v>#REF!</v>
      </c>
      <c r="AP55" s="30" t="e">
        <f t="shared" si="23"/>
        <v>#REF!</v>
      </c>
      <c r="AQ55" s="10" t="e">
        <f>AM55+AJ55-X55</f>
        <v>#REF!</v>
      </c>
    </row>
    <row r="56" spans="1:43" ht="21" customHeight="1" hidden="1">
      <c r="A56" s="1" t="e">
        <f t="shared" si="26"/>
        <v>#REF!</v>
      </c>
      <c r="B56" s="53" t="s">
        <v>430</v>
      </c>
      <c r="C56" s="53" t="s">
        <v>416</v>
      </c>
      <c r="D56" s="53" t="s">
        <v>431</v>
      </c>
      <c r="E56" s="53" t="s">
        <v>34</v>
      </c>
      <c r="F56" s="42">
        <f t="shared" si="12"/>
        <v>25266</v>
      </c>
      <c r="G56" s="42">
        <f t="shared" si="13"/>
        <v>0</v>
      </c>
      <c r="H56" s="54" t="s">
        <v>496</v>
      </c>
      <c r="I56" s="53">
        <v>7</v>
      </c>
      <c r="J56" s="57" t="s">
        <v>89</v>
      </c>
      <c r="K56" s="1">
        <v>36</v>
      </c>
      <c r="L56" s="5" t="s">
        <v>497</v>
      </c>
      <c r="M56" s="5" t="s">
        <v>90</v>
      </c>
      <c r="N56" s="1" t="s">
        <v>24</v>
      </c>
      <c r="O56" s="1">
        <v>5</v>
      </c>
      <c r="P56" s="6">
        <v>2.37</v>
      </c>
      <c r="Q56" s="7">
        <v>0</v>
      </c>
      <c r="R56" s="8" t="e">
        <f>DATEVALUE(#REF!)</f>
        <v>#REF!</v>
      </c>
      <c r="S56" s="1" t="s">
        <v>24</v>
      </c>
      <c r="T56" s="1">
        <v>6</v>
      </c>
      <c r="U56" s="6">
        <v>2.55</v>
      </c>
      <c r="V56" s="7">
        <v>0</v>
      </c>
      <c r="W56" s="8" t="e">
        <f>DATEVALUE(#REF!)</f>
        <v>#REF!</v>
      </c>
      <c r="X56" s="1" t="e">
        <f t="shared" si="14"/>
        <v>#REF!</v>
      </c>
      <c r="Y56" s="9">
        <f t="shared" si="15"/>
        <v>0.17999999999999972</v>
      </c>
      <c r="Z56" s="31" t="e">
        <f t="shared" si="16"/>
        <v>#REF!</v>
      </c>
      <c r="AA56" s="16" t="s">
        <v>82</v>
      </c>
      <c r="AB56" s="23" t="str">
        <f t="shared" si="17"/>
        <v>Đơn vị</v>
      </c>
      <c r="AC56" s="2">
        <v>2</v>
      </c>
      <c r="AD56" s="10" t="s">
        <v>118</v>
      </c>
      <c r="AE56" s="10" t="s">
        <v>82</v>
      </c>
      <c r="AF56" s="10" t="s">
        <v>130</v>
      </c>
      <c r="AG56" s="10" t="s">
        <v>131</v>
      </c>
      <c r="AH56" s="10" t="s">
        <v>124</v>
      </c>
      <c r="AI56" s="10" t="e">
        <f t="shared" si="18"/>
        <v>#REF!</v>
      </c>
      <c r="AJ56" s="10" t="e">
        <f t="shared" si="19"/>
        <v>#REF!</v>
      </c>
      <c r="AK56" s="10">
        <v>730000</v>
      </c>
      <c r="AL56" s="30" t="e">
        <f t="shared" si="20"/>
        <v>#REF!</v>
      </c>
      <c r="AM56" s="10" t="e">
        <f t="shared" si="21"/>
        <v>#REF!</v>
      </c>
      <c r="AN56" s="10">
        <v>830000</v>
      </c>
      <c r="AO56" s="10" t="e">
        <f t="shared" si="22"/>
        <v>#REF!</v>
      </c>
      <c r="AP56" s="30" t="e">
        <f t="shared" si="23"/>
        <v>#REF!</v>
      </c>
      <c r="AQ56" s="10" t="e">
        <f>AM56+AJ56-X56</f>
        <v>#REF!</v>
      </c>
    </row>
    <row r="57" spans="1:43" ht="21" customHeight="1" hidden="1">
      <c r="A57" s="1" t="e">
        <f t="shared" si="26"/>
        <v>#REF!</v>
      </c>
      <c r="B57" s="53" t="s">
        <v>43</v>
      </c>
      <c r="C57" s="2" t="s">
        <v>361</v>
      </c>
      <c r="D57" s="2" t="s">
        <v>432</v>
      </c>
      <c r="E57" s="2" t="s">
        <v>133</v>
      </c>
      <c r="F57" s="42">
        <f t="shared" si="12"/>
        <v>0</v>
      </c>
      <c r="G57" s="42">
        <f t="shared" si="13"/>
        <v>26394</v>
      </c>
      <c r="H57" s="54" t="s">
        <v>498</v>
      </c>
      <c r="I57" s="2">
        <v>3</v>
      </c>
      <c r="J57" s="1" t="s">
        <v>88</v>
      </c>
      <c r="K57" s="1">
        <v>36</v>
      </c>
      <c r="L57" s="5" t="s">
        <v>497</v>
      </c>
      <c r="M57" s="5" t="s">
        <v>297</v>
      </c>
      <c r="N57" s="1" t="s">
        <v>299</v>
      </c>
      <c r="O57" s="1">
        <v>4</v>
      </c>
      <c r="P57" s="6">
        <v>3.33</v>
      </c>
      <c r="Q57" s="7">
        <v>0</v>
      </c>
      <c r="R57" s="8" t="e">
        <f>DATEVALUE(#REF!)</f>
        <v>#REF!</v>
      </c>
      <c r="S57" s="1" t="s">
        <v>299</v>
      </c>
      <c r="T57" s="1">
        <v>5</v>
      </c>
      <c r="U57" s="6">
        <v>3.66</v>
      </c>
      <c r="V57" s="7">
        <v>0</v>
      </c>
      <c r="W57" s="8" t="e">
        <f>DATEVALUE(#REF!)</f>
        <v>#REF!</v>
      </c>
      <c r="X57" s="1" t="e">
        <f t="shared" si="14"/>
        <v>#REF!</v>
      </c>
      <c r="Y57" s="9">
        <f t="shared" si="15"/>
        <v>0.33000000000000007</v>
      </c>
      <c r="Z57" s="31" t="e">
        <f t="shared" si="16"/>
        <v>#REF!</v>
      </c>
      <c r="AA57" s="16" t="s">
        <v>82</v>
      </c>
      <c r="AB57" s="23" t="str">
        <f t="shared" si="17"/>
        <v>Đơn vị</v>
      </c>
      <c r="AC57" s="2">
        <v>2</v>
      </c>
      <c r="AD57" s="10" t="s">
        <v>118</v>
      </c>
      <c r="AE57" s="10" t="s">
        <v>82</v>
      </c>
      <c r="AF57" s="10" t="s">
        <v>130</v>
      </c>
      <c r="AG57" s="10" t="s">
        <v>131</v>
      </c>
      <c r="AH57" s="10" t="s">
        <v>174</v>
      </c>
      <c r="AI57" s="10" t="e">
        <f t="shared" si="18"/>
        <v>#REF!</v>
      </c>
      <c r="AJ57" s="10" t="e">
        <f t="shared" si="19"/>
        <v>#REF!</v>
      </c>
      <c r="AK57" s="10">
        <v>730000</v>
      </c>
      <c r="AL57" s="30" t="e">
        <f t="shared" si="20"/>
        <v>#REF!</v>
      </c>
      <c r="AM57" s="10" t="e">
        <f t="shared" si="21"/>
        <v>#REF!</v>
      </c>
      <c r="AN57" s="10">
        <v>830000</v>
      </c>
      <c r="AO57" s="10" t="e">
        <f t="shared" si="22"/>
        <v>#REF!</v>
      </c>
      <c r="AP57" s="30" t="e">
        <f t="shared" si="23"/>
        <v>#REF!</v>
      </c>
      <c r="AQ57" s="10" t="s">
        <v>136</v>
      </c>
    </row>
    <row r="58" spans="1:43" ht="21" customHeight="1" hidden="1">
      <c r="A58" s="1" t="e">
        <f t="shared" si="26"/>
        <v>#REF!</v>
      </c>
      <c r="B58" s="53" t="s">
        <v>368</v>
      </c>
      <c r="C58" s="53" t="s">
        <v>148</v>
      </c>
      <c r="D58" s="53" t="s">
        <v>433</v>
      </c>
      <c r="E58" s="53" t="s">
        <v>34</v>
      </c>
      <c r="F58" s="42">
        <f t="shared" si="12"/>
        <v>29023</v>
      </c>
      <c r="G58" s="42">
        <f t="shared" si="13"/>
        <v>0</v>
      </c>
      <c r="H58" s="54" t="s">
        <v>499</v>
      </c>
      <c r="I58" s="53">
        <v>4</v>
      </c>
      <c r="J58" s="57" t="s">
        <v>84</v>
      </c>
      <c r="K58" s="1">
        <v>36</v>
      </c>
      <c r="L58" s="24" t="s">
        <v>497</v>
      </c>
      <c r="M58" s="24" t="s">
        <v>86</v>
      </c>
      <c r="N58" s="1" t="s">
        <v>26</v>
      </c>
      <c r="O58" s="1">
        <v>3</v>
      </c>
      <c r="P58" s="6">
        <v>3</v>
      </c>
      <c r="Q58" s="7">
        <v>0</v>
      </c>
      <c r="R58" s="8" t="e">
        <f>DATEVALUE(#REF!)</f>
        <v>#REF!</v>
      </c>
      <c r="S58" s="1" t="s">
        <v>26</v>
      </c>
      <c r="T58" s="1">
        <v>4</v>
      </c>
      <c r="U58" s="6">
        <v>3.33</v>
      </c>
      <c r="V58" s="7">
        <v>0</v>
      </c>
      <c r="W58" s="8" t="e">
        <f>DATEVALUE(#REF!)</f>
        <v>#REF!</v>
      </c>
      <c r="X58" s="1" t="e">
        <f t="shared" si="14"/>
        <v>#REF!</v>
      </c>
      <c r="Y58" s="9">
        <f t="shared" si="15"/>
        <v>0.33000000000000007</v>
      </c>
      <c r="Z58" s="31" t="e">
        <f t="shared" si="16"/>
        <v>#REF!</v>
      </c>
      <c r="AA58" s="16" t="s">
        <v>82</v>
      </c>
      <c r="AB58" s="23" t="str">
        <f t="shared" si="17"/>
        <v>Đơn vị</v>
      </c>
      <c r="AC58" s="2">
        <v>2</v>
      </c>
      <c r="AD58" s="10" t="s">
        <v>118</v>
      </c>
      <c r="AE58" s="10" t="s">
        <v>82</v>
      </c>
      <c r="AF58" s="10" t="s">
        <v>130</v>
      </c>
      <c r="AG58" s="10" t="s">
        <v>131</v>
      </c>
      <c r="AH58" s="10" t="s">
        <v>174</v>
      </c>
      <c r="AI58" s="10" t="e">
        <f t="shared" si="18"/>
        <v>#REF!</v>
      </c>
      <c r="AJ58" s="10" t="e">
        <f t="shared" si="19"/>
        <v>#REF!</v>
      </c>
      <c r="AK58" s="10">
        <v>730000</v>
      </c>
      <c r="AL58" s="30" t="e">
        <f t="shared" si="20"/>
        <v>#REF!</v>
      </c>
      <c r="AM58" s="10" t="e">
        <f t="shared" si="21"/>
        <v>#REF!</v>
      </c>
      <c r="AN58" s="10">
        <v>830000</v>
      </c>
      <c r="AO58" s="10" t="e">
        <f t="shared" si="22"/>
        <v>#REF!</v>
      </c>
      <c r="AP58" s="30" t="e">
        <f t="shared" si="23"/>
        <v>#REF!</v>
      </c>
      <c r="AQ58" s="10" t="s">
        <v>136</v>
      </c>
    </row>
    <row r="59" spans="1:43" ht="21" customHeight="1" hidden="1">
      <c r="A59" s="1" t="e">
        <f t="shared" si="26"/>
        <v>#REF!</v>
      </c>
      <c r="B59" s="53" t="s">
        <v>434</v>
      </c>
      <c r="C59" s="53" t="s">
        <v>435</v>
      </c>
      <c r="D59" s="53" t="s">
        <v>436</v>
      </c>
      <c r="E59" s="53" t="s">
        <v>34</v>
      </c>
      <c r="F59" s="42">
        <f t="shared" si="12"/>
        <v>30683</v>
      </c>
      <c r="G59" s="42">
        <f t="shared" si="13"/>
        <v>0</v>
      </c>
      <c r="H59" s="54" t="s">
        <v>500</v>
      </c>
      <c r="I59" s="53">
        <v>4</v>
      </c>
      <c r="J59" s="57" t="s">
        <v>84</v>
      </c>
      <c r="K59" s="1">
        <v>36</v>
      </c>
      <c r="L59" s="24" t="s">
        <v>497</v>
      </c>
      <c r="M59" s="24" t="s">
        <v>297</v>
      </c>
      <c r="N59" s="1" t="s">
        <v>299</v>
      </c>
      <c r="O59" s="1">
        <v>2</v>
      </c>
      <c r="P59" s="6">
        <v>2.67</v>
      </c>
      <c r="Q59" s="7">
        <v>0</v>
      </c>
      <c r="R59" s="8" t="e">
        <f>DATEVALUE(#REF!)</f>
        <v>#REF!</v>
      </c>
      <c r="S59" s="1" t="s">
        <v>299</v>
      </c>
      <c r="T59" s="1">
        <v>3</v>
      </c>
      <c r="U59" s="6">
        <v>3</v>
      </c>
      <c r="V59" s="7">
        <v>0</v>
      </c>
      <c r="W59" s="8" t="e">
        <f>DATEVALUE(#REF!)</f>
        <v>#REF!</v>
      </c>
      <c r="X59" s="1" t="e">
        <f t="shared" si="14"/>
        <v>#REF!</v>
      </c>
      <c r="Y59" s="9">
        <f t="shared" si="15"/>
        <v>0.33000000000000007</v>
      </c>
      <c r="Z59" s="31" t="e">
        <f t="shared" si="16"/>
        <v>#REF!</v>
      </c>
      <c r="AA59" s="16" t="s">
        <v>82</v>
      </c>
      <c r="AB59" s="23" t="str">
        <f t="shared" si="17"/>
        <v>Đơn vị</v>
      </c>
      <c r="AC59" s="2">
        <v>2</v>
      </c>
      <c r="AD59" s="10" t="s">
        <v>118</v>
      </c>
      <c r="AE59" s="10" t="s">
        <v>82</v>
      </c>
      <c r="AF59" s="10" t="s">
        <v>130</v>
      </c>
      <c r="AG59" s="10" t="s">
        <v>131</v>
      </c>
      <c r="AH59" s="10" t="s">
        <v>174</v>
      </c>
      <c r="AI59" s="10" t="e">
        <f t="shared" si="18"/>
        <v>#REF!</v>
      </c>
      <c r="AJ59" s="10" t="e">
        <f t="shared" si="19"/>
        <v>#REF!</v>
      </c>
      <c r="AK59" s="10">
        <v>730000</v>
      </c>
      <c r="AL59" s="30" t="e">
        <f t="shared" si="20"/>
        <v>#REF!</v>
      </c>
      <c r="AM59" s="10" t="e">
        <f t="shared" si="21"/>
        <v>#REF!</v>
      </c>
      <c r="AN59" s="10">
        <v>830000</v>
      </c>
      <c r="AO59" s="10" t="e">
        <f t="shared" si="22"/>
        <v>#REF!</v>
      </c>
      <c r="AP59" s="30" t="e">
        <f t="shared" si="23"/>
        <v>#REF!</v>
      </c>
      <c r="AQ59" s="10" t="s">
        <v>136</v>
      </c>
    </row>
    <row r="60" spans="1:43" ht="21" customHeight="1" hidden="1">
      <c r="A60" s="1" t="e">
        <f t="shared" si="26"/>
        <v>#REF!</v>
      </c>
      <c r="B60" s="53" t="s">
        <v>328</v>
      </c>
      <c r="C60" s="53" t="s">
        <v>211</v>
      </c>
      <c r="D60" s="53" t="s">
        <v>437</v>
      </c>
      <c r="E60" s="53" t="s">
        <v>133</v>
      </c>
      <c r="F60" s="42">
        <f t="shared" si="12"/>
        <v>0</v>
      </c>
      <c r="G60" s="42">
        <f t="shared" si="13"/>
        <v>30719</v>
      </c>
      <c r="H60" s="54" t="s">
        <v>501</v>
      </c>
      <c r="I60" s="53">
        <v>4</v>
      </c>
      <c r="J60" s="57" t="s">
        <v>84</v>
      </c>
      <c r="K60" s="1">
        <v>36</v>
      </c>
      <c r="L60" s="24" t="s">
        <v>497</v>
      </c>
      <c r="M60" s="24" t="s">
        <v>297</v>
      </c>
      <c r="N60" s="1" t="s">
        <v>299</v>
      </c>
      <c r="O60" s="1">
        <v>2</v>
      </c>
      <c r="P60" s="6">
        <v>2.67</v>
      </c>
      <c r="Q60" s="7">
        <v>0</v>
      </c>
      <c r="R60" s="8" t="e">
        <f>DATEVALUE(#REF!)</f>
        <v>#REF!</v>
      </c>
      <c r="S60" s="1" t="s">
        <v>299</v>
      </c>
      <c r="T60" s="1">
        <v>3</v>
      </c>
      <c r="U60" s="6">
        <v>3</v>
      </c>
      <c r="V60" s="7">
        <v>0</v>
      </c>
      <c r="W60" s="8" t="e">
        <f>DATEVALUE(#REF!)</f>
        <v>#REF!</v>
      </c>
      <c r="X60" s="1" t="e">
        <f t="shared" si="14"/>
        <v>#REF!</v>
      </c>
      <c r="Y60" s="9">
        <f t="shared" si="15"/>
        <v>0.33000000000000007</v>
      </c>
      <c r="Z60" s="31" t="e">
        <f t="shared" si="16"/>
        <v>#REF!</v>
      </c>
      <c r="AA60" s="16" t="s">
        <v>82</v>
      </c>
      <c r="AB60" s="23" t="str">
        <f t="shared" si="17"/>
        <v>Đơn vị</v>
      </c>
      <c r="AC60" s="2">
        <v>2</v>
      </c>
      <c r="AD60" s="10" t="s">
        <v>118</v>
      </c>
      <c r="AE60" s="10" t="s">
        <v>82</v>
      </c>
      <c r="AF60" s="10" t="s">
        <v>130</v>
      </c>
      <c r="AG60" s="10" t="s">
        <v>131</v>
      </c>
      <c r="AH60" s="10" t="s">
        <v>174</v>
      </c>
      <c r="AI60" s="10" t="e">
        <f t="shared" si="18"/>
        <v>#REF!</v>
      </c>
      <c r="AJ60" s="10" t="e">
        <f t="shared" si="19"/>
        <v>#REF!</v>
      </c>
      <c r="AK60" s="10">
        <v>730000</v>
      </c>
      <c r="AL60" s="30" t="e">
        <f t="shared" si="20"/>
        <v>#REF!</v>
      </c>
      <c r="AM60" s="10" t="e">
        <f t="shared" si="21"/>
        <v>#REF!</v>
      </c>
      <c r="AN60" s="10">
        <v>830000</v>
      </c>
      <c r="AO60" s="10" t="e">
        <f t="shared" si="22"/>
        <v>#REF!</v>
      </c>
      <c r="AP60" s="30" t="e">
        <f t="shared" si="23"/>
        <v>#REF!</v>
      </c>
      <c r="AQ60" s="10" t="s">
        <v>136</v>
      </c>
    </row>
    <row r="61" spans="1:43" ht="21" customHeight="1" hidden="1">
      <c r="A61" s="1" t="e">
        <f t="shared" si="26"/>
        <v>#REF!</v>
      </c>
      <c r="B61" s="53" t="s">
        <v>438</v>
      </c>
      <c r="C61" s="53" t="s">
        <v>50</v>
      </c>
      <c r="D61" s="53" t="s">
        <v>439</v>
      </c>
      <c r="E61" s="53" t="s">
        <v>34</v>
      </c>
      <c r="F61" s="42">
        <f t="shared" si="12"/>
        <v>28037</v>
      </c>
      <c r="G61" s="42">
        <f t="shared" si="13"/>
        <v>0</v>
      </c>
      <c r="H61" s="54" t="s">
        <v>502</v>
      </c>
      <c r="I61" s="53">
        <v>3</v>
      </c>
      <c r="J61" s="57" t="s">
        <v>88</v>
      </c>
      <c r="K61" s="1">
        <v>36</v>
      </c>
      <c r="L61" s="5" t="s">
        <v>497</v>
      </c>
      <c r="M61" s="5" t="s">
        <v>297</v>
      </c>
      <c r="N61" s="1" t="s">
        <v>299</v>
      </c>
      <c r="O61" s="1">
        <v>3</v>
      </c>
      <c r="P61" s="6">
        <v>3</v>
      </c>
      <c r="Q61" s="7">
        <v>0</v>
      </c>
      <c r="R61" s="8" t="e">
        <f>DATEVALUE(#REF!)</f>
        <v>#REF!</v>
      </c>
      <c r="S61" s="1" t="s">
        <v>299</v>
      </c>
      <c r="T61" s="1">
        <v>4</v>
      </c>
      <c r="U61" s="6">
        <v>3.33</v>
      </c>
      <c r="V61" s="7">
        <v>0</v>
      </c>
      <c r="W61" s="8" t="e">
        <f>DATEVALUE(#REF!)</f>
        <v>#REF!</v>
      </c>
      <c r="X61" s="1" t="e">
        <f t="shared" si="14"/>
        <v>#REF!</v>
      </c>
      <c r="Y61" s="9">
        <f t="shared" si="15"/>
        <v>0.33000000000000007</v>
      </c>
      <c r="Z61" s="31" t="e">
        <f t="shared" si="16"/>
        <v>#REF!</v>
      </c>
      <c r="AA61" s="16" t="s">
        <v>82</v>
      </c>
      <c r="AB61" s="23" t="str">
        <f t="shared" si="17"/>
        <v>Đơn vị</v>
      </c>
      <c r="AC61" s="2">
        <v>2</v>
      </c>
      <c r="AD61" s="10" t="s">
        <v>118</v>
      </c>
      <c r="AE61" s="10" t="s">
        <v>82</v>
      </c>
      <c r="AF61" s="10" t="s">
        <v>130</v>
      </c>
      <c r="AG61" s="10" t="s">
        <v>131</v>
      </c>
      <c r="AH61" s="10" t="s">
        <v>174</v>
      </c>
      <c r="AI61" s="10" t="e">
        <f t="shared" si="18"/>
        <v>#REF!</v>
      </c>
      <c r="AJ61" s="10" t="e">
        <f t="shared" si="19"/>
        <v>#REF!</v>
      </c>
      <c r="AK61" s="10">
        <v>730000</v>
      </c>
      <c r="AL61" s="30" t="e">
        <f t="shared" si="20"/>
        <v>#REF!</v>
      </c>
      <c r="AM61" s="10" t="e">
        <f t="shared" si="21"/>
        <v>#REF!</v>
      </c>
      <c r="AN61" s="10">
        <v>830000</v>
      </c>
      <c r="AO61" s="10" t="e">
        <f t="shared" si="22"/>
        <v>#REF!</v>
      </c>
      <c r="AP61" s="30" t="e">
        <f t="shared" si="23"/>
        <v>#REF!</v>
      </c>
      <c r="AQ61" s="10" t="e">
        <f>AM61+AJ61-X61</f>
        <v>#REF!</v>
      </c>
    </row>
    <row r="62" spans="1:43" ht="21" customHeight="1" hidden="1">
      <c r="A62" s="1" t="e">
        <f t="shared" si="26"/>
        <v>#REF!</v>
      </c>
      <c r="B62" s="53" t="s">
        <v>321</v>
      </c>
      <c r="C62" s="2" t="s">
        <v>33</v>
      </c>
      <c r="D62" s="2" t="s">
        <v>440</v>
      </c>
      <c r="E62" s="2" t="s">
        <v>34</v>
      </c>
      <c r="F62" s="42">
        <f t="shared" si="12"/>
        <v>30575</v>
      </c>
      <c r="G62" s="42">
        <f t="shared" si="13"/>
        <v>0</v>
      </c>
      <c r="H62" s="54" t="s">
        <v>503</v>
      </c>
      <c r="I62" s="2">
        <v>3</v>
      </c>
      <c r="J62" s="1" t="s">
        <v>88</v>
      </c>
      <c r="K62" s="1">
        <v>36</v>
      </c>
      <c r="L62" s="5" t="s">
        <v>497</v>
      </c>
      <c r="M62" s="5" t="s">
        <v>297</v>
      </c>
      <c r="N62" s="1" t="s">
        <v>299</v>
      </c>
      <c r="O62" s="1">
        <v>2</v>
      </c>
      <c r="P62" s="6">
        <v>2.67</v>
      </c>
      <c r="Q62" s="7">
        <v>0</v>
      </c>
      <c r="R62" s="8" t="e">
        <f>DATEVALUE(#REF!)</f>
        <v>#REF!</v>
      </c>
      <c r="S62" s="1" t="s">
        <v>299</v>
      </c>
      <c r="T62" s="1">
        <v>3</v>
      </c>
      <c r="U62" s="6">
        <v>3</v>
      </c>
      <c r="V62" s="7">
        <v>0</v>
      </c>
      <c r="W62" s="8" t="e">
        <f>DATEVALUE(#REF!)</f>
        <v>#REF!</v>
      </c>
      <c r="X62" s="1" t="e">
        <f t="shared" si="14"/>
        <v>#REF!</v>
      </c>
      <c r="Y62" s="9">
        <f t="shared" si="15"/>
        <v>0.33000000000000007</v>
      </c>
      <c r="Z62" s="31" t="e">
        <f t="shared" si="16"/>
        <v>#REF!</v>
      </c>
      <c r="AA62" s="16" t="s">
        <v>82</v>
      </c>
      <c r="AB62" s="23" t="str">
        <f t="shared" si="17"/>
        <v>Đơn vị</v>
      </c>
      <c r="AC62" s="2">
        <v>2</v>
      </c>
      <c r="AD62" s="10" t="s">
        <v>118</v>
      </c>
      <c r="AE62" s="10" t="s">
        <v>82</v>
      </c>
      <c r="AF62" s="10" t="s">
        <v>130</v>
      </c>
      <c r="AG62" s="10" t="s">
        <v>131</v>
      </c>
      <c r="AH62" s="10" t="s">
        <v>174</v>
      </c>
      <c r="AI62" s="10" t="e">
        <f t="shared" si="18"/>
        <v>#REF!</v>
      </c>
      <c r="AJ62" s="10" t="e">
        <f t="shared" si="19"/>
        <v>#REF!</v>
      </c>
      <c r="AK62" s="10">
        <v>730000</v>
      </c>
      <c r="AL62" s="30" t="e">
        <f t="shared" si="20"/>
        <v>#REF!</v>
      </c>
      <c r="AM62" s="10" t="e">
        <f t="shared" si="21"/>
        <v>#REF!</v>
      </c>
      <c r="AN62" s="10">
        <v>830000</v>
      </c>
      <c r="AO62" s="10" t="e">
        <f t="shared" si="22"/>
        <v>#REF!</v>
      </c>
      <c r="AP62" s="30" t="e">
        <f t="shared" si="23"/>
        <v>#REF!</v>
      </c>
      <c r="AQ62" s="10" t="e">
        <f>AM62+AJ62-X62</f>
        <v>#REF!</v>
      </c>
    </row>
    <row r="63" spans="1:43" ht="21" customHeight="1" hidden="1">
      <c r="A63" s="1" t="e">
        <f t="shared" si="26"/>
        <v>#REF!</v>
      </c>
      <c r="B63" s="53" t="s">
        <v>441</v>
      </c>
      <c r="C63" s="53" t="s">
        <v>442</v>
      </c>
      <c r="D63" s="53" t="s">
        <v>443</v>
      </c>
      <c r="E63" s="53" t="s">
        <v>34</v>
      </c>
      <c r="F63" s="42">
        <f t="shared" si="12"/>
        <v>29533</v>
      </c>
      <c r="G63" s="42">
        <f t="shared" si="13"/>
        <v>0</v>
      </c>
      <c r="H63" s="54" t="s">
        <v>504</v>
      </c>
      <c r="I63" s="53">
        <v>3</v>
      </c>
      <c r="J63" s="57" t="s">
        <v>88</v>
      </c>
      <c r="K63" s="1">
        <v>36</v>
      </c>
      <c r="L63" s="5" t="s">
        <v>497</v>
      </c>
      <c r="M63" s="5" t="s">
        <v>297</v>
      </c>
      <c r="N63" s="1" t="s">
        <v>299</v>
      </c>
      <c r="O63" s="1">
        <v>2</v>
      </c>
      <c r="P63" s="6">
        <v>2.67</v>
      </c>
      <c r="Q63" s="7">
        <v>0</v>
      </c>
      <c r="R63" s="8" t="e">
        <f>DATEVALUE(#REF!)</f>
        <v>#REF!</v>
      </c>
      <c r="S63" s="1" t="s">
        <v>299</v>
      </c>
      <c r="T63" s="1">
        <v>3</v>
      </c>
      <c r="U63" s="6">
        <v>3</v>
      </c>
      <c r="V63" s="7">
        <v>0</v>
      </c>
      <c r="W63" s="8" t="e">
        <f>DATEVALUE(#REF!)</f>
        <v>#REF!</v>
      </c>
      <c r="X63" s="1" t="e">
        <f t="shared" si="14"/>
        <v>#REF!</v>
      </c>
      <c r="Y63" s="9">
        <f t="shared" si="15"/>
        <v>0.33000000000000007</v>
      </c>
      <c r="Z63" s="31" t="e">
        <f t="shared" si="16"/>
        <v>#REF!</v>
      </c>
      <c r="AA63" s="16" t="s">
        <v>82</v>
      </c>
      <c r="AB63" s="23" t="str">
        <f t="shared" si="17"/>
        <v>Đơn vị</v>
      </c>
      <c r="AC63" s="2">
        <v>2</v>
      </c>
      <c r="AD63" s="10" t="s">
        <v>118</v>
      </c>
      <c r="AE63" s="10" t="s">
        <v>82</v>
      </c>
      <c r="AF63" s="10" t="s">
        <v>130</v>
      </c>
      <c r="AG63" s="10" t="s">
        <v>131</v>
      </c>
      <c r="AH63" s="10" t="s">
        <v>174</v>
      </c>
      <c r="AI63" s="10" t="e">
        <f t="shared" si="18"/>
        <v>#REF!</v>
      </c>
      <c r="AJ63" s="10" t="e">
        <f t="shared" si="19"/>
        <v>#REF!</v>
      </c>
      <c r="AK63" s="10">
        <v>730000</v>
      </c>
      <c r="AL63" s="30" t="e">
        <f t="shared" si="20"/>
        <v>#REF!</v>
      </c>
      <c r="AM63" s="10" t="e">
        <f t="shared" si="21"/>
        <v>#REF!</v>
      </c>
      <c r="AN63" s="10">
        <v>830000</v>
      </c>
      <c r="AO63" s="10" t="e">
        <f t="shared" si="22"/>
        <v>#REF!</v>
      </c>
      <c r="AP63" s="30" t="e">
        <f t="shared" si="23"/>
        <v>#REF!</v>
      </c>
      <c r="AQ63" s="10" t="s">
        <v>136</v>
      </c>
    </row>
    <row r="64" spans="1:43" ht="21" customHeight="1" hidden="1">
      <c r="A64" s="1" t="e">
        <f t="shared" si="26"/>
        <v>#REF!</v>
      </c>
      <c r="B64" s="53" t="s">
        <v>444</v>
      </c>
      <c r="C64" s="53" t="s">
        <v>445</v>
      </c>
      <c r="D64" s="53" t="s">
        <v>446</v>
      </c>
      <c r="E64" s="53" t="s">
        <v>34</v>
      </c>
      <c r="F64" s="42">
        <f t="shared" si="12"/>
        <v>31330</v>
      </c>
      <c r="G64" s="42">
        <f t="shared" si="13"/>
        <v>0</v>
      </c>
      <c r="H64" s="54" t="s">
        <v>505</v>
      </c>
      <c r="I64" s="53">
        <v>4</v>
      </c>
      <c r="J64" s="57" t="s">
        <v>84</v>
      </c>
      <c r="K64" s="1">
        <v>36</v>
      </c>
      <c r="L64" s="5" t="s">
        <v>497</v>
      </c>
      <c r="M64" s="5" t="s">
        <v>297</v>
      </c>
      <c r="N64" s="1" t="s">
        <v>299</v>
      </c>
      <c r="O64" s="1">
        <v>1</v>
      </c>
      <c r="P64" s="6">
        <v>2.34</v>
      </c>
      <c r="Q64" s="7">
        <v>0</v>
      </c>
      <c r="R64" s="8" t="e">
        <f>DATEVALUE(#REF!)</f>
        <v>#REF!</v>
      </c>
      <c r="S64" s="1" t="s">
        <v>299</v>
      </c>
      <c r="T64" s="1">
        <v>2</v>
      </c>
      <c r="U64" s="6">
        <v>2.67</v>
      </c>
      <c r="V64" s="7">
        <v>0</v>
      </c>
      <c r="W64" s="8" t="e">
        <f>DATEVALUE(#REF!)</f>
        <v>#REF!</v>
      </c>
      <c r="X64" s="1" t="e">
        <f t="shared" si="14"/>
        <v>#REF!</v>
      </c>
      <c r="Y64" s="9">
        <f t="shared" si="15"/>
        <v>0.33000000000000007</v>
      </c>
      <c r="Z64" s="31" t="e">
        <f t="shared" si="16"/>
        <v>#REF!</v>
      </c>
      <c r="AA64" s="16" t="s">
        <v>82</v>
      </c>
      <c r="AB64" s="23" t="str">
        <f t="shared" si="17"/>
        <v>Đơn vị</v>
      </c>
      <c r="AC64" s="2">
        <v>2</v>
      </c>
      <c r="AD64" s="10" t="s">
        <v>118</v>
      </c>
      <c r="AE64" s="10" t="s">
        <v>82</v>
      </c>
      <c r="AF64" s="10" t="s">
        <v>130</v>
      </c>
      <c r="AG64" s="10" t="s">
        <v>131</v>
      </c>
      <c r="AH64" s="10" t="s">
        <v>174</v>
      </c>
      <c r="AI64" s="10" t="e">
        <f t="shared" si="18"/>
        <v>#REF!</v>
      </c>
      <c r="AJ64" s="10" t="e">
        <f t="shared" si="19"/>
        <v>#REF!</v>
      </c>
      <c r="AK64" s="10">
        <v>730000</v>
      </c>
      <c r="AL64" s="30" t="e">
        <f t="shared" si="20"/>
        <v>#REF!</v>
      </c>
      <c r="AM64" s="10" t="e">
        <f t="shared" si="21"/>
        <v>#REF!</v>
      </c>
      <c r="AN64" s="10">
        <v>830000</v>
      </c>
      <c r="AO64" s="10" t="e">
        <f t="shared" si="22"/>
        <v>#REF!</v>
      </c>
      <c r="AP64" s="30" t="e">
        <f t="shared" si="23"/>
        <v>#REF!</v>
      </c>
      <c r="AQ64" s="10" t="e">
        <f>AM64+AJ64-X64</f>
        <v>#REF!</v>
      </c>
    </row>
    <row r="65" spans="1:43" ht="21" customHeight="1" hidden="1">
      <c r="A65" s="1" t="e">
        <f t="shared" si="26"/>
        <v>#REF!</v>
      </c>
      <c r="B65" s="53" t="s">
        <v>447</v>
      </c>
      <c r="C65" s="53" t="s">
        <v>448</v>
      </c>
      <c r="D65" s="53" t="s">
        <v>449</v>
      </c>
      <c r="E65" s="53" t="s">
        <v>34</v>
      </c>
      <c r="F65" s="42">
        <f t="shared" si="12"/>
        <v>28499</v>
      </c>
      <c r="G65" s="42">
        <f t="shared" si="13"/>
        <v>0</v>
      </c>
      <c r="H65" s="54" t="s">
        <v>506</v>
      </c>
      <c r="I65" s="53">
        <v>3</v>
      </c>
      <c r="J65" s="57" t="s">
        <v>88</v>
      </c>
      <c r="K65" s="1">
        <v>36</v>
      </c>
      <c r="L65" s="5" t="s">
        <v>497</v>
      </c>
      <c r="M65" s="5" t="s">
        <v>297</v>
      </c>
      <c r="N65" s="1" t="s">
        <v>299</v>
      </c>
      <c r="O65" s="1">
        <v>2</v>
      </c>
      <c r="P65" s="6">
        <v>2.67</v>
      </c>
      <c r="Q65" s="7">
        <v>0</v>
      </c>
      <c r="R65" s="8" t="e">
        <f>DATEVALUE(#REF!)</f>
        <v>#REF!</v>
      </c>
      <c r="S65" s="1" t="s">
        <v>299</v>
      </c>
      <c r="T65" s="1">
        <v>3</v>
      </c>
      <c r="U65" s="6">
        <v>3</v>
      </c>
      <c r="V65" s="7">
        <v>0</v>
      </c>
      <c r="W65" s="8" t="e">
        <f>DATEVALUE(#REF!)</f>
        <v>#REF!</v>
      </c>
      <c r="X65" s="1" t="e">
        <f t="shared" si="14"/>
        <v>#REF!</v>
      </c>
      <c r="Y65" s="9">
        <f t="shared" si="15"/>
        <v>0.33000000000000007</v>
      </c>
      <c r="Z65" s="31" t="e">
        <f t="shared" si="16"/>
        <v>#REF!</v>
      </c>
      <c r="AA65" s="16" t="s">
        <v>82</v>
      </c>
      <c r="AB65" s="23" t="str">
        <f t="shared" si="17"/>
        <v>Đơn vị</v>
      </c>
      <c r="AC65" s="2">
        <v>2</v>
      </c>
      <c r="AD65" s="10" t="s">
        <v>118</v>
      </c>
      <c r="AE65" s="10" t="s">
        <v>82</v>
      </c>
      <c r="AF65" s="10" t="s">
        <v>130</v>
      </c>
      <c r="AG65" s="10" t="s">
        <v>131</v>
      </c>
      <c r="AH65" s="10" t="s">
        <v>174</v>
      </c>
      <c r="AI65" s="10" t="e">
        <f t="shared" si="18"/>
        <v>#REF!</v>
      </c>
      <c r="AJ65" s="10" t="e">
        <f t="shared" si="19"/>
        <v>#REF!</v>
      </c>
      <c r="AK65" s="10">
        <v>730000</v>
      </c>
      <c r="AL65" s="30" t="e">
        <f t="shared" si="20"/>
        <v>#REF!</v>
      </c>
      <c r="AM65" s="10" t="e">
        <f t="shared" si="21"/>
        <v>#REF!</v>
      </c>
      <c r="AN65" s="10">
        <v>830000</v>
      </c>
      <c r="AO65" s="10" t="e">
        <f t="shared" si="22"/>
        <v>#REF!</v>
      </c>
      <c r="AP65" s="30" t="e">
        <f t="shared" si="23"/>
        <v>#REF!</v>
      </c>
      <c r="AQ65" s="10" t="e">
        <f>AM65+AJ65-X65</f>
        <v>#REF!</v>
      </c>
    </row>
    <row r="66" spans="1:43" ht="21" customHeight="1" hidden="1">
      <c r="A66" s="1" t="e">
        <f t="shared" si="26"/>
        <v>#REF!</v>
      </c>
      <c r="B66" s="53" t="s">
        <v>45</v>
      </c>
      <c r="C66" s="53" t="s">
        <v>189</v>
      </c>
      <c r="D66" s="53" t="s">
        <v>450</v>
      </c>
      <c r="E66" s="53" t="s">
        <v>34</v>
      </c>
      <c r="F66" s="42">
        <f t="shared" si="12"/>
        <v>29548</v>
      </c>
      <c r="G66" s="42">
        <f t="shared" si="13"/>
        <v>0</v>
      </c>
      <c r="H66" s="54" t="s">
        <v>507</v>
      </c>
      <c r="I66" s="53">
        <v>4</v>
      </c>
      <c r="J66" s="57" t="s">
        <v>84</v>
      </c>
      <c r="K66" s="1">
        <v>37</v>
      </c>
      <c r="L66" s="5" t="s">
        <v>508</v>
      </c>
      <c r="M66" s="5" t="s">
        <v>297</v>
      </c>
      <c r="N66" s="1" t="s">
        <v>299</v>
      </c>
      <c r="O66" s="1">
        <v>3</v>
      </c>
      <c r="P66" s="6">
        <v>3</v>
      </c>
      <c r="Q66" s="7">
        <v>0</v>
      </c>
      <c r="R66" s="8" t="e">
        <f>DATEVALUE(#REF!)</f>
        <v>#REF!</v>
      </c>
      <c r="S66" s="1" t="s">
        <v>299</v>
      </c>
      <c r="T66" s="1">
        <v>4</v>
      </c>
      <c r="U66" s="6">
        <v>3.33</v>
      </c>
      <c r="V66" s="7">
        <v>0</v>
      </c>
      <c r="W66" s="8" t="e">
        <f>DATEVALUE(#REF!)</f>
        <v>#REF!</v>
      </c>
      <c r="X66" s="1" t="e">
        <f t="shared" si="14"/>
        <v>#REF!</v>
      </c>
      <c r="Y66" s="9">
        <f t="shared" si="15"/>
        <v>0.33000000000000007</v>
      </c>
      <c r="Z66" s="31" t="e">
        <f t="shared" si="16"/>
        <v>#REF!</v>
      </c>
      <c r="AA66" s="16" t="s">
        <v>82</v>
      </c>
      <c r="AB66" s="23" t="str">
        <f t="shared" si="17"/>
        <v>Đơn vị</v>
      </c>
      <c r="AC66" s="2">
        <v>2</v>
      </c>
      <c r="AD66" s="10" t="s">
        <v>118</v>
      </c>
      <c r="AE66" s="10" t="s">
        <v>82</v>
      </c>
      <c r="AF66" s="10" t="s">
        <v>525</v>
      </c>
      <c r="AG66" s="10" t="s">
        <v>526</v>
      </c>
      <c r="AH66" s="10" t="s">
        <v>174</v>
      </c>
      <c r="AI66" s="10" t="e">
        <f t="shared" si="18"/>
        <v>#REF!</v>
      </c>
      <c r="AJ66" s="10" t="e">
        <f t="shared" si="19"/>
        <v>#REF!</v>
      </c>
      <c r="AK66" s="10">
        <v>730000</v>
      </c>
      <c r="AL66" s="30" t="e">
        <f t="shared" si="20"/>
        <v>#REF!</v>
      </c>
      <c r="AM66" s="10" t="e">
        <f t="shared" si="21"/>
        <v>#REF!</v>
      </c>
      <c r="AN66" s="10">
        <v>830000</v>
      </c>
      <c r="AO66" s="10" t="e">
        <f t="shared" si="22"/>
        <v>#REF!</v>
      </c>
      <c r="AP66" s="30" t="e">
        <f t="shared" si="23"/>
        <v>#REF!</v>
      </c>
      <c r="AQ66" s="10" t="s">
        <v>136</v>
      </c>
    </row>
    <row r="67" spans="1:43" ht="21" customHeight="1" hidden="1">
      <c r="A67" s="1" t="e">
        <f>#REF!+1</f>
        <v>#REF!</v>
      </c>
      <c r="B67" s="53" t="s">
        <v>45</v>
      </c>
      <c r="C67" s="2" t="s">
        <v>339</v>
      </c>
      <c r="D67" s="2" t="s">
        <v>453</v>
      </c>
      <c r="E67" s="2" t="s">
        <v>34</v>
      </c>
      <c r="F67" s="42">
        <f t="shared" si="12"/>
        <v>32100</v>
      </c>
      <c r="G67" s="42">
        <f t="shared" si="13"/>
        <v>0</v>
      </c>
      <c r="H67" s="54" t="s">
        <v>510</v>
      </c>
      <c r="I67" s="2">
        <v>4</v>
      </c>
      <c r="J67" s="1" t="s">
        <v>84</v>
      </c>
      <c r="K67" s="1">
        <v>43</v>
      </c>
      <c r="L67" s="5" t="s">
        <v>292</v>
      </c>
      <c r="M67" s="5" t="s">
        <v>297</v>
      </c>
      <c r="N67" s="1" t="s">
        <v>299</v>
      </c>
      <c r="O67" s="1">
        <v>1</v>
      </c>
      <c r="P67" s="6">
        <v>2.34</v>
      </c>
      <c r="Q67" s="7">
        <v>0</v>
      </c>
      <c r="R67" s="8" t="e">
        <f>DATEVALUE(#REF!)</f>
        <v>#REF!</v>
      </c>
      <c r="S67" s="1" t="s">
        <v>299</v>
      </c>
      <c r="T67" s="1">
        <v>2</v>
      </c>
      <c r="U67" s="6">
        <v>2.67</v>
      </c>
      <c r="V67" s="7">
        <v>0</v>
      </c>
      <c r="W67" s="8" t="e">
        <f>DATEVALUE(#REF!)</f>
        <v>#REF!</v>
      </c>
      <c r="X67" s="1" t="e">
        <f t="shared" si="14"/>
        <v>#REF!</v>
      </c>
      <c r="Y67" s="9">
        <f t="shared" si="15"/>
        <v>0.33000000000000007</v>
      </c>
      <c r="Z67" s="31" t="e">
        <f t="shared" si="16"/>
        <v>#REF!</v>
      </c>
      <c r="AA67" s="16" t="s">
        <v>82</v>
      </c>
      <c r="AB67" s="23" t="str">
        <f t="shared" si="17"/>
        <v>Đơn vị</v>
      </c>
      <c r="AC67" s="2">
        <v>2</v>
      </c>
      <c r="AD67" s="10" t="s">
        <v>118</v>
      </c>
      <c r="AE67" s="10" t="s">
        <v>82</v>
      </c>
      <c r="AF67" s="10" t="s">
        <v>527</v>
      </c>
      <c r="AG67" s="10" t="s">
        <v>528</v>
      </c>
      <c r="AH67" s="10" t="s">
        <v>174</v>
      </c>
      <c r="AI67" s="10" t="e">
        <f t="shared" si="18"/>
        <v>#REF!</v>
      </c>
      <c r="AJ67" s="10" t="e">
        <f t="shared" si="19"/>
        <v>#REF!</v>
      </c>
      <c r="AK67" s="10">
        <v>730000</v>
      </c>
      <c r="AL67" s="30" t="e">
        <f t="shared" si="20"/>
        <v>#REF!</v>
      </c>
      <c r="AM67" s="10" t="e">
        <f t="shared" si="21"/>
        <v>#REF!</v>
      </c>
      <c r="AN67" s="10">
        <v>830000</v>
      </c>
      <c r="AO67" s="10" t="e">
        <f t="shared" si="22"/>
        <v>#REF!</v>
      </c>
      <c r="AP67" s="30" t="e">
        <f t="shared" si="23"/>
        <v>#REF!</v>
      </c>
      <c r="AQ67" s="10" t="e">
        <f>AM67+AJ67-X67</f>
        <v>#REF!</v>
      </c>
    </row>
    <row r="68" spans="1:43" ht="24" customHeight="1" hidden="1">
      <c r="A68" s="1" t="e">
        <f>#REF!+1</f>
        <v>#REF!</v>
      </c>
      <c r="B68" s="53" t="s">
        <v>455</v>
      </c>
      <c r="C68" s="53" t="s">
        <v>28</v>
      </c>
      <c r="D68" s="53" t="s">
        <v>456</v>
      </c>
      <c r="E68" s="53" t="s">
        <v>133</v>
      </c>
      <c r="F68" s="42">
        <f t="shared" si="12"/>
        <v>0</v>
      </c>
      <c r="G68" s="42">
        <f t="shared" si="13"/>
        <v>26329</v>
      </c>
      <c r="H68" s="54" t="s">
        <v>511</v>
      </c>
      <c r="I68" s="53">
        <v>2</v>
      </c>
      <c r="J68" s="57" t="s">
        <v>83</v>
      </c>
      <c r="K68" s="1">
        <v>90</v>
      </c>
      <c r="L68" s="5" t="s">
        <v>296</v>
      </c>
      <c r="M68" s="5" t="s">
        <v>297</v>
      </c>
      <c r="N68" s="1" t="s">
        <v>299</v>
      </c>
      <c r="O68" s="1">
        <v>5</v>
      </c>
      <c r="P68" s="6">
        <v>3.66</v>
      </c>
      <c r="Q68" s="7">
        <v>0</v>
      </c>
      <c r="R68" s="8" t="e">
        <f>DATEVALUE(#REF!)</f>
        <v>#REF!</v>
      </c>
      <c r="S68" s="1" t="s">
        <v>299</v>
      </c>
      <c r="T68" s="1">
        <v>6</v>
      </c>
      <c r="U68" s="6">
        <v>3.99</v>
      </c>
      <c r="V68" s="7">
        <v>0</v>
      </c>
      <c r="W68" s="8" t="e">
        <f>DATEVALUE(#REF!)</f>
        <v>#REF!</v>
      </c>
      <c r="X68" s="1" t="e">
        <f t="shared" si="14"/>
        <v>#REF!</v>
      </c>
      <c r="Y68" s="9">
        <f t="shared" si="15"/>
        <v>0.33000000000000007</v>
      </c>
      <c r="Z68" s="31" t="e">
        <f t="shared" si="16"/>
        <v>#REF!</v>
      </c>
      <c r="AA68" s="16" t="s">
        <v>82</v>
      </c>
      <c r="AB68" s="23" t="str">
        <f t="shared" si="17"/>
        <v>Đơn vị</v>
      </c>
      <c r="AC68" s="2">
        <v>2</v>
      </c>
      <c r="AD68" s="10" t="s">
        <v>118</v>
      </c>
      <c r="AE68" s="10" t="s">
        <v>82</v>
      </c>
      <c r="AF68" s="10" t="s">
        <v>312</v>
      </c>
      <c r="AG68" s="10" t="s">
        <v>313</v>
      </c>
      <c r="AH68" s="10" t="s">
        <v>174</v>
      </c>
      <c r="AI68" s="10" t="e">
        <f t="shared" si="18"/>
        <v>#REF!</v>
      </c>
      <c r="AJ68" s="10" t="e">
        <f t="shared" si="19"/>
        <v>#REF!</v>
      </c>
      <c r="AK68" s="10">
        <v>730000</v>
      </c>
      <c r="AL68" s="30" t="e">
        <f t="shared" si="20"/>
        <v>#REF!</v>
      </c>
      <c r="AM68" s="10" t="e">
        <f t="shared" si="21"/>
        <v>#REF!</v>
      </c>
      <c r="AN68" s="10">
        <v>830000</v>
      </c>
      <c r="AO68" s="10" t="e">
        <f t="shared" si="22"/>
        <v>#REF!</v>
      </c>
      <c r="AP68" s="30" t="e">
        <f t="shared" si="23"/>
        <v>#REF!</v>
      </c>
      <c r="AQ68" s="10" t="s">
        <v>136</v>
      </c>
    </row>
    <row r="69" spans="1:43" ht="24" customHeight="1" hidden="1">
      <c r="A69" s="1" t="e">
        <f>#REF!+1</f>
        <v>#REF!</v>
      </c>
      <c r="B69" s="53" t="s">
        <v>37</v>
      </c>
      <c r="C69" s="53" t="s">
        <v>196</v>
      </c>
      <c r="D69" s="53" t="s">
        <v>458</v>
      </c>
      <c r="E69" s="53" t="s">
        <v>133</v>
      </c>
      <c r="F69" s="42">
        <f t="shared" si="12"/>
        <v>0</v>
      </c>
      <c r="G69" s="42">
        <f t="shared" si="13"/>
        <v>27926</v>
      </c>
      <c r="H69" s="54" t="s">
        <v>512</v>
      </c>
      <c r="I69" s="53">
        <v>7</v>
      </c>
      <c r="J69" s="57" t="s">
        <v>89</v>
      </c>
      <c r="K69" s="1">
        <v>90</v>
      </c>
      <c r="L69" s="5" t="s">
        <v>296</v>
      </c>
      <c r="M69" s="5" t="s">
        <v>90</v>
      </c>
      <c r="N69" s="1" t="s">
        <v>24</v>
      </c>
      <c r="O69" s="1">
        <v>7</v>
      </c>
      <c r="P69" s="6">
        <v>2.73</v>
      </c>
      <c r="Q69" s="7">
        <v>0</v>
      </c>
      <c r="R69" s="8" t="e">
        <f>DATEVALUE(#REF!)</f>
        <v>#REF!</v>
      </c>
      <c r="S69" s="1" t="s">
        <v>24</v>
      </c>
      <c r="T69" s="1">
        <v>8</v>
      </c>
      <c r="U69" s="6">
        <v>2.91</v>
      </c>
      <c r="V69" s="7">
        <v>0</v>
      </c>
      <c r="W69" s="8" t="e">
        <f>DATEVALUE(#REF!)</f>
        <v>#REF!</v>
      </c>
      <c r="X69" s="1" t="e">
        <f t="shared" si="14"/>
        <v>#REF!</v>
      </c>
      <c r="Y69" s="9">
        <f t="shared" si="15"/>
        <v>0.18000000000000016</v>
      </c>
      <c r="Z69" s="31" t="e">
        <f t="shared" si="16"/>
        <v>#REF!</v>
      </c>
      <c r="AA69" s="16" t="s">
        <v>82</v>
      </c>
      <c r="AB69" s="23" t="str">
        <f t="shared" si="17"/>
        <v>Đơn vị</v>
      </c>
      <c r="AC69" s="2">
        <v>2</v>
      </c>
      <c r="AD69" s="10" t="s">
        <v>118</v>
      </c>
      <c r="AE69" s="10" t="s">
        <v>82</v>
      </c>
      <c r="AF69" s="10" t="s">
        <v>312</v>
      </c>
      <c r="AG69" s="10" t="s">
        <v>313</v>
      </c>
      <c r="AH69" s="10" t="s">
        <v>124</v>
      </c>
      <c r="AI69" s="10" t="e">
        <f t="shared" si="18"/>
        <v>#REF!</v>
      </c>
      <c r="AJ69" s="10" t="e">
        <f t="shared" si="19"/>
        <v>#REF!</v>
      </c>
      <c r="AK69" s="10">
        <v>730000</v>
      </c>
      <c r="AL69" s="30" t="e">
        <f t="shared" si="20"/>
        <v>#REF!</v>
      </c>
      <c r="AM69" s="10" t="e">
        <f t="shared" si="21"/>
        <v>#REF!</v>
      </c>
      <c r="AN69" s="10">
        <v>830000</v>
      </c>
      <c r="AO69" s="10" t="e">
        <f t="shared" si="22"/>
        <v>#REF!</v>
      </c>
      <c r="AP69" s="30" t="e">
        <f t="shared" si="23"/>
        <v>#REF!</v>
      </c>
      <c r="AQ69" s="10" t="e">
        <f>AM69+AJ69-X69</f>
        <v>#REF!</v>
      </c>
    </row>
    <row r="70" spans="1:43" ht="24" customHeight="1" hidden="1">
      <c r="A70" s="1" t="e">
        <f>A69+1</f>
        <v>#REF!</v>
      </c>
      <c r="B70" s="53" t="s">
        <v>199</v>
      </c>
      <c r="C70" s="53" t="s">
        <v>229</v>
      </c>
      <c r="D70" s="53" t="s">
        <v>254</v>
      </c>
      <c r="E70" s="53" t="s">
        <v>133</v>
      </c>
      <c r="F70" s="42">
        <f t="shared" si="12"/>
        <v>0</v>
      </c>
      <c r="G70" s="42">
        <f t="shared" si="13"/>
        <v>29623</v>
      </c>
      <c r="H70" s="54" t="s">
        <v>278</v>
      </c>
      <c r="I70" s="53">
        <v>3</v>
      </c>
      <c r="J70" s="57" t="s">
        <v>88</v>
      </c>
      <c r="K70" s="1">
        <v>90</v>
      </c>
      <c r="L70" s="5" t="s">
        <v>296</v>
      </c>
      <c r="M70" s="5" t="s">
        <v>297</v>
      </c>
      <c r="N70" s="1" t="s">
        <v>299</v>
      </c>
      <c r="O70" s="1">
        <v>1</v>
      </c>
      <c r="P70" s="6">
        <v>2.34</v>
      </c>
      <c r="Q70" s="7">
        <v>0</v>
      </c>
      <c r="R70" s="8" t="e">
        <f>DATEVALUE(#REF!)</f>
        <v>#REF!</v>
      </c>
      <c r="S70" s="1" t="s">
        <v>299</v>
      </c>
      <c r="T70" s="1">
        <v>2</v>
      </c>
      <c r="U70" s="6">
        <v>2.67</v>
      </c>
      <c r="V70" s="7">
        <v>0</v>
      </c>
      <c r="W70" s="8" t="e">
        <f>DATEVALUE(#REF!)</f>
        <v>#REF!</v>
      </c>
      <c r="X70" s="1" t="e">
        <f t="shared" si="14"/>
        <v>#REF!</v>
      </c>
      <c r="Y70" s="9">
        <f t="shared" si="15"/>
        <v>0.33000000000000007</v>
      </c>
      <c r="Z70" s="31" t="e">
        <f t="shared" si="16"/>
        <v>#REF!</v>
      </c>
      <c r="AA70" s="16" t="s">
        <v>82</v>
      </c>
      <c r="AB70" s="52" t="str">
        <f t="shared" si="17"/>
        <v>Đơn vị</v>
      </c>
      <c r="AC70" s="2">
        <v>2</v>
      </c>
      <c r="AD70" s="10" t="s">
        <v>118</v>
      </c>
      <c r="AE70" s="10" t="s">
        <v>82</v>
      </c>
      <c r="AF70" s="10" t="s">
        <v>312</v>
      </c>
      <c r="AG70" s="10" t="s">
        <v>313</v>
      </c>
      <c r="AH70" s="10" t="s">
        <v>174</v>
      </c>
      <c r="AI70" s="10" t="e">
        <f t="shared" si="18"/>
        <v>#REF!</v>
      </c>
      <c r="AJ70" s="10" t="e">
        <f t="shared" si="19"/>
        <v>#REF!</v>
      </c>
      <c r="AK70" s="10">
        <v>730000</v>
      </c>
      <c r="AL70" s="30" t="e">
        <f t="shared" si="20"/>
        <v>#REF!</v>
      </c>
      <c r="AM70" s="10" t="e">
        <f t="shared" si="21"/>
        <v>#REF!</v>
      </c>
      <c r="AN70" s="10">
        <v>830000</v>
      </c>
      <c r="AO70" s="10" t="e">
        <f t="shared" si="22"/>
        <v>#REF!</v>
      </c>
      <c r="AP70" s="30" t="e">
        <f t="shared" si="23"/>
        <v>#REF!</v>
      </c>
      <c r="AQ70" s="10" t="e">
        <f>AM70+AJ70-X70</f>
        <v>#REF!</v>
      </c>
    </row>
    <row r="71" spans="1:27" ht="15" hidden="1">
      <c r="A71" s="1"/>
      <c r="B71" s="2"/>
      <c r="C71" s="2"/>
      <c r="D71" s="2"/>
      <c r="E71" s="2"/>
      <c r="F71" s="2"/>
      <c r="G71" s="2"/>
      <c r="H71" s="54"/>
      <c r="I71" s="2"/>
      <c r="J71" s="1"/>
      <c r="K71" s="1"/>
      <c r="L71" s="24"/>
      <c r="M71" s="24"/>
      <c r="N71" s="1"/>
      <c r="O71" s="1"/>
      <c r="P71" s="6"/>
      <c r="Q71" s="7"/>
      <c r="R71" s="1"/>
      <c r="S71" s="1"/>
      <c r="T71" s="1"/>
      <c r="U71" s="6"/>
      <c r="V71" s="7"/>
      <c r="W71" s="1"/>
      <c r="X71" s="1"/>
      <c r="Y71" s="1"/>
      <c r="Z71" s="1"/>
      <c r="AA71" s="16"/>
    </row>
    <row r="72" spans="1:27" ht="15" hidden="1">
      <c r="A72" s="1"/>
      <c r="B72" s="2"/>
      <c r="C72" s="2"/>
      <c r="D72" s="2"/>
      <c r="E72" s="2"/>
      <c r="F72" s="2"/>
      <c r="G72" s="2"/>
      <c r="H72" s="54"/>
      <c r="I72" s="2"/>
      <c r="J72" s="1"/>
      <c r="K72" s="1"/>
      <c r="L72" s="24"/>
      <c r="M72" s="24"/>
      <c r="N72" s="1"/>
      <c r="O72" s="1"/>
      <c r="P72" s="6"/>
      <c r="Q72" s="7"/>
      <c r="R72" s="1"/>
      <c r="S72" s="1"/>
      <c r="T72" s="1"/>
      <c r="U72" s="6"/>
      <c r="V72" s="7"/>
      <c r="W72" s="1"/>
      <c r="X72" s="1"/>
      <c r="Y72" s="1"/>
      <c r="Z72" s="1"/>
      <c r="AA72" s="16"/>
    </row>
    <row r="73" spans="1:27" ht="15" hidden="1">
      <c r="A73" s="1"/>
      <c r="B73" s="2"/>
      <c r="C73" s="2"/>
      <c r="D73" s="2"/>
      <c r="E73" s="2"/>
      <c r="F73" s="2"/>
      <c r="G73" s="2"/>
      <c r="H73" s="54"/>
      <c r="I73" s="2"/>
      <c r="J73" s="1"/>
      <c r="K73" s="1"/>
      <c r="L73" s="24"/>
      <c r="M73" s="24"/>
      <c r="N73" s="1"/>
      <c r="O73" s="1"/>
      <c r="P73" s="6"/>
      <c r="Q73" s="7"/>
      <c r="R73" s="1"/>
      <c r="S73" s="1"/>
      <c r="T73" s="1"/>
      <c r="U73" s="6"/>
      <c r="V73" s="7"/>
      <c r="W73" s="1"/>
      <c r="X73" s="1"/>
      <c r="Y73" s="1"/>
      <c r="Z73" s="1"/>
      <c r="AA73" s="16"/>
    </row>
    <row r="74" spans="1:43" ht="60" hidden="1">
      <c r="A74" s="1" t="e">
        <f>#REF!+1</f>
        <v>#REF!</v>
      </c>
      <c r="B74" s="53" t="s">
        <v>37</v>
      </c>
      <c r="C74" s="53" t="s">
        <v>32</v>
      </c>
      <c r="D74" s="53" t="s">
        <v>402</v>
      </c>
      <c r="E74" s="53" t="s">
        <v>133</v>
      </c>
      <c r="F74" s="42">
        <f>IF(E74="Nam",DATEVALUE(D74),0)</f>
        <v>0</v>
      </c>
      <c r="G74" s="42">
        <f>IF(E74="Nữ",DATEVALUE(D74),0)</f>
        <v>25977</v>
      </c>
      <c r="H74" s="54" t="s">
        <v>482</v>
      </c>
      <c r="I74" s="53">
        <v>2</v>
      </c>
      <c r="J74" s="57" t="s">
        <v>83</v>
      </c>
      <c r="K74" s="1">
        <v>13</v>
      </c>
      <c r="L74" s="24" t="s">
        <v>483</v>
      </c>
      <c r="M74" s="24" t="s">
        <v>85</v>
      </c>
      <c r="N74" s="1" t="s">
        <v>23</v>
      </c>
      <c r="O74" s="1">
        <v>5</v>
      </c>
      <c r="P74" s="6">
        <v>3.66</v>
      </c>
      <c r="Q74" s="7">
        <v>0</v>
      </c>
      <c r="R74" s="8" t="e">
        <f>DATEVALUE(#REF!)</f>
        <v>#REF!</v>
      </c>
      <c r="S74" s="1" t="s">
        <v>23</v>
      </c>
      <c r="T74" s="1">
        <v>6</v>
      </c>
      <c r="U74" s="6">
        <v>3.99</v>
      </c>
      <c r="V74" s="7">
        <v>0</v>
      </c>
      <c r="W74" s="8" t="e">
        <f>DATEVALUE(#REF!)</f>
        <v>#REF!</v>
      </c>
      <c r="X74" s="1" t="e">
        <f>7-MONTH(W74)</f>
        <v>#REF!</v>
      </c>
      <c r="Y74" s="9">
        <f>(U74+(U74*V74))-(P74+(P74*Q74))</f>
        <v>0.33000000000000007</v>
      </c>
      <c r="Z74" s="31" t="e">
        <f>(IF(MONTH(W74)&gt;=5,0,X74-2)*1150000*Y74)+(IF(AJ74=0,X74,X74-AJ74)*1150000*Y74)</f>
        <v>#REF!</v>
      </c>
      <c r="AA74" s="16" t="s">
        <v>532</v>
      </c>
      <c r="AB74" s="23" t="str">
        <f>IF(AC74=1,"Trường trả","Đơn vị")</f>
        <v>Trường trả</v>
      </c>
      <c r="AC74" s="2">
        <v>1</v>
      </c>
      <c r="AD74" s="10" t="s">
        <v>118</v>
      </c>
      <c r="AE74" s="10" t="s">
        <v>82</v>
      </c>
      <c r="AF74" s="10" t="s">
        <v>521</v>
      </c>
      <c r="AG74" s="10" t="s">
        <v>521</v>
      </c>
      <c r="AH74" s="10" t="s">
        <v>174</v>
      </c>
      <c r="AI74" s="10" t="e">
        <f>(IF(MONTH(W74)&gt;=5,0,X74-2)*730000*Y74)+(IF(AJ74=0,X74,X74-AJ74)*830000*Y74)</f>
        <v>#REF!</v>
      </c>
      <c r="AJ74" s="10" t="e">
        <f>IF(MONTH(W74)&gt;=5,0,X74-2)</f>
        <v>#REF!</v>
      </c>
      <c r="AK74" s="10">
        <v>730000</v>
      </c>
      <c r="AL74" s="30" t="e">
        <f>Y74*AJ74*AK74</f>
        <v>#REF!</v>
      </c>
      <c r="AM74" s="10" t="e">
        <f>IF(AJ74=0,X74,X74-AJ74)</f>
        <v>#REF!</v>
      </c>
      <c r="AN74" s="10">
        <v>830000</v>
      </c>
      <c r="AO74" s="10" t="e">
        <f>AN74*AM74*Y74</f>
        <v>#REF!</v>
      </c>
      <c r="AP74" s="30" t="e">
        <f>ROUND(AO74+AL74,0)</f>
        <v>#REF!</v>
      </c>
      <c r="AQ74" s="10" t="s">
        <v>136</v>
      </c>
    </row>
    <row r="75" spans="1:43" ht="18" customHeight="1" hidden="1">
      <c r="A75" s="1" t="e">
        <f>A74+1</f>
        <v>#REF!</v>
      </c>
      <c r="B75" s="53" t="s">
        <v>223</v>
      </c>
      <c r="C75" s="2" t="s">
        <v>356</v>
      </c>
      <c r="D75" s="2" t="s">
        <v>357</v>
      </c>
      <c r="E75" s="2" t="s">
        <v>34</v>
      </c>
      <c r="F75" s="42">
        <f>IF(E75="Nam",DATEVALUE(D75),0)</f>
        <v>27263</v>
      </c>
      <c r="G75" s="42">
        <f>IF(E75="Nữ",DATEVALUE(D75),0)</f>
        <v>0</v>
      </c>
      <c r="H75" s="54" t="s">
        <v>468</v>
      </c>
      <c r="I75" s="2">
        <v>2</v>
      </c>
      <c r="J75" s="1" t="s">
        <v>83</v>
      </c>
      <c r="K75" s="1">
        <v>3</v>
      </c>
      <c r="L75" s="5" t="s">
        <v>469</v>
      </c>
      <c r="M75" s="5" t="s">
        <v>85</v>
      </c>
      <c r="N75" s="1" t="s">
        <v>23</v>
      </c>
      <c r="O75" s="1">
        <v>5</v>
      </c>
      <c r="P75" s="6">
        <v>3.66</v>
      </c>
      <c r="Q75" s="7">
        <v>0</v>
      </c>
      <c r="R75" s="8" t="e">
        <f>DATEVALUE(#REF!)</f>
        <v>#REF!</v>
      </c>
      <c r="S75" s="1" t="s">
        <v>23</v>
      </c>
      <c r="T75" s="1">
        <v>6</v>
      </c>
      <c r="U75" s="6">
        <v>3.99</v>
      </c>
      <c r="V75" s="7">
        <v>0</v>
      </c>
      <c r="W75" s="8" t="e">
        <f>DATEVALUE(#REF!)</f>
        <v>#REF!</v>
      </c>
      <c r="X75" s="1" t="e">
        <f>7-MONTH(W75)</f>
        <v>#REF!</v>
      </c>
      <c r="Y75" s="9">
        <f>(U75+(U75*V75))-(P75+(P75*Q75))</f>
        <v>0.33000000000000007</v>
      </c>
      <c r="Z75" s="31" t="e">
        <f>(IF(MONTH(W75)&gt;=5,0,X75-2)*1150000*Y75)+(IF(AJ75=0,X75,X75-AJ75)*1150000*Y75)</f>
        <v>#REF!</v>
      </c>
      <c r="AA75" s="16" t="s">
        <v>530</v>
      </c>
      <c r="AB75" s="23" t="str">
        <f>IF(AC75=1,"Trường trả","Đơn vị")</f>
        <v>Trường trả</v>
      </c>
      <c r="AC75" s="2">
        <v>1</v>
      </c>
      <c r="AD75" s="10" t="s">
        <v>118</v>
      </c>
      <c r="AE75" s="10" t="s">
        <v>82</v>
      </c>
      <c r="AF75" s="10" t="s">
        <v>303</v>
      </c>
      <c r="AG75" s="10" t="s">
        <v>303</v>
      </c>
      <c r="AH75" s="10" t="s">
        <v>174</v>
      </c>
      <c r="AI75" s="10" t="e">
        <f>(IF(MONTH(W75)&gt;=5,0,X75-2)*730000*Y75)+(IF(AJ75=0,X75,X75-AJ75)*830000*Y75)</f>
        <v>#REF!</v>
      </c>
      <c r="AJ75" s="10" t="e">
        <f>IF(MONTH(W75)&gt;=5,0,X75-2)</f>
        <v>#REF!</v>
      </c>
      <c r="AK75" s="10">
        <v>730000</v>
      </c>
      <c r="AL75" s="30" t="e">
        <f>Y75*AJ75*AK75</f>
        <v>#REF!</v>
      </c>
      <c r="AM75" s="10" t="e">
        <f>IF(AJ75=0,X75,X75-AJ75)</f>
        <v>#REF!</v>
      </c>
      <c r="AN75" s="10">
        <v>830000</v>
      </c>
      <c r="AO75" s="10" t="e">
        <f>AN75*AM75*Y75</f>
        <v>#REF!</v>
      </c>
      <c r="AP75" s="30" t="e">
        <f>ROUND(AO75+AL75,0)</f>
        <v>#REF!</v>
      </c>
      <c r="AQ75" s="10" t="s">
        <v>136</v>
      </c>
    </row>
    <row r="76" spans="1:43" ht="18" customHeight="1" hidden="1">
      <c r="A76" s="32" t="e">
        <f>A75+1</f>
        <v>#REF!</v>
      </c>
      <c r="B76" s="55" t="s">
        <v>45</v>
      </c>
      <c r="C76" s="36" t="s">
        <v>188</v>
      </c>
      <c r="D76" s="36" t="s">
        <v>363</v>
      </c>
      <c r="E76" s="36" t="s">
        <v>34</v>
      </c>
      <c r="F76" s="43">
        <f>IF(E76="Nam",DATEVALUE(D76),0)</f>
        <v>27175</v>
      </c>
      <c r="G76" s="43">
        <f>IF(E76="Nữ",DATEVALUE(D76),0)</f>
        <v>0</v>
      </c>
      <c r="H76" s="56" t="s">
        <v>474</v>
      </c>
      <c r="I76" s="36">
        <v>2</v>
      </c>
      <c r="J76" s="32" t="s">
        <v>83</v>
      </c>
      <c r="K76" s="32">
        <v>4</v>
      </c>
      <c r="L76" s="33" t="s">
        <v>280</v>
      </c>
      <c r="M76" s="33" t="s">
        <v>85</v>
      </c>
      <c r="N76" s="32" t="s">
        <v>23</v>
      </c>
      <c r="O76" s="32">
        <v>5</v>
      </c>
      <c r="P76" s="34">
        <v>3.66</v>
      </c>
      <c r="Q76" s="35">
        <v>0</v>
      </c>
      <c r="R76" s="37" t="e">
        <f>DATEVALUE(#REF!)</f>
        <v>#REF!</v>
      </c>
      <c r="S76" s="32" t="s">
        <v>23</v>
      </c>
      <c r="T76" s="32">
        <v>6</v>
      </c>
      <c r="U76" s="34">
        <v>3.99</v>
      </c>
      <c r="V76" s="35">
        <v>0</v>
      </c>
      <c r="W76" s="37" t="e">
        <f>DATEVALUE(#REF!)</f>
        <v>#REF!</v>
      </c>
      <c r="X76" s="32" t="e">
        <f>7-MONTH(W76)</f>
        <v>#REF!</v>
      </c>
      <c r="Y76" s="38">
        <f>(U76+(U76*V76))-(P76+(P76*Q76))</f>
        <v>0.33000000000000007</v>
      </c>
      <c r="Z76" s="39" t="e">
        <f>(IF(MONTH(W76)&gt;=5,0,X76-2)*1150000*Y76)+(IF(AJ76=0,X76,X76-AJ76)*1150000*Y76)</f>
        <v>#REF!</v>
      </c>
      <c r="AA76" s="49" t="s">
        <v>531</v>
      </c>
      <c r="AB76" s="23" t="str">
        <f>IF(AC76=1,"Trường trả","Đơn vị")</f>
        <v>Trường trả</v>
      </c>
      <c r="AC76" s="2">
        <v>1</v>
      </c>
      <c r="AD76" s="10" t="s">
        <v>118</v>
      </c>
      <c r="AE76" s="10" t="s">
        <v>176</v>
      </c>
      <c r="AF76" s="10" t="s">
        <v>304</v>
      </c>
      <c r="AG76" s="10" t="s">
        <v>304</v>
      </c>
      <c r="AH76" s="10" t="s">
        <v>174</v>
      </c>
      <c r="AI76" s="10" t="e">
        <f>(IF(MONTH(W76)&gt;=5,0,X76-2)*730000*Y76)+(IF(AJ76=0,X76,X76-AJ76)*830000*Y76)</f>
        <v>#REF!</v>
      </c>
      <c r="AJ76" s="10" t="e">
        <f>IF(MONTH(W76)&gt;=5,0,X76-2)</f>
        <v>#REF!</v>
      </c>
      <c r="AK76" s="10">
        <v>730000</v>
      </c>
      <c r="AL76" s="30" t="e">
        <f>Y76*AJ76*AK76</f>
        <v>#REF!</v>
      </c>
      <c r="AM76" s="10" t="e">
        <f>IF(AJ76=0,X76,X76-AJ76)</f>
        <v>#REF!</v>
      </c>
      <c r="AN76" s="10">
        <v>830000</v>
      </c>
      <c r="AO76" s="10" t="e">
        <f>AN76*AM76*Y76</f>
        <v>#REF!</v>
      </c>
      <c r="AP76" s="30" t="e">
        <f>ROUND(AO76+AL76,0)</f>
        <v>#REF!</v>
      </c>
      <c r="AQ76" s="10" t="s">
        <v>136</v>
      </c>
    </row>
    <row r="78" spans="2:26" ht="18" customHeight="1">
      <c r="B78" s="94"/>
      <c r="C78" s="94"/>
      <c r="D78" s="94"/>
      <c r="E78" s="94"/>
      <c r="F78" s="94"/>
      <c r="G78" s="61"/>
      <c r="V78" s="91" t="s">
        <v>549</v>
      </c>
      <c r="W78" s="91"/>
      <c r="X78" s="91"/>
      <c r="Y78" s="91"/>
      <c r="Z78" s="91"/>
    </row>
    <row r="79" ht="18" customHeight="1">
      <c r="B79" s="60"/>
    </row>
    <row r="80" spans="2:17" ht="18" customHeight="1">
      <c r="B80" s="60"/>
      <c r="O80" s="61"/>
      <c r="P80" s="13"/>
      <c r="Q80" s="62"/>
    </row>
    <row r="81" spans="2:17" ht="24.75" customHeight="1">
      <c r="B81" s="60"/>
      <c r="O81" s="61"/>
      <c r="P81" s="13"/>
      <c r="Q81" s="62"/>
    </row>
    <row r="83" spans="22:26" ht="18.75">
      <c r="V83" s="91" t="s">
        <v>550</v>
      </c>
      <c r="W83" s="91"/>
      <c r="X83" s="91"/>
      <c r="Y83" s="91"/>
      <c r="Z83" s="91"/>
    </row>
  </sheetData>
  <autoFilter ref="A11:AQ14"/>
  <mergeCells count="22">
    <mergeCell ref="B78:F78"/>
    <mergeCell ref="A4:AA4"/>
    <mergeCell ref="A5:AA5"/>
    <mergeCell ref="A6:AA6"/>
    <mergeCell ref="V78:Z78"/>
    <mergeCell ref="F8:G8"/>
    <mergeCell ref="J8:J9"/>
    <mergeCell ref="Z8:Z9"/>
    <mergeCell ref="A1:L1"/>
    <mergeCell ref="A2:L2"/>
    <mergeCell ref="N8:R8"/>
    <mergeCell ref="V83:Z83"/>
    <mergeCell ref="S8:W8"/>
    <mergeCell ref="L8:L9"/>
    <mergeCell ref="K8:K9"/>
    <mergeCell ref="C8:C9"/>
    <mergeCell ref="B8:B9"/>
    <mergeCell ref="A8:A9"/>
    <mergeCell ref="AB8:AB9"/>
    <mergeCell ref="Y8:Y9"/>
    <mergeCell ref="X8:X9"/>
    <mergeCell ref="AA8:AA9"/>
  </mergeCells>
  <printOptions/>
  <pageMargins left="0.26" right="0.17" top="0.56" bottom="0.4" header="0.19" footer="0.19"/>
  <pageSetup horizontalDpi="600" verticalDpi="600" orientation="landscape" paperSize="9" scale="88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showZeros="0" tabSelected="1" workbookViewId="0" topLeftCell="A4">
      <pane xSplit="4" ySplit="9" topLeftCell="E13" activePane="bottomRight" state="frozen"/>
      <selection pane="topLeft" activeCell="A4" sqref="A4"/>
      <selection pane="topRight" activeCell="E4" sqref="E4"/>
      <selection pane="bottomLeft" activeCell="A13" sqref="A13"/>
      <selection pane="bottomRight" activeCell="E13" sqref="E13"/>
    </sheetView>
  </sheetViews>
  <sheetFormatPr defaultColWidth="8.796875" defaultRowHeight="15"/>
  <cols>
    <col min="1" max="1" width="4.19921875" style="11" bestFit="1" customWidth="1"/>
    <col min="2" max="2" width="14.8984375" style="10" bestFit="1" customWidth="1"/>
    <col min="3" max="3" width="6.8984375" style="10" bestFit="1" customWidth="1"/>
    <col min="4" max="4" width="3.5" style="11" customWidth="1"/>
    <col min="5" max="5" width="20.19921875" style="25" customWidth="1"/>
    <col min="6" max="6" width="7.09765625" style="11" customWidth="1"/>
    <col min="7" max="7" width="5.69921875" style="11" customWidth="1"/>
    <col min="8" max="8" width="6.3984375" style="12" customWidth="1"/>
    <col min="9" max="9" width="6.5" style="13" customWidth="1"/>
    <col min="10" max="10" width="7.19921875" style="11" customWidth="1"/>
    <col min="11" max="11" width="6.69921875" style="11" customWidth="1"/>
    <col min="12" max="12" width="5.59765625" style="11" customWidth="1"/>
    <col min="13" max="13" width="7.09765625" style="12" bestFit="1" customWidth="1"/>
    <col min="14" max="14" width="6.19921875" style="13" customWidth="1"/>
    <col min="15" max="15" width="9.59765625" style="11" customWidth="1"/>
    <col min="16" max="16" width="5.3984375" style="11" customWidth="1"/>
    <col min="17" max="17" width="5.59765625" style="11" customWidth="1"/>
    <col min="18" max="18" width="10.8984375" style="11" customWidth="1"/>
    <col min="19" max="19" width="13.19921875" style="15" customWidth="1"/>
    <col min="20" max="16384" width="9" style="10" customWidth="1"/>
  </cols>
  <sheetData>
    <row r="1" spans="1:5" ht="19.5" customHeight="1">
      <c r="A1" s="89" t="s">
        <v>535</v>
      </c>
      <c r="B1" s="89"/>
      <c r="C1" s="89"/>
      <c r="D1" s="89"/>
      <c r="E1" s="89"/>
    </row>
    <row r="2" spans="1:5" ht="19.5" customHeight="1">
      <c r="A2" s="90" t="s">
        <v>548</v>
      </c>
      <c r="B2" s="90"/>
      <c r="C2" s="90"/>
      <c r="D2" s="90"/>
      <c r="E2" s="90"/>
    </row>
    <row r="3" ht="15"/>
    <row r="4" spans="1:19" ht="18.75">
      <c r="A4" s="95" t="s">
        <v>536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8.75">
      <c r="A5" s="95" t="s">
        <v>537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8.75">
      <c r="A6" s="96" t="s">
        <v>538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18.75">
      <c r="A7" s="96" t="s">
        <v>539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ht="15"/>
    <row r="9" spans="1:19" s="15" customFormat="1" ht="32.25" customHeight="1">
      <c r="A9" s="88" t="s">
        <v>7</v>
      </c>
      <c r="B9" s="93" t="s">
        <v>16</v>
      </c>
      <c r="C9" s="92" t="s">
        <v>17</v>
      </c>
      <c r="D9" s="88" t="s">
        <v>13</v>
      </c>
      <c r="E9" s="88" t="s">
        <v>14</v>
      </c>
      <c r="F9" s="88" t="s">
        <v>541</v>
      </c>
      <c r="G9" s="88"/>
      <c r="H9" s="88"/>
      <c r="I9" s="88"/>
      <c r="J9" s="88"/>
      <c r="K9" s="88" t="s">
        <v>540</v>
      </c>
      <c r="L9" s="88"/>
      <c r="M9" s="88"/>
      <c r="N9" s="88"/>
      <c r="O9" s="88"/>
      <c r="P9" s="88" t="s">
        <v>110</v>
      </c>
      <c r="Q9" s="88" t="s">
        <v>11</v>
      </c>
      <c r="R9" s="97" t="s">
        <v>545</v>
      </c>
      <c r="S9" s="88" t="s">
        <v>12</v>
      </c>
    </row>
    <row r="10" spans="1:19" s="15" customFormat="1" ht="75">
      <c r="A10" s="88"/>
      <c r="B10" s="93"/>
      <c r="C10" s="92"/>
      <c r="D10" s="88"/>
      <c r="E10" s="88"/>
      <c r="F10" s="41" t="s">
        <v>543</v>
      </c>
      <c r="G10" s="41" t="s">
        <v>544</v>
      </c>
      <c r="H10" s="50" t="s">
        <v>8</v>
      </c>
      <c r="I10" s="51" t="s">
        <v>10</v>
      </c>
      <c r="J10" s="41" t="s">
        <v>542</v>
      </c>
      <c r="K10" s="41" t="s">
        <v>543</v>
      </c>
      <c r="L10" s="41" t="s">
        <v>15</v>
      </c>
      <c r="M10" s="50" t="s">
        <v>9</v>
      </c>
      <c r="N10" s="51" t="s">
        <v>10</v>
      </c>
      <c r="O10" s="41" t="s">
        <v>546</v>
      </c>
      <c r="P10" s="88"/>
      <c r="Q10" s="88"/>
      <c r="R10" s="98"/>
      <c r="S10" s="88"/>
    </row>
    <row r="11" spans="1:19" s="15" customFormat="1" ht="15" hidden="1">
      <c r="A11" s="17"/>
      <c r="B11" s="18"/>
      <c r="C11" s="19"/>
      <c r="D11" s="17"/>
      <c r="E11" s="17"/>
      <c r="F11" s="17"/>
      <c r="G11" s="17"/>
      <c r="H11" s="20"/>
      <c r="I11" s="21"/>
      <c r="J11" s="17"/>
      <c r="K11" s="17"/>
      <c r="L11" s="17"/>
      <c r="M11" s="20"/>
      <c r="N11" s="21"/>
      <c r="O11" s="17"/>
      <c r="P11" s="17"/>
      <c r="Q11" s="17"/>
      <c r="R11" s="17"/>
      <c r="S11" s="17"/>
    </row>
    <row r="12" spans="1:19" s="22" customFormat="1" ht="15.75" customHeight="1">
      <c r="A12" s="79" t="s">
        <v>69</v>
      </c>
      <c r="B12" s="80" t="s">
        <v>70</v>
      </c>
      <c r="C12" s="81" t="s">
        <v>71</v>
      </c>
      <c r="D12" s="85" t="s">
        <v>72</v>
      </c>
      <c r="E12" s="85" t="s">
        <v>73</v>
      </c>
      <c r="F12" s="85">
        <v>4</v>
      </c>
      <c r="G12" s="85">
        <v>5</v>
      </c>
      <c r="H12" s="85">
        <v>6</v>
      </c>
      <c r="I12" s="85">
        <v>7</v>
      </c>
      <c r="J12" s="85">
        <v>8</v>
      </c>
      <c r="K12" s="85">
        <v>9</v>
      </c>
      <c r="L12" s="85">
        <v>10</v>
      </c>
      <c r="M12" s="85">
        <v>11</v>
      </c>
      <c r="N12" s="85">
        <v>12</v>
      </c>
      <c r="O12" s="85">
        <v>13</v>
      </c>
      <c r="P12" s="85">
        <v>14</v>
      </c>
      <c r="Q12" s="85">
        <v>15</v>
      </c>
      <c r="R12" s="85">
        <v>16</v>
      </c>
      <c r="S12" s="85">
        <v>17</v>
      </c>
    </row>
    <row r="13" spans="1:19" ht="23.25" customHeight="1">
      <c r="A13" s="63">
        <v>1</v>
      </c>
      <c r="B13" s="73" t="s">
        <v>59</v>
      </c>
      <c r="C13" s="74" t="s">
        <v>208</v>
      </c>
      <c r="D13" s="63">
        <v>1</v>
      </c>
      <c r="E13" s="75" t="s">
        <v>279</v>
      </c>
      <c r="F13" s="63" t="s">
        <v>23</v>
      </c>
      <c r="G13" s="63">
        <v>4</v>
      </c>
      <c r="H13" s="67">
        <v>3.33</v>
      </c>
      <c r="I13" s="68">
        <v>0</v>
      </c>
      <c r="J13" s="76">
        <v>40603</v>
      </c>
      <c r="K13" s="63" t="s">
        <v>23</v>
      </c>
      <c r="L13" s="63">
        <v>5</v>
      </c>
      <c r="M13" s="67">
        <v>3.66</v>
      </c>
      <c r="N13" s="68">
        <v>0</v>
      </c>
      <c r="O13" s="76">
        <v>41699</v>
      </c>
      <c r="P13" s="63">
        <f aca="true" t="shared" si="0" ref="P13:P44">7-MONTH(O13)</f>
        <v>4</v>
      </c>
      <c r="Q13" s="77">
        <f aca="true" t="shared" si="1" ref="Q13:Q44">(M13+(M13*N13))-(H13+(H13*I13))</f>
        <v>0.33000000000000007</v>
      </c>
      <c r="R13" s="78">
        <f aca="true" t="shared" si="2" ref="R13:R44">Q13*P13*1150000</f>
        <v>1518000.0000000002</v>
      </c>
      <c r="S13" s="69" t="s">
        <v>82</v>
      </c>
    </row>
    <row r="14" spans="1:19" ht="23.25" customHeight="1">
      <c r="A14" s="1">
        <f>A13+1</f>
        <v>2</v>
      </c>
      <c r="B14" s="3" t="s">
        <v>137</v>
      </c>
      <c r="C14" s="4" t="s">
        <v>138</v>
      </c>
      <c r="D14" s="1">
        <v>1</v>
      </c>
      <c r="E14" s="5" t="s">
        <v>62</v>
      </c>
      <c r="F14" s="1" t="s">
        <v>21</v>
      </c>
      <c r="G14" s="1">
        <v>12</v>
      </c>
      <c r="H14" s="6">
        <v>4.06</v>
      </c>
      <c r="I14" s="7">
        <v>0.06</v>
      </c>
      <c r="J14" s="8">
        <v>41275</v>
      </c>
      <c r="K14" s="1" t="s">
        <v>21</v>
      </c>
      <c r="L14" s="1">
        <v>12</v>
      </c>
      <c r="M14" s="6">
        <v>4.06</v>
      </c>
      <c r="N14" s="7">
        <v>0.07</v>
      </c>
      <c r="O14" s="8">
        <v>41640</v>
      </c>
      <c r="P14" s="1">
        <f t="shared" si="0"/>
        <v>6</v>
      </c>
      <c r="Q14" s="9">
        <f t="shared" si="1"/>
        <v>0.040600000000000414</v>
      </c>
      <c r="R14" s="31">
        <f t="shared" si="2"/>
        <v>280140.00000000285</v>
      </c>
      <c r="S14" s="16" t="s">
        <v>82</v>
      </c>
    </row>
    <row r="15" spans="1:19" ht="23.25" customHeight="1">
      <c r="A15" s="1">
        <f aca="true" t="shared" si="3" ref="A15:A78">A14+1</f>
        <v>3</v>
      </c>
      <c r="B15" s="3" t="s">
        <v>316</v>
      </c>
      <c r="C15" s="4" t="s">
        <v>140</v>
      </c>
      <c r="D15" s="1">
        <v>1</v>
      </c>
      <c r="E15" s="24" t="s">
        <v>62</v>
      </c>
      <c r="F15" s="1" t="s">
        <v>23</v>
      </c>
      <c r="G15" s="1">
        <v>1</v>
      </c>
      <c r="H15" s="6">
        <v>2.34</v>
      </c>
      <c r="I15" s="7">
        <v>0</v>
      </c>
      <c r="J15" s="8">
        <v>40603</v>
      </c>
      <c r="K15" s="1" t="s">
        <v>23</v>
      </c>
      <c r="L15" s="1">
        <v>2</v>
      </c>
      <c r="M15" s="6">
        <v>2.67</v>
      </c>
      <c r="N15" s="7">
        <v>0</v>
      </c>
      <c r="O15" s="8">
        <v>41699</v>
      </c>
      <c r="P15" s="1">
        <f t="shared" si="0"/>
        <v>4</v>
      </c>
      <c r="Q15" s="9">
        <f t="shared" si="1"/>
        <v>0.33000000000000007</v>
      </c>
      <c r="R15" s="31">
        <f t="shared" si="2"/>
        <v>1518000.0000000002</v>
      </c>
      <c r="S15" s="16" t="s">
        <v>82</v>
      </c>
    </row>
    <row r="16" spans="1:19" ht="23.25" customHeight="1">
      <c r="A16" s="1">
        <f t="shared" si="3"/>
        <v>4</v>
      </c>
      <c r="B16" s="3" t="s">
        <v>317</v>
      </c>
      <c r="C16" s="4" t="s">
        <v>318</v>
      </c>
      <c r="D16" s="1">
        <v>1</v>
      </c>
      <c r="E16" s="5" t="s">
        <v>5</v>
      </c>
      <c r="F16" s="1" t="s">
        <v>23</v>
      </c>
      <c r="G16" s="1">
        <v>1</v>
      </c>
      <c r="H16" s="6">
        <v>2.34</v>
      </c>
      <c r="I16" s="7">
        <v>0</v>
      </c>
      <c r="J16" s="8">
        <v>40603</v>
      </c>
      <c r="K16" s="1" t="s">
        <v>23</v>
      </c>
      <c r="L16" s="1">
        <v>2</v>
      </c>
      <c r="M16" s="6">
        <v>2.67</v>
      </c>
      <c r="N16" s="7">
        <v>0</v>
      </c>
      <c r="O16" s="8">
        <v>41699</v>
      </c>
      <c r="P16" s="1">
        <f t="shared" si="0"/>
        <v>4</v>
      </c>
      <c r="Q16" s="9">
        <f t="shared" si="1"/>
        <v>0.33000000000000007</v>
      </c>
      <c r="R16" s="31">
        <f t="shared" si="2"/>
        <v>1518000.0000000002</v>
      </c>
      <c r="S16" s="16" t="s">
        <v>82</v>
      </c>
    </row>
    <row r="17" spans="1:19" ht="23.25" customHeight="1">
      <c r="A17" s="1">
        <f t="shared" si="3"/>
        <v>5</v>
      </c>
      <c r="B17" s="3" t="s">
        <v>319</v>
      </c>
      <c r="C17" s="4" t="s">
        <v>142</v>
      </c>
      <c r="D17" s="1">
        <v>1</v>
      </c>
      <c r="E17" s="5" t="s">
        <v>68</v>
      </c>
      <c r="F17" s="1" t="s">
        <v>27</v>
      </c>
      <c r="G17" s="1">
        <v>3</v>
      </c>
      <c r="H17" s="6">
        <v>5.08</v>
      </c>
      <c r="I17" s="7">
        <v>0</v>
      </c>
      <c r="J17" s="8">
        <v>40544</v>
      </c>
      <c r="K17" s="1" t="s">
        <v>27</v>
      </c>
      <c r="L17" s="1">
        <v>4</v>
      </c>
      <c r="M17" s="6">
        <v>5.42</v>
      </c>
      <c r="N17" s="7">
        <v>0</v>
      </c>
      <c r="O17" s="8">
        <v>41640</v>
      </c>
      <c r="P17" s="1">
        <f t="shared" si="0"/>
        <v>6</v>
      </c>
      <c r="Q17" s="9">
        <f t="shared" si="1"/>
        <v>0.33999999999999986</v>
      </c>
      <c r="R17" s="31">
        <f t="shared" si="2"/>
        <v>2345999.999999999</v>
      </c>
      <c r="S17" s="16" t="s">
        <v>82</v>
      </c>
    </row>
    <row r="18" spans="1:19" ht="23.25" customHeight="1">
      <c r="A18" s="1">
        <f t="shared" si="3"/>
        <v>6</v>
      </c>
      <c r="B18" s="3" t="s">
        <v>320</v>
      </c>
      <c r="C18" s="23" t="s">
        <v>230</v>
      </c>
      <c r="D18" s="1">
        <v>1</v>
      </c>
      <c r="E18" s="5" t="s">
        <v>67</v>
      </c>
      <c r="F18" s="1" t="s">
        <v>27</v>
      </c>
      <c r="G18" s="1">
        <v>6</v>
      </c>
      <c r="H18" s="6">
        <v>6.1</v>
      </c>
      <c r="I18" s="7">
        <v>0</v>
      </c>
      <c r="J18" s="8">
        <v>40634</v>
      </c>
      <c r="K18" s="1" t="s">
        <v>27</v>
      </c>
      <c r="L18" s="1">
        <v>7</v>
      </c>
      <c r="M18" s="6">
        <v>6.44</v>
      </c>
      <c r="N18" s="7">
        <v>0</v>
      </c>
      <c r="O18" s="8">
        <v>41730</v>
      </c>
      <c r="P18" s="1">
        <f t="shared" si="0"/>
        <v>3</v>
      </c>
      <c r="Q18" s="9">
        <f t="shared" si="1"/>
        <v>0.34000000000000075</v>
      </c>
      <c r="R18" s="31">
        <f t="shared" si="2"/>
        <v>1173000.0000000026</v>
      </c>
      <c r="S18" s="16" t="s">
        <v>82</v>
      </c>
    </row>
    <row r="19" spans="1:19" ht="23.25" customHeight="1">
      <c r="A19" s="1">
        <f t="shared" si="3"/>
        <v>7</v>
      </c>
      <c r="B19" s="3" t="s">
        <v>324</v>
      </c>
      <c r="C19" s="23" t="s">
        <v>325</v>
      </c>
      <c r="D19" s="1">
        <v>1</v>
      </c>
      <c r="E19" s="5" t="s">
        <v>67</v>
      </c>
      <c r="F19" s="1" t="s">
        <v>23</v>
      </c>
      <c r="G19" s="1">
        <v>4</v>
      </c>
      <c r="H19" s="6">
        <v>3.33</v>
      </c>
      <c r="I19" s="7">
        <v>0</v>
      </c>
      <c r="J19" s="8">
        <v>40603</v>
      </c>
      <c r="K19" s="1" t="s">
        <v>23</v>
      </c>
      <c r="L19" s="1">
        <v>5</v>
      </c>
      <c r="M19" s="6">
        <v>3.66</v>
      </c>
      <c r="N19" s="7">
        <v>0</v>
      </c>
      <c r="O19" s="8">
        <v>41699</v>
      </c>
      <c r="P19" s="1">
        <f t="shared" si="0"/>
        <v>4</v>
      </c>
      <c r="Q19" s="9">
        <f t="shared" si="1"/>
        <v>0.33000000000000007</v>
      </c>
      <c r="R19" s="31">
        <f t="shared" si="2"/>
        <v>1518000.0000000002</v>
      </c>
      <c r="S19" s="16" t="s">
        <v>82</v>
      </c>
    </row>
    <row r="20" spans="1:19" ht="23.25" customHeight="1">
      <c r="A20" s="1">
        <f t="shared" si="3"/>
        <v>8</v>
      </c>
      <c r="B20" s="3" t="s">
        <v>326</v>
      </c>
      <c r="C20" s="4" t="s">
        <v>327</v>
      </c>
      <c r="D20" s="1">
        <v>1</v>
      </c>
      <c r="E20" s="5" t="s">
        <v>67</v>
      </c>
      <c r="F20" s="1" t="s">
        <v>23</v>
      </c>
      <c r="G20" s="1">
        <v>4</v>
      </c>
      <c r="H20" s="6">
        <v>3.33</v>
      </c>
      <c r="I20" s="7">
        <v>0</v>
      </c>
      <c r="J20" s="8">
        <v>40575</v>
      </c>
      <c r="K20" s="1" t="s">
        <v>23</v>
      </c>
      <c r="L20" s="1">
        <v>5</v>
      </c>
      <c r="M20" s="6">
        <v>3.66</v>
      </c>
      <c r="N20" s="7">
        <v>0</v>
      </c>
      <c r="O20" s="8">
        <v>41671</v>
      </c>
      <c r="P20" s="1">
        <f t="shared" si="0"/>
        <v>5</v>
      </c>
      <c r="Q20" s="9">
        <f t="shared" si="1"/>
        <v>0.33000000000000007</v>
      </c>
      <c r="R20" s="31">
        <f t="shared" si="2"/>
        <v>1897500.0000000005</v>
      </c>
      <c r="S20" s="16" t="s">
        <v>82</v>
      </c>
    </row>
    <row r="21" spans="1:19" ht="23.25" customHeight="1">
      <c r="A21" s="1">
        <f t="shared" si="3"/>
        <v>9</v>
      </c>
      <c r="B21" s="3" t="s">
        <v>328</v>
      </c>
      <c r="C21" s="4" t="s">
        <v>141</v>
      </c>
      <c r="D21" s="1">
        <v>1</v>
      </c>
      <c r="E21" s="5" t="s">
        <v>161</v>
      </c>
      <c r="F21" s="1" t="s">
        <v>27</v>
      </c>
      <c r="G21" s="1">
        <v>1</v>
      </c>
      <c r="H21" s="6">
        <v>4.4</v>
      </c>
      <c r="I21" s="7">
        <v>0</v>
      </c>
      <c r="J21" s="8">
        <v>40603</v>
      </c>
      <c r="K21" s="1" t="s">
        <v>27</v>
      </c>
      <c r="L21" s="1">
        <v>2</v>
      </c>
      <c r="M21" s="6">
        <v>4.74</v>
      </c>
      <c r="N21" s="7">
        <v>0</v>
      </c>
      <c r="O21" s="8">
        <v>41699</v>
      </c>
      <c r="P21" s="1">
        <f t="shared" si="0"/>
        <v>4</v>
      </c>
      <c r="Q21" s="9">
        <f t="shared" si="1"/>
        <v>0.33999999999999986</v>
      </c>
      <c r="R21" s="31">
        <f t="shared" si="2"/>
        <v>1563999.9999999993</v>
      </c>
      <c r="S21" s="16" t="s">
        <v>82</v>
      </c>
    </row>
    <row r="22" spans="1:19" ht="23.25" customHeight="1">
      <c r="A22" s="1">
        <f t="shared" si="3"/>
        <v>10</v>
      </c>
      <c r="B22" s="3" t="s">
        <v>329</v>
      </c>
      <c r="C22" s="23" t="s">
        <v>330</v>
      </c>
      <c r="D22" s="1">
        <v>1</v>
      </c>
      <c r="E22" s="5" t="s">
        <v>161</v>
      </c>
      <c r="F22" s="1" t="s">
        <v>27</v>
      </c>
      <c r="G22" s="1">
        <v>1</v>
      </c>
      <c r="H22" s="6">
        <v>4.4</v>
      </c>
      <c r="I22" s="7">
        <v>0</v>
      </c>
      <c r="J22" s="8">
        <v>40603</v>
      </c>
      <c r="K22" s="1" t="s">
        <v>27</v>
      </c>
      <c r="L22" s="1">
        <v>2</v>
      </c>
      <c r="M22" s="6">
        <v>4.74</v>
      </c>
      <c r="N22" s="7">
        <v>0</v>
      </c>
      <c r="O22" s="8">
        <v>41699</v>
      </c>
      <c r="P22" s="1">
        <f t="shared" si="0"/>
        <v>4</v>
      </c>
      <c r="Q22" s="9">
        <f t="shared" si="1"/>
        <v>0.33999999999999986</v>
      </c>
      <c r="R22" s="31">
        <f t="shared" si="2"/>
        <v>1563999.9999999993</v>
      </c>
      <c r="S22" s="16" t="s">
        <v>82</v>
      </c>
    </row>
    <row r="23" spans="1:19" ht="23.25" customHeight="1">
      <c r="A23" s="1">
        <f t="shared" si="3"/>
        <v>11</v>
      </c>
      <c r="B23" s="3" t="s">
        <v>40</v>
      </c>
      <c r="C23" s="4" t="s">
        <v>181</v>
      </c>
      <c r="D23" s="1">
        <v>1</v>
      </c>
      <c r="E23" s="5" t="s">
        <v>66</v>
      </c>
      <c r="F23" s="1" t="s">
        <v>23</v>
      </c>
      <c r="G23" s="1">
        <v>4</v>
      </c>
      <c r="H23" s="6">
        <v>3.33</v>
      </c>
      <c r="I23" s="7">
        <v>0</v>
      </c>
      <c r="J23" s="8">
        <v>40664</v>
      </c>
      <c r="K23" s="1" t="s">
        <v>23</v>
      </c>
      <c r="L23" s="1">
        <v>5</v>
      </c>
      <c r="M23" s="6">
        <v>3.66</v>
      </c>
      <c r="N23" s="7">
        <v>0</v>
      </c>
      <c r="O23" s="8">
        <v>41760</v>
      </c>
      <c r="P23" s="1">
        <f t="shared" si="0"/>
        <v>2</v>
      </c>
      <c r="Q23" s="9">
        <f t="shared" si="1"/>
        <v>0.33000000000000007</v>
      </c>
      <c r="R23" s="31">
        <f t="shared" si="2"/>
        <v>759000.0000000001</v>
      </c>
      <c r="S23" s="16" t="s">
        <v>82</v>
      </c>
    </row>
    <row r="24" spans="1:19" ht="23.25" customHeight="1">
      <c r="A24" s="1">
        <f t="shared" si="3"/>
        <v>12</v>
      </c>
      <c r="B24" s="3" t="s">
        <v>47</v>
      </c>
      <c r="C24" s="4" t="s">
        <v>105</v>
      </c>
      <c r="D24" s="1">
        <v>2</v>
      </c>
      <c r="E24" s="5" t="s">
        <v>0</v>
      </c>
      <c r="F24" s="1" t="s">
        <v>30</v>
      </c>
      <c r="G24" s="1">
        <v>12</v>
      </c>
      <c r="H24" s="6">
        <v>3.48</v>
      </c>
      <c r="I24" s="7">
        <v>0.12</v>
      </c>
      <c r="J24" s="8">
        <v>41275</v>
      </c>
      <c r="K24" s="1" t="s">
        <v>30</v>
      </c>
      <c r="L24" s="1">
        <v>12</v>
      </c>
      <c r="M24" s="6">
        <v>3.48</v>
      </c>
      <c r="N24" s="7">
        <v>0.13</v>
      </c>
      <c r="O24" s="8">
        <v>41640</v>
      </c>
      <c r="P24" s="1">
        <f t="shared" si="0"/>
        <v>6</v>
      </c>
      <c r="Q24" s="9">
        <f t="shared" si="1"/>
        <v>0.034800000000000164</v>
      </c>
      <c r="R24" s="31">
        <f t="shared" si="2"/>
        <v>240120.00000000114</v>
      </c>
      <c r="S24" s="16" t="s">
        <v>82</v>
      </c>
    </row>
    <row r="25" spans="1:19" ht="23.25" customHeight="1">
      <c r="A25" s="1">
        <f t="shared" si="3"/>
        <v>13</v>
      </c>
      <c r="B25" s="3" t="s">
        <v>37</v>
      </c>
      <c r="C25" s="4" t="s">
        <v>222</v>
      </c>
      <c r="D25" s="1">
        <v>2</v>
      </c>
      <c r="E25" s="5" t="s">
        <v>64</v>
      </c>
      <c r="F25" s="1" t="s">
        <v>23</v>
      </c>
      <c r="G25" s="1">
        <v>1</v>
      </c>
      <c r="H25" s="6">
        <v>2.34</v>
      </c>
      <c r="I25" s="7">
        <v>0</v>
      </c>
      <c r="J25" s="8">
        <v>40603</v>
      </c>
      <c r="K25" s="1" t="s">
        <v>23</v>
      </c>
      <c r="L25" s="1">
        <v>2</v>
      </c>
      <c r="M25" s="6">
        <v>2.67</v>
      </c>
      <c r="N25" s="7">
        <v>0</v>
      </c>
      <c r="O25" s="8">
        <v>41699</v>
      </c>
      <c r="P25" s="1">
        <f t="shared" si="0"/>
        <v>4</v>
      </c>
      <c r="Q25" s="9">
        <f t="shared" si="1"/>
        <v>0.33000000000000007</v>
      </c>
      <c r="R25" s="31">
        <f t="shared" si="2"/>
        <v>1518000.0000000002</v>
      </c>
      <c r="S25" s="16" t="s">
        <v>82</v>
      </c>
    </row>
    <row r="26" spans="1:19" ht="23.25" customHeight="1">
      <c r="A26" s="1">
        <f t="shared" si="3"/>
        <v>14</v>
      </c>
      <c r="B26" s="3" t="s">
        <v>48</v>
      </c>
      <c r="C26" s="4" t="s">
        <v>334</v>
      </c>
      <c r="D26" s="1">
        <v>2</v>
      </c>
      <c r="E26" s="5" t="s">
        <v>64</v>
      </c>
      <c r="F26" s="1" t="s">
        <v>23</v>
      </c>
      <c r="G26" s="1">
        <v>1</v>
      </c>
      <c r="H26" s="6">
        <v>2.34</v>
      </c>
      <c r="I26" s="7">
        <v>0</v>
      </c>
      <c r="J26" s="8">
        <v>40603</v>
      </c>
      <c r="K26" s="1" t="s">
        <v>23</v>
      </c>
      <c r="L26" s="1">
        <v>2</v>
      </c>
      <c r="M26" s="6">
        <v>2.67</v>
      </c>
      <c r="N26" s="7">
        <v>0</v>
      </c>
      <c r="O26" s="8">
        <v>41699</v>
      </c>
      <c r="P26" s="1">
        <f t="shared" si="0"/>
        <v>4</v>
      </c>
      <c r="Q26" s="9">
        <f t="shared" si="1"/>
        <v>0.33000000000000007</v>
      </c>
      <c r="R26" s="31">
        <f t="shared" si="2"/>
        <v>1518000.0000000002</v>
      </c>
      <c r="S26" s="16" t="s">
        <v>82</v>
      </c>
    </row>
    <row r="27" spans="1:19" ht="23.25" customHeight="1">
      <c r="A27" s="1">
        <f t="shared" si="3"/>
        <v>15</v>
      </c>
      <c r="B27" s="3" t="s">
        <v>338</v>
      </c>
      <c r="C27" s="4" t="s">
        <v>339</v>
      </c>
      <c r="D27" s="1">
        <v>2</v>
      </c>
      <c r="E27" s="5" t="s">
        <v>4</v>
      </c>
      <c r="F27" s="1" t="s">
        <v>23</v>
      </c>
      <c r="G27" s="1">
        <v>1</v>
      </c>
      <c r="H27" s="6">
        <v>2.34</v>
      </c>
      <c r="I27" s="7">
        <v>0</v>
      </c>
      <c r="J27" s="8">
        <v>40603</v>
      </c>
      <c r="K27" s="1" t="s">
        <v>23</v>
      </c>
      <c r="L27" s="1">
        <v>2</v>
      </c>
      <c r="M27" s="6">
        <v>2.67</v>
      </c>
      <c r="N27" s="7">
        <v>0</v>
      </c>
      <c r="O27" s="8">
        <v>41699</v>
      </c>
      <c r="P27" s="1">
        <f t="shared" si="0"/>
        <v>4</v>
      </c>
      <c r="Q27" s="9">
        <f t="shared" si="1"/>
        <v>0.33000000000000007</v>
      </c>
      <c r="R27" s="31">
        <f t="shared" si="2"/>
        <v>1518000.0000000002</v>
      </c>
      <c r="S27" s="16" t="s">
        <v>82</v>
      </c>
    </row>
    <row r="28" spans="1:19" ht="23.25" customHeight="1">
      <c r="A28" s="1">
        <f t="shared" si="3"/>
        <v>16</v>
      </c>
      <c r="B28" s="3" t="s">
        <v>335</v>
      </c>
      <c r="C28" s="23" t="s">
        <v>336</v>
      </c>
      <c r="D28" s="1">
        <v>2</v>
      </c>
      <c r="E28" s="5" t="s">
        <v>4</v>
      </c>
      <c r="F28" s="1" t="s">
        <v>23</v>
      </c>
      <c r="G28" s="1">
        <v>4</v>
      </c>
      <c r="H28" s="6">
        <v>3.33</v>
      </c>
      <c r="I28" s="7">
        <v>0</v>
      </c>
      <c r="J28" s="8">
        <v>40664</v>
      </c>
      <c r="K28" s="1" t="s">
        <v>23</v>
      </c>
      <c r="L28" s="1">
        <v>5</v>
      </c>
      <c r="M28" s="6">
        <v>3.66</v>
      </c>
      <c r="N28" s="7">
        <v>0</v>
      </c>
      <c r="O28" s="8">
        <v>41760</v>
      </c>
      <c r="P28" s="1">
        <f t="shared" si="0"/>
        <v>2</v>
      </c>
      <c r="Q28" s="9">
        <f t="shared" si="1"/>
        <v>0.33000000000000007</v>
      </c>
      <c r="R28" s="31">
        <f t="shared" si="2"/>
        <v>759000.0000000001</v>
      </c>
      <c r="S28" s="16" t="s">
        <v>82</v>
      </c>
    </row>
    <row r="29" spans="1:19" ht="23.25" customHeight="1">
      <c r="A29" s="1">
        <f t="shared" si="3"/>
        <v>17</v>
      </c>
      <c r="B29" s="3" t="s">
        <v>337</v>
      </c>
      <c r="C29" s="4" t="s">
        <v>146</v>
      </c>
      <c r="D29" s="1">
        <v>2</v>
      </c>
      <c r="E29" s="5" t="s">
        <v>4</v>
      </c>
      <c r="F29" s="1" t="s">
        <v>23</v>
      </c>
      <c r="G29" s="1">
        <v>4</v>
      </c>
      <c r="H29" s="6">
        <v>3.33</v>
      </c>
      <c r="I29" s="7">
        <v>0</v>
      </c>
      <c r="J29" s="8">
        <v>40664</v>
      </c>
      <c r="K29" s="1" t="s">
        <v>23</v>
      </c>
      <c r="L29" s="1">
        <v>5</v>
      </c>
      <c r="M29" s="6">
        <v>3.66</v>
      </c>
      <c r="N29" s="7">
        <v>0</v>
      </c>
      <c r="O29" s="8">
        <v>41760</v>
      </c>
      <c r="P29" s="1">
        <f t="shared" si="0"/>
        <v>2</v>
      </c>
      <c r="Q29" s="9">
        <f t="shared" si="1"/>
        <v>0.33000000000000007</v>
      </c>
      <c r="R29" s="31">
        <f t="shared" si="2"/>
        <v>759000.0000000001</v>
      </c>
      <c r="S29" s="16" t="s">
        <v>82</v>
      </c>
    </row>
    <row r="30" spans="1:19" ht="23.25" customHeight="1">
      <c r="A30" s="1">
        <f t="shared" si="3"/>
        <v>18</v>
      </c>
      <c r="B30" s="3" t="s">
        <v>343</v>
      </c>
      <c r="C30" s="4" t="s">
        <v>36</v>
      </c>
      <c r="D30" s="1">
        <v>2</v>
      </c>
      <c r="E30" s="5" t="s">
        <v>175</v>
      </c>
      <c r="F30" s="1" t="s">
        <v>23</v>
      </c>
      <c r="G30" s="1">
        <v>1</v>
      </c>
      <c r="H30" s="6">
        <v>2.34</v>
      </c>
      <c r="I30" s="7">
        <v>0</v>
      </c>
      <c r="J30" s="8">
        <v>40603</v>
      </c>
      <c r="K30" s="1" t="s">
        <v>23</v>
      </c>
      <c r="L30" s="1">
        <v>2</v>
      </c>
      <c r="M30" s="6">
        <v>2.67</v>
      </c>
      <c r="N30" s="7">
        <v>0</v>
      </c>
      <c r="O30" s="8">
        <v>41699</v>
      </c>
      <c r="P30" s="1">
        <f t="shared" si="0"/>
        <v>4</v>
      </c>
      <c r="Q30" s="9">
        <f t="shared" si="1"/>
        <v>0.33000000000000007</v>
      </c>
      <c r="R30" s="31">
        <f t="shared" si="2"/>
        <v>1518000.0000000002</v>
      </c>
      <c r="S30" s="16" t="s">
        <v>82</v>
      </c>
    </row>
    <row r="31" spans="1:19" ht="23.25" customHeight="1">
      <c r="A31" s="1">
        <f t="shared" si="3"/>
        <v>19</v>
      </c>
      <c r="B31" s="3" t="s">
        <v>37</v>
      </c>
      <c r="C31" s="4" t="s">
        <v>344</v>
      </c>
      <c r="D31" s="1">
        <v>2</v>
      </c>
      <c r="E31" s="5" t="s">
        <v>175</v>
      </c>
      <c r="F31" s="1" t="s">
        <v>23</v>
      </c>
      <c r="G31" s="1">
        <v>1</v>
      </c>
      <c r="H31" s="6">
        <v>2.34</v>
      </c>
      <c r="I31" s="7">
        <v>0</v>
      </c>
      <c r="J31" s="8">
        <v>40603</v>
      </c>
      <c r="K31" s="1" t="s">
        <v>23</v>
      </c>
      <c r="L31" s="1">
        <v>2</v>
      </c>
      <c r="M31" s="6">
        <v>2.67</v>
      </c>
      <c r="N31" s="7">
        <v>0</v>
      </c>
      <c r="O31" s="8">
        <v>41699</v>
      </c>
      <c r="P31" s="1">
        <f t="shared" si="0"/>
        <v>4</v>
      </c>
      <c r="Q31" s="9">
        <f t="shared" si="1"/>
        <v>0.33000000000000007</v>
      </c>
      <c r="R31" s="31">
        <f t="shared" si="2"/>
        <v>1518000.0000000002</v>
      </c>
      <c r="S31" s="16" t="s">
        <v>82</v>
      </c>
    </row>
    <row r="32" spans="1:19" ht="23.25" customHeight="1">
      <c r="A32" s="1">
        <f t="shared" si="3"/>
        <v>20</v>
      </c>
      <c r="B32" s="3" t="s">
        <v>341</v>
      </c>
      <c r="C32" s="4" t="s">
        <v>342</v>
      </c>
      <c r="D32" s="1">
        <v>2</v>
      </c>
      <c r="E32" s="24" t="s">
        <v>465</v>
      </c>
      <c r="F32" s="1" t="s">
        <v>23</v>
      </c>
      <c r="G32" s="1">
        <v>4</v>
      </c>
      <c r="H32" s="6">
        <v>3.33</v>
      </c>
      <c r="I32" s="7">
        <v>0</v>
      </c>
      <c r="J32" s="8">
        <v>40664</v>
      </c>
      <c r="K32" s="1" t="s">
        <v>23</v>
      </c>
      <c r="L32" s="1">
        <v>5</v>
      </c>
      <c r="M32" s="6">
        <v>3.66</v>
      </c>
      <c r="N32" s="7">
        <v>0</v>
      </c>
      <c r="O32" s="8">
        <v>41760</v>
      </c>
      <c r="P32" s="1">
        <f t="shared" si="0"/>
        <v>2</v>
      </c>
      <c r="Q32" s="9">
        <f t="shared" si="1"/>
        <v>0.33000000000000007</v>
      </c>
      <c r="R32" s="31">
        <f t="shared" si="2"/>
        <v>759000.0000000001</v>
      </c>
      <c r="S32" s="16" t="s">
        <v>82</v>
      </c>
    </row>
    <row r="33" spans="1:19" ht="23.25" customHeight="1">
      <c r="A33" s="1">
        <f t="shared" si="3"/>
        <v>21</v>
      </c>
      <c r="B33" s="3" t="s">
        <v>340</v>
      </c>
      <c r="C33" s="4" t="s">
        <v>36</v>
      </c>
      <c r="D33" s="1">
        <v>2</v>
      </c>
      <c r="E33" s="5" t="s">
        <v>3</v>
      </c>
      <c r="F33" s="1" t="s">
        <v>23</v>
      </c>
      <c r="G33" s="1">
        <v>4</v>
      </c>
      <c r="H33" s="6">
        <v>3.33</v>
      </c>
      <c r="I33" s="7">
        <v>0</v>
      </c>
      <c r="J33" s="8">
        <v>40664</v>
      </c>
      <c r="K33" s="1" t="s">
        <v>23</v>
      </c>
      <c r="L33" s="1">
        <v>5</v>
      </c>
      <c r="M33" s="6">
        <v>3.66</v>
      </c>
      <c r="N33" s="7">
        <v>0</v>
      </c>
      <c r="O33" s="8">
        <v>41760</v>
      </c>
      <c r="P33" s="1">
        <f t="shared" si="0"/>
        <v>2</v>
      </c>
      <c r="Q33" s="9">
        <f t="shared" si="1"/>
        <v>0.33000000000000007</v>
      </c>
      <c r="R33" s="31">
        <f t="shared" si="2"/>
        <v>759000.0000000001</v>
      </c>
      <c r="S33" s="16" t="s">
        <v>82</v>
      </c>
    </row>
    <row r="34" spans="1:19" ht="23.25" customHeight="1">
      <c r="A34" s="1">
        <f t="shared" si="3"/>
        <v>22</v>
      </c>
      <c r="B34" s="3" t="s">
        <v>183</v>
      </c>
      <c r="C34" s="4" t="s">
        <v>142</v>
      </c>
      <c r="D34" s="1">
        <v>3</v>
      </c>
      <c r="E34" s="5" t="s">
        <v>469</v>
      </c>
      <c r="F34" s="1" t="s">
        <v>27</v>
      </c>
      <c r="G34" s="1">
        <v>1</v>
      </c>
      <c r="H34" s="6">
        <v>4.4</v>
      </c>
      <c r="I34" s="7">
        <v>0</v>
      </c>
      <c r="J34" s="8">
        <v>40603</v>
      </c>
      <c r="K34" s="1" t="s">
        <v>27</v>
      </c>
      <c r="L34" s="1">
        <v>2</v>
      </c>
      <c r="M34" s="6">
        <v>4.74</v>
      </c>
      <c r="N34" s="7">
        <v>0</v>
      </c>
      <c r="O34" s="8">
        <v>41699</v>
      </c>
      <c r="P34" s="1">
        <f t="shared" si="0"/>
        <v>4</v>
      </c>
      <c r="Q34" s="9">
        <f t="shared" si="1"/>
        <v>0.33999999999999986</v>
      </c>
      <c r="R34" s="31">
        <f t="shared" si="2"/>
        <v>1563999.9999999993</v>
      </c>
      <c r="S34" s="16" t="s">
        <v>82</v>
      </c>
    </row>
    <row r="35" spans="1:19" ht="23.25" customHeight="1">
      <c r="A35" s="1">
        <f t="shared" si="3"/>
        <v>23</v>
      </c>
      <c r="B35" s="3" t="s">
        <v>358</v>
      </c>
      <c r="C35" s="4" t="s">
        <v>201</v>
      </c>
      <c r="D35" s="1">
        <v>3</v>
      </c>
      <c r="E35" s="5" t="s">
        <v>469</v>
      </c>
      <c r="F35" s="1" t="s">
        <v>23</v>
      </c>
      <c r="G35" s="1">
        <v>1</v>
      </c>
      <c r="H35" s="6">
        <v>2.34</v>
      </c>
      <c r="I35" s="7">
        <v>0</v>
      </c>
      <c r="J35" s="8">
        <v>40603</v>
      </c>
      <c r="K35" s="1" t="s">
        <v>23</v>
      </c>
      <c r="L35" s="1">
        <v>2</v>
      </c>
      <c r="M35" s="6">
        <v>2.67</v>
      </c>
      <c r="N35" s="7">
        <v>0</v>
      </c>
      <c r="O35" s="8">
        <v>41699</v>
      </c>
      <c r="P35" s="1">
        <f t="shared" si="0"/>
        <v>4</v>
      </c>
      <c r="Q35" s="9">
        <f t="shared" si="1"/>
        <v>0.33000000000000007</v>
      </c>
      <c r="R35" s="31">
        <f t="shared" si="2"/>
        <v>1518000.0000000002</v>
      </c>
      <c r="S35" s="16" t="s">
        <v>82</v>
      </c>
    </row>
    <row r="36" spans="1:19" ht="23.25" customHeight="1">
      <c r="A36" s="1">
        <f t="shared" si="3"/>
        <v>24</v>
      </c>
      <c r="B36" s="3" t="s">
        <v>180</v>
      </c>
      <c r="C36" s="4" t="s">
        <v>193</v>
      </c>
      <c r="D36" s="1">
        <v>3</v>
      </c>
      <c r="E36" s="5" t="s">
        <v>469</v>
      </c>
      <c r="F36" s="1" t="s">
        <v>23</v>
      </c>
      <c r="G36" s="1">
        <v>5</v>
      </c>
      <c r="H36" s="6">
        <v>3.66</v>
      </c>
      <c r="I36" s="7">
        <v>0</v>
      </c>
      <c r="J36" s="8">
        <v>40634</v>
      </c>
      <c r="K36" s="1" t="s">
        <v>23</v>
      </c>
      <c r="L36" s="1">
        <v>6</v>
      </c>
      <c r="M36" s="6">
        <v>3.99</v>
      </c>
      <c r="N36" s="7">
        <v>0</v>
      </c>
      <c r="O36" s="8">
        <v>41730</v>
      </c>
      <c r="P36" s="1">
        <f t="shared" si="0"/>
        <v>3</v>
      </c>
      <c r="Q36" s="9">
        <f t="shared" si="1"/>
        <v>0.33000000000000007</v>
      </c>
      <c r="R36" s="31">
        <f t="shared" si="2"/>
        <v>1138500.0000000002</v>
      </c>
      <c r="S36" s="16" t="s">
        <v>82</v>
      </c>
    </row>
    <row r="37" spans="1:19" ht="23.25" customHeight="1">
      <c r="A37" s="1">
        <f t="shared" si="3"/>
        <v>25</v>
      </c>
      <c r="B37" s="3" t="s">
        <v>345</v>
      </c>
      <c r="C37" s="23" t="s">
        <v>346</v>
      </c>
      <c r="D37" s="1">
        <v>3</v>
      </c>
      <c r="E37" s="5" t="s">
        <v>6</v>
      </c>
      <c r="F37" s="1" t="s">
        <v>23</v>
      </c>
      <c r="G37" s="1">
        <v>4</v>
      </c>
      <c r="H37" s="6">
        <v>3.33</v>
      </c>
      <c r="I37" s="7">
        <v>0</v>
      </c>
      <c r="J37" s="8">
        <v>40664</v>
      </c>
      <c r="K37" s="1" t="s">
        <v>23</v>
      </c>
      <c r="L37" s="1">
        <v>5</v>
      </c>
      <c r="M37" s="6">
        <v>3.66</v>
      </c>
      <c r="N37" s="7">
        <v>0</v>
      </c>
      <c r="O37" s="8">
        <v>41760</v>
      </c>
      <c r="P37" s="1">
        <f t="shared" si="0"/>
        <v>2</v>
      </c>
      <c r="Q37" s="9">
        <f t="shared" si="1"/>
        <v>0.33000000000000007</v>
      </c>
      <c r="R37" s="31">
        <f t="shared" si="2"/>
        <v>759000.0000000001</v>
      </c>
      <c r="S37" s="16" t="s">
        <v>82</v>
      </c>
    </row>
    <row r="38" spans="1:19" ht="23.25" customHeight="1">
      <c r="A38" s="1">
        <f t="shared" si="3"/>
        <v>26</v>
      </c>
      <c r="B38" s="3" t="s">
        <v>347</v>
      </c>
      <c r="C38" s="4" t="s">
        <v>348</v>
      </c>
      <c r="D38" s="1">
        <v>3</v>
      </c>
      <c r="E38" s="5" t="s">
        <v>6</v>
      </c>
      <c r="F38" s="1" t="s">
        <v>23</v>
      </c>
      <c r="G38" s="1">
        <v>6</v>
      </c>
      <c r="H38" s="6">
        <v>3.99</v>
      </c>
      <c r="I38" s="7">
        <v>0</v>
      </c>
      <c r="J38" s="8">
        <v>40544</v>
      </c>
      <c r="K38" s="1" t="s">
        <v>23</v>
      </c>
      <c r="L38" s="1">
        <v>7</v>
      </c>
      <c r="M38" s="6">
        <v>4.32</v>
      </c>
      <c r="N38" s="7">
        <v>0</v>
      </c>
      <c r="O38" s="8">
        <v>41640</v>
      </c>
      <c r="P38" s="1">
        <f t="shared" si="0"/>
        <v>6</v>
      </c>
      <c r="Q38" s="9">
        <f t="shared" si="1"/>
        <v>0.33000000000000007</v>
      </c>
      <c r="R38" s="31">
        <f t="shared" si="2"/>
        <v>2277000.0000000005</v>
      </c>
      <c r="S38" s="16" t="s">
        <v>82</v>
      </c>
    </row>
    <row r="39" spans="1:19" ht="23.25" customHeight="1">
      <c r="A39" s="1">
        <f t="shared" si="3"/>
        <v>27</v>
      </c>
      <c r="B39" s="3" t="s">
        <v>353</v>
      </c>
      <c r="C39" s="4" t="s">
        <v>194</v>
      </c>
      <c r="D39" s="1">
        <v>3</v>
      </c>
      <c r="E39" s="5" t="s">
        <v>60</v>
      </c>
      <c r="F39" s="1" t="s">
        <v>27</v>
      </c>
      <c r="G39" s="1">
        <v>1</v>
      </c>
      <c r="H39" s="6">
        <v>4.4</v>
      </c>
      <c r="I39" s="7">
        <v>0</v>
      </c>
      <c r="J39" s="8">
        <v>40603</v>
      </c>
      <c r="K39" s="1" t="s">
        <v>27</v>
      </c>
      <c r="L39" s="1">
        <v>2</v>
      </c>
      <c r="M39" s="6">
        <v>4.74</v>
      </c>
      <c r="N39" s="7">
        <v>0</v>
      </c>
      <c r="O39" s="8">
        <v>41699</v>
      </c>
      <c r="P39" s="1">
        <f t="shared" si="0"/>
        <v>4</v>
      </c>
      <c r="Q39" s="9">
        <f t="shared" si="1"/>
        <v>0.33999999999999986</v>
      </c>
      <c r="R39" s="31">
        <f t="shared" si="2"/>
        <v>1563999.9999999993</v>
      </c>
      <c r="S39" s="16" t="s">
        <v>82</v>
      </c>
    </row>
    <row r="40" spans="1:19" ht="23.25" customHeight="1">
      <c r="A40" s="1">
        <f t="shared" si="3"/>
        <v>28</v>
      </c>
      <c r="B40" s="3" t="s">
        <v>354</v>
      </c>
      <c r="C40" s="23" t="s">
        <v>34</v>
      </c>
      <c r="D40" s="1">
        <v>3</v>
      </c>
      <c r="E40" s="5" t="s">
        <v>60</v>
      </c>
      <c r="F40" s="1" t="s">
        <v>27</v>
      </c>
      <c r="G40" s="1">
        <v>1</v>
      </c>
      <c r="H40" s="6">
        <v>4.4</v>
      </c>
      <c r="I40" s="7">
        <v>0</v>
      </c>
      <c r="J40" s="8">
        <v>40603</v>
      </c>
      <c r="K40" s="1" t="s">
        <v>27</v>
      </c>
      <c r="L40" s="1">
        <v>2</v>
      </c>
      <c r="M40" s="6">
        <v>4.74</v>
      </c>
      <c r="N40" s="7">
        <v>0</v>
      </c>
      <c r="O40" s="8">
        <v>41699</v>
      </c>
      <c r="P40" s="1">
        <f t="shared" si="0"/>
        <v>4</v>
      </c>
      <c r="Q40" s="9">
        <f t="shared" si="1"/>
        <v>0.33999999999999986</v>
      </c>
      <c r="R40" s="31">
        <f t="shared" si="2"/>
        <v>1563999.9999999993</v>
      </c>
      <c r="S40" s="16" t="s">
        <v>82</v>
      </c>
    </row>
    <row r="41" spans="1:19" ht="23.25" customHeight="1">
      <c r="A41" s="1">
        <f t="shared" si="3"/>
        <v>29</v>
      </c>
      <c r="B41" s="3" t="s">
        <v>355</v>
      </c>
      <c r="C41" s="4" t="s">
        <v>194</v>
      </c>
      <c r="D41" s="1">
        <v>3</v>
      </c>
      <c r="E41" s="5" t="s">
        <v>60</v>
      </c>
      <c r="F41" s="1" t="s">
        <v>23</v>
      </c>
      <c r="G41" s="1">
        <v>1</v>
      </c>
      <c r="H41" s="6">
        <v>2.34</v>
      </c>
      <c r="I41" s="7">
        <v>0</v>
      </c>
      <c r="J41" s="8">
        <v>40544</v>
      </c>
      <c r="K41" s="1" t="s">
        <v>23</v>
      </c>
      <c r="L41" s="1">
        <v>2</v>
      </c>
      <c r="M41" s="6">
        <v>2.67</v>
      </c>
      <c r="N41" s="7">
        <v>0</v>
      </c>
      <c r="O41" s="8">
        <v>41640</v>
      </c>
      <c r="P41" s="1">
        <f t="shared" si="0"/>
        <v>6</v>
      </c>
      <c r="Q41" s="9">
        <f t="shared" si="1"/>
        <v>0.33000000000000007</v>
      </c>
      <c r="R41" s="31">
        <f t="shared" si="2"/>
        <v>2277000.0000000005</v>
      </c>
      <c r="S41" s="16" t="s">
        <v>82</v>
      </c>
    </row>
    <row r="42" spans="1:19" ht="23.25" customHeight="1">
      <c r="A42" s="1">
        <f t="shared" si="3"/>
        <v>30</v>
      </c>
      <c r="B42" s="3" t="s">
        <v>179</v>
      </c>
      <c r="C42" s="4" t="s">
        <v>38</v>
      </c>
      <c r="D42" s="1">
        <v>3</v>
      </c>
      <c r="E42" s="5" t="s">
        <v>60</v>
      </c>
      <c r="F42" s="1" t="s">
        <v>23</v>
      </c>
      <c r="G42" s="1">
        <v>1</v>
      </c>
      <c r="H42" s="6">
        <v>2.34</v>
      </c>
      <c r="I42" s="7">
        <v>0</v>
      </c>
      <c r="J42" s="8">
        <v>40603</v>
      </c>
      <c r="K42" s="1" t="s">
        <v>23</v>
      </c>
      <c r="L42" s="1">
        <v>2</v>
      </c>
      <c r="M42" s="6">
        <v>2.67</v>
      </c>
      <c r="N42" s="7">
        <v>0</v>
      </c>
      <c r="O42" s="8">
        <v>41699</v>
      </c>
      <c r="P42" s="1">
        <f t="shared" si="0"/>
        <v>4</v>
      </c>
      <c r="Q42" s="9">
        <f t="shared" si="1"/>
        <v>0.33000000000000007</v>
      </c>
      <c r="R42" s="31">
        <f t="shared" si="2"/>
        <v>1518000.0000000002</v>
      </c>
      <c r="S42" s="16" t="s">
        <v>82</v>
      </c>
    </row>
    <row r="43" spans="1:19" ht="23.25" customHeight="1">
      <c r="A43" s="1">
        <f t="shared" si="3"/>
        <v>31</v>
      </c>
      <c r="B43" s="3" t="s">
        <v>144</v>
      </c>
      <c r="C43" s="23" t="s">
        <v>349</v>
      </c>
      <c r="D43" s="1">
        <v>3</v>
      </c>
      <c r="E43" s="5" t="s">
        <v>467</v>
      </c>
      <c r="F43" s="1" t="s">
        <v>27</v>
      </c>
      <c r="G43" s="1">
        <v>1</v>
      </c>
      <c r="H43" s="6">
        <v>4.4</v>
      </c>
      <c r="I43" s="7">
        <v>0</v>
      </c>
      <c r="J43" s="8">
        <v>40603</v>
      </c>
      <c r="K43" s="1" t="s">
        <v>27</v>
      </c>
      <c r="L43" s="1">
        <v>2</v>
      </c>
      <c r="M43" s="6">
        <v>4.74</v>
      </c>
      <c r="N43" s="7">
        <v>0</v>
      </c>
      <c r="O43" s="8">
        <v>41699</v>
      </c>
      <c r="P43" s="1">
        <f t="shared" si="0"/>
        <v>4</v>
      </c>
      <c r="Q43" s="9">
        <f t="shared" si="1"/>
        <v>0.33999999999999986</v>
      </c>
      <c r="R43" s="31">
        <f t="shared" si="2"/>
        <v>1563999.9999999993</v>
      </c>
      <c r="S43" s="16" t="s">
        <v>82</v>
      </c>
    </row>
    <row r="44" spans="1:19" ht="23.25" customHeight="1">
      <c r="A44" s="1">
        <f t="shared" si="3"/>
        <v>32</v>
      </c>
      <c r="B44" s="3" t="s">
        <v>156</v>
      </c>
      <c r="C44" s="4" t="s">
        <v>202</v>
      </c>
      <c r="D44" s="1">
        <v>3</v>
      </c>
      <c r="E44" s="5" t="s">
        <v>467</v>
      </c>
      <c r="F44" s="1" t="s">
        <v>23</v>
      </c>
      <c r="G44" s="1">
        <v>1</v>
      </c>
      <c r="H44" s="6">
        <v>2.34</v>
      </c>
      <c r="I44" s="7">
        <v>0</v>
      </c>
      <c r="J44" s="8">
        <v>40603</v>
      </c>
      <c r="K44" s="1" t="s">
        <v>23</v>
      </c>
      <c r="L44" s="1">
        <v>2</v>
      </c>
      <c r="M44" s="6">
        <v>2.67</v>
      </c>
      <c r="N44" s="7">
        <v>0</v>
      </c>
      <c r="O44" s="8">
        <v>41699</v>
      </c>
      <c r="P44" s="1">
        <f t="shared" si="0"/>
        <v>4</v>
      </c>
      <c r="Q44" s="9">
        <f t="shared" si="1"/>
        <v>0.33000000000000007</v>
      </c>
      <c r="R44" s="31">
        <f t="shared" si="2"/>
        <v>1518000.0000000002</v>
      </c>
      <c r="S44" s="16" t="s">
        <v>82</v>
      </c>
    </row>
    <row r="45" spans="1:19" ht="23.25" customHeight="1">
      <c r="A45" s="1">
        <f t="shared" si="3"/>
        <v>33</v>
      </c>
      <c r="B45" s="3" t="s">
        <v>351</v>
      </c>
      <c r="C45" s="23" t="s">
        <v>352</v>
      </c>
      <c r="D45" s="1">
        <v>3</v>
      </c>
      <c r="E45" s="5" t="s">
        <v>467</v>
      </c>
      <c r="F45" s="1" t="s">
        <v>23</v>
      </c>
      <c r="G45" s="1">
        <v>1</v>
      </c>
      <c r="H45" s="6">
        <v>2.34</v>
      </c>
      <c r="I45" s="7">
        <v>0</v>
      </c>
      <c r="J45" s="8">
        <v>40603</v>
      </c>
      <c r="K45" s="1" t="s">
        <v>23</v>
      </c>
      <c r="L45" s="1">
        <v>2</v>
      </c>
      <c r="M45" s="6">
        <v>2.67</v>
      </c>
      <c r="N45" s="7">
        <v>0</v>
      </c>
      <c r="O45" s="8">
        <v>41699</v>
      </c>
      <c r="P45" s="1">
        <f aca="true" t="shared" si="4" ref="P45:P76">7-MONTH(O45)</f>
        <v>4</v>
      </c>
      <c r="Q45" s="9">
        <f aca="true" t="shared" si="5" ref="Q45:Q76">(M45+(M45*N45))-(H45+(H45*I45))</f>
        <v>0.33000000000000007</v>
      </c>
      <c r="R45" s="31">
        <f aca="true" t="shared" si="6" ref="R45:R76">Q45*P45*1150000</f>
        <v>1518000.0000000002</v>
      </c>
      <c r="S45" s="16" t="s">
        <v>82</v>
      </c>
    </row>
    <row r="46" spans="1:19" ht="23.25" customHeight="1">
      <c r="A46" s="1">
        <f t="shared" si="3"/>
        <v>34</v>
      </c>
      <c r="B46" s="3" t="s">
        <v>228</v>
      </c>
      <c r="C46" s="4" t="s">
        <v>350</v>
      </c>
      <c r="D46" s="1">
        <v>3</v>
      </c>
      <c r="E46" s="5" t="s">
        <v>467</v>
      </c>
      <c r="F46" s="1" t="s">
        <v>23</v>
      </c>
      <c r="G46" s="1">
        <v>5</v>
      </c>
      <c r="H46" s="6">
        <v>3.66</v>
      </c>
      <c r="I46" s="7">
        <v>0</v>
      </c>
      <c r="J46" s="8">
        <v>40634</v>
      </c>
      <c r="K46" s="1" t="s">
        <v>23</v>
      </c>
      <c r="L46" s="1">
        <v>6</v>
      </c>
      <c r="M46" s="6">
        <v>3.99</v>
      </c>
      <c r="N46" s="7">
        <v>0</v>
      </c>
      <c r="O46" s="8">
        <v>41730</v>
      </c>
      <c r="P46" s="1">
        <f t="shared" si="4"/>
        <v>3</v>
      </c>
      <c r="Q46" s="9">
        <f t="shared" si="5"/>
        <v>0.33000000000000007</v>
      </c>
      <c r="R46" s="31">
        <f t="shared" si="6"/>
        <v>1138500.0000000002</v>
      </c>
      <c r="S46" s="16" t="s">
        <v>82</v>
      </c>
    </row>
    <row r="47" spans="1:19" ht="23.25" customHeight="1">
      <c r="A47" s="1">
        <f t="shared" si="3"/>
        <v>35</v>
      </c>
      <c r="B47" s="3" t="s">
        <v>156</v>
      </c>
      <c r="C47" s="4" t="s">
        <v>222</v>
      </c>
      <c r="D47" s="1">
        <v>3</v>
      </c>
      <c r="E47" s="24" t="s">
        <v>466</v>
      </c>
      <c r="F47" s="1" t="s">
        <v>23</v>
      </c>
      <c r="G47" s="1">
        <v>2</v>
      </c>
      <c r="H47" s="6">
        <v>2.67</v>
      </c>
      <c r="I47" s="7">
        <v>0</v>
      </c>
      <c r="J47" s="8">
        <v>40603</v>
      </c>
      <c r="K47" s="1" t="s">
        <v>23</v>
      </c>
      <c r="L47" s="1">
        <v>3</v>
      </c>
      <c r="M47" s="6">
        <v>3</v>
      </c>
      <c r="N47" s="7">
        <v>0</v>
      </c>
      <c r="O47" s="8">
        <v>41699</v>
      </c>
      <c r="P47" s="1">
        <f t="shared" si="4"/>
        <v>4</v>
      </c>
      <c r="Q47" s="9">
        <f t="shared" si="5"/>
        <v>0.33000000000000007</v>
      </c>
      <c r="R47" s="31">
        <f t="shared" si="6"/>
        <v>1518000.0000000002</v>
      </c>
      <c r="S47" s="16" t="s">
        <v>82</v>
      </c>
    </row>
    <row r="48" spans="1:19" ht="23.25" customHeight="1">
      <c r="A48" s="1">
        <f t="shared" si="3"/>
        <v>36</v>
      </c>
      <c r="B48" s="3" t="s">
        <v>179</v>
      </c>
      <c r="C48" s="4" t="s">
        <v>184</v>
      </c>
      <c r="D48" s="1">
        <v>3</v>
      </c>
      <c r="E48" s="5" t="s">
        <v>466</v>
      </c>
      <c r="F48" s="1" t="s">
        <v>23</v>
      </c>
      <c r="G48" s="1">
        <v>3</v>
      </c>
      <c r="H48" s="6">
        <v>3</v>
      </c>
      <c r="I48" s="7">
        <v>0</v>
      </c>
      <c r="J48" s="8">
        <v>40695</v>
      </c>
      <c r="K48" s="1" t="s">
        <v>23</v>
      </c>
      <c r="L48" s="1">
        <v>4</v>
      </c>
      <c r="M48" s="6">
        <v>3.33</v>
      </c>
      <c r="N48" s="7">
        <v>0</v>
      </c>
      <c r="O48" s="8">
        <v>41791</v>
      </c>
      <c r="P48" s="1">
        <f t="shared" si="4"/>
        <v>1</v>
      </c>
      <c r="Q48" s="9">
        <f t="shared" si="5"/>
        <v>0.33000000000000007</v>
      </c>
      <c r="R48" s="31">
        <f t="shared" si="6"/>
        <v>379500.00000000006</v>
      </c>
      <c r="S48" s="16" t="s">
        <v>82</v>
      </c>
    </row>
    <row r="49" spans="1:19" ht="23.25" customHeight="1">
      <c r="A49" s="1">
        <f t="shared" si="3"/>
        <v>37</v>
      </c>
      <c r="B49" s="3" t="s">
        <v>359</v>
      </c>
      <c r="C49" s="23" t="s">
        <v>57</v>
      </c>
      <c r="D49" s="1">
        <v>3</v>
      </c>
      <c r="E49" s="5" t="s">
        <v>470</v>
      </c>
      <c r="F49" s="1" t="s">
        <v>27</v>
      </c>
      <c r="G49" s="1">
        <v>1</v>
      </c>
      <c r="H49" s="6">
        <v>4.4</v>
      </c>
      <c r="I49" s="7">
        <v>0</v>
      </c>
      <c r="J49" s="8">
        <v>40603</v>
      </c>
      <c r="K49" s="1" t="s">
        <v>27</v>
      </c>
      <c r="L49" s="1">
        <v>2</v>
      </c>
      <c r="M49" s="6">
        <v>4.74</v>
      </c>
      <c r="N49" s="7">
        <v>0</v>
      </c>
      <c r="O49" s="8">
        <v>41699</v>
      </c>
      <c r="P49" s="1">
        <f t="shared" si="4"/>
        <v>4</v>
      </c>
      <c r="Q49" s="9">
        <f t="shared" si="5"/>
        <v>0.33999999999999986</v>
      </c>
      <c r="R49" s="31">
        <f t="shared" si="6"/>
        <v>1563999.9999999993</v>
      </c>
      <c r="S49" s="16" t="s">
        <v>82</v>
      </c>
    </row>
    <row r="50" spans="1:19" ht="23.25" customHeight="1">
      <c r="A50" s="1">
        <f t="shared" si="3"/>
        <v>38</v>
      </c>
      <c r="B50" s="3" t="s">
        <v>37</v>
      </c>
      <c r="C50" s="4" t="s">
        <v>360</v>
      </c>
      <c r="D50" s="1">
        <v>3</v>
      </c>
      <c r="E50" s="5" t="s">
        <v>471</v>
      </c>
      <c r="F50" s="1" t="s">
        <v>25</v>
      </c>
      <c r="G50" s="1">
        <v>2</v>
      </c>
      <c r="H50" s="6">
        <v>2.67</v>
      </c>
      <c r="I50" s="7">
        <v>0</v>
      </c>
      <c r="J50" s="8">
        <v>40544</v>
      </c>
      <c r="K50" s="1" t="s">
        <v>25</v>
      </c>
      <c r="L50" s="1">
        <v>3</v>
      </c>
      <c r="M50" s="6">
        <v>3</v>
      </c>
      <c r="N50" s="7">
        <v>0</v>
      </c>
      <c r="O50" s="8">
        <v>41640</v>
      </c>
      <c r="P50" s="1">
        <f t="shared" si="4"/>
        <v>6</v>
      </c>
      <c r="Q50" s="9">
        <f t="shared" si="5"/>
        <v>0.33000000000000007</v>
      </c>
      <c r="R50" s="31">
        <f t="shared" si="6"/>
        <v>2277000.0000000005</v>
      </c>
      <c r="S50" s="16" t="s">
        <v>82</v>
      </c>
    </row>
    <row r="51" spans="1:19" ht="23.25" customHeight="1">
      <c r="A51" s="1">
        <f t="shared" si="3"/>
        <v>39</v>
      </c>
      <c r="B51" s="3" t="s">
        <v>53</v>
      </c>
      <c r="C51" s="4" t="s">
        <v>224</v>
      </c>
      <c r="D51" s="1">
        <v>4</v>
      </c>
      <c r="E51" s="5" t="s">
        <v>281</v>
      </c>
      <c r="F51" s="1" t="s">
        <v>23</v>
      </c>
      <c r="G51" s="1">
        <v>5</v>
      </c>
      <c r="H51" s="6">
        <v>3.66</v>
      </c>
      <c r="I51" s="7">
        <v>0</v>
      </c>
      <c r="J51" s="8">
        <v>40634</v>
      </c>
      <c r="K51" s="1" t="s">
        <v>23</v>
      </c>
      <c r="L51" s="1">
        <v>6</v>
      </c>
      <c r="M51" s="6">
        <v>3.99</v>
      </c>
      <c r="N51" s="7">
        <v>0</v>
      </c>
      <c r="O51" s="8">
        <v>41730</v>
      </c>
      <c r="P51" s="1">
        <f t="shared" si="4"/>
        <v>3</v>
      </c>
      <c r="Q51" s="9">
        <f t="shared" si="5"/>
        <v>0.33000000000000007</v>
      </c>
      <c r="R51" s="31">
        <f t="shared" si="6"/>
        <v>1138500.0000000002</v>
      </c>
      <c r="S51" s="16" t="s">
        <v>82</v>
      </c>
    </row>
    <row r="52" spans="1:19" ht="23.25" customHeight="1">
      <c r="A52" s="1">
        <f t="shared" si="3"/>
        <v>40</v>
      </c>
      <c r="B52" s="3" t="s">
        <v>364</v>
      </c>
      <c r="C52" s="4" t="s">
        <v>41</v>
      </c>
      <c r="D52" s="1">
        <v>4</v>
      </c>
      <c r="E52" s="24" t="s">
        <v>112</v>
      </c>
      <c r="F52" s="1" t="s">
        <v>23</v>
      </c>
      <c r="G52" s="1">
        <v>1</v>
      </c>
      <c r="H52" s="6">
        <v>2.34</v>
      </c>
      <c r="I52" s="7">
        <v>0</v>
      </c>
      <c r="J52" s="8">
        <v>40603</v>
      </c>
      <c r="K52" s="1" t="s">
        <v>23</v>
      </c>
      <c r="L52" s="1">
        <v>2</v>
      </c>
      <c r="M52" s="6">
        <v>2.67</v>
      </c>
      <c r="N52" s="7">
        <v>0</v>
      </c>
      <c r="O52" s="8">
        <v>41699</v>
      </c>
      <c r="P52" s="1">
        <f t="shared" si="4"/>
        <v>4</v>
      </c>
      <c r="Q52" s="9">
        <f t="shared" si="5"/>
        <v>0.33000000000000007</v>
      </c>
      <c r="R52" s="31">
        <f t="shared" si="6"/>
        <v>1518000.0000000002</v>
      </c>
      <c r="S52" s="16" t="s">
        <v>82</v>
      </c>
    </row>
    <row r="53" spans="1:19" ht="23.25" customHeight="1">
      <c r="A53" s="1">
        <f t="shared" si="3"/>
        <v>41</v>
      </c>
      <c r="B53" s="3" t="s">
        <v>111</v>
      </c>
      <c r="C53" s="4" t="s">
        <v>204</v>
      </c>
      <c r="D53" s="1">
        <v>4</v>
      </c>
      <c r="E53" s="5" t="s">
        <v>112</v>
      </c>
      <c r="F53" s="1" t="s">
        <v>23</v>
      </c>
      <c r="G53" s="1">
        <v>3</v>
      </c>
      <c r="H53" s="6">
        <v>3</v>
      </c>
      <c r="I53" s="7">
        <v>0</v>
      </c>
      <c r="J53" s="8">
        <v>40664</v>
      </c>
      <c r="K53" s="1" t="s">
        <v>23</v>
      </c>
      <c r="L53" s="1">
        <v>4</v>
      </c>
      <c r="M53" s="6">
        <v>3.33</v>
      </c>
      <c r="N53" s="7">
        <v>0</v>
      </c>
      <c r="O53" s="8">
        <v>41760</v>
      </c>
      <c r="P53" s="1">
        <f t="shared" si="4"/>
        <v>2</v>
      </c>
      <c r="Q53" s="9">
        <f t="shared" si="5"/>
        <v>0.33000000000000007</v>
      </c>
      <c r="R53" s="31">
        <f t="shared" si="6"/>
        <v>759000.0000000001</v>
      </c>
      <c r="S53" s="16" t="s">
        <v>82</v>
      </c>
    </row>
    <row r="54" spans="1:19" ht="23.25" customHeight="1">
      <c r="A54" s="1">
        <f t="shared" si="3"/>
        <v>42</v>
      </c>
      <c r="B54" s="3" t="s">
        <v>54</v>
      </c>
      <c r="C54" s="4" t="s">
        <v>50</v>
      </c>
      <c r="D54" s="1">
        <v>4</v>
      </c>
      <c r="E54" s="5" t="s">
        <v>112</v>
      </c>
      <c r="F54" s="1" t="s">
        <v>23</v>
      </c>
      <c r="G54" s="1">
        <v>5</v>
      </c>
      <c r="H54" s="6">
        <v>3.66</v>
      </c>
      <c r="I54" s="7">
        <v>0</v>
      </c>
      <c r="J54" s="8">
        <v>40664</v>
      </c>
      <c r="K54" s="1" t="s">
        <v>23</v>
      </c>
      <c r="L54" s="1">
        <v>6</v>
      </c>
      <c r="M54" s="6">
        <v>3.99</v>
      </c>
      <c r="N54" s="7">
        <v>0</v>
      </c>
      <c r="O54" s="8">
        <v>41760</v>
      </c>
      <c r="P54" s="1">
        <f t="shared" si="4"/>
        <v>2</v>
      </c>
      <c r="Q54" s="9">
        <f t="shared" si="5"/>
        <v>0.33000000000000007</v>
      </c>
      <c r="R54" s="31">
        <f t="shared" si="6"/>
        <v>759000.0000000001</v>
      </c>
      <c r="S54" s="16" t="s">
        <v>82</v>
      </c>
    </row>
    <row r="55" spans="1:19" ht="23.25" customHeight="1">
      <c r="A55" s="1">
        <f t="shared" si="3"/>
        <v>43</v>
      </c>
      <c r="B55" s="3" t="s">
        <v>150</v>
      </c>
      <c r="C55" s="4" t="s">
        <v>56</v>
      </c>
      <c r="D55" s="1">
        <v>4</v>
      </c>
      <c r="E55" s="5" t="s">
        <v>163</v>
      </c>
      <c r="F55" s="1" t="s">
        <v>35</v>
      </c>
      <c r="G55" s="1">
        <v>2</v>
      </c>
      <c r="H55" s="6">
        <v>2.06</v>
      </c>
      <c r="I55" s="7">
        <v>0</v>
      </c>
      <c r="J55" s="8">
        <v>40940</v>
      </c>
      <c r="K55" s="1" t="s">
        <v>35</v>
      </c>
      <c r="L55" s="1">
        <v>3</v>
      </c>
      <c r="M55" s="6">
        <v>2.26</v>
      </c>
      <c r="N55" s="7">
        <v>0</v>
      </c>
      <c r="O55" s="8">
        <v>41671</v>
      </c>
      <c r="P55" s="1">
        <f t="shared" si="4"/>
        <v>5</v>
      </c>
      <c r="Q55" s="9">
        <f t="shared" si="5"/>
        <v>0.19999999999999973</v>
      </c>
      <c r="R55" s="31">
        <f t="shared" si="6"/>
        <v>1149999.9999999984</v>
      </c>
      <c r="S55" s="16" t="s">
        <v>82</v>
      </c>
    </row>
    <row r="56" spans="1:19" ht="23.25" customHeight="1">
      <c r="A56" s="1">
        <f t="shared" si="3"/>
        <v>44</v>
      </c>
      <c r="B56" s="3" t="s">
        <v>366</v>
      </c>
      <c r="C56" s="4" t="s">
        <v>318</v>
      </c>
      <c r="D56" s="1">
        <v>5</v>
      </c>
      <c r="E56" s="5" t="s">
        <v>63</v>
      </c>
      <c r="F56" s="1" t="s">
        <v>23</v>
      </c>
      <c r="G56" s="1">
        <v>1</v>
      </c>
      <c r="H56" s="6">
        <v>2.34</v>
      </c>
      <c r="I56" s="7">
        <v>0</v>
      </c>
      <c r="J56" s="8">
        <v>40603</v>
      </c>
      <c r="K56" s="1" t="s">
        <v>23</v>
      </c>
      <c r="L56" s="1">
        <v>2</v>
      </c>
      <c r="M56" s="6">
        <v>2.67</v>
      </c>
      <c r="N56" s="7">
        <v>0</v>
      </c>
      <c r="O56" s="8">
        <v>41699</v>
      </c>
      <c r="P56" s="1">
        <f t="shared" si="4"/>
        <v>4</v>
      </c>
      <c r="Q56" s="9">
        <f t="shared" si="5"/>
        <v>0.33000000000000007</v>
      </c>
      <c r="R56" s="31">
        <f t="shared" si="6"/>
        <v>1518000.0000000002</v>
      </c>
      <c r="S56" s="16" t="s">
        <v>82</v>
      </c>
    </row>
    <row r="57" spans="1:19" ht="23.25" customHeight="1">
      <c r="A57" s="1">
        <f t="shared" si="3"/>
        <v>45</v>
      </c>
      <c r="B57" s="3" t="s">
        <v>227</v>
      </c>
      <c r="C57" s="4" t="s">
        <v>365</v>
      </c>
      <c r="D57" s="1">
        <v>5</v>
      </c>
      <c r="E57" s="5" t="s">
        <v>63</v>
      </c>
      <c r="F57" s="1" t="s">
        <v>23</v>
      </c>
      <c r="G57" s="1">
        <v>3</v>
      </c>
      <c r="H57" s="6">
        <v>3</v>
      </c>
      <c r="I57" s="7">
        <v>0</v>
      </c>
      <c r="J57" s="8">
        <v>40603</v>
      </c>
      <c r="K57" s="1" t="s">
        <v>23</v>
      </c>
      <c r="L57" s="1">
        <v>4</v>
      </c>
      <c r="M57" s="6">
        <v>3.33</v>
      </c>
      <c r="N57" s="7">
        <v>0</v>
      </c>
      <c r="O57" s="8">
        <v>41699</v>
      </c>
      <c r="P57" s="1">
        <f t="shared" si="4"/>
        <v>4</v>
      </c>
      <c r="Q57" s="9">
        <f t="shared" si="5"/>
        <v>0.33000000000000007</v>
      </c>
      <c r="R57" s="31">
        <f t="shared" si="6"/>
        <v>1518000.0000000002</v>
      </c>
      <c r="S57" s="16" t="s">
        <v>82</v>
      </c>
    </row>
    <row r="58" spans="1:19" ht="23.25" customHeight="1">
      <c r="A58" s="1">
        <f t="shared" si="3"/>
        <v>46</v>
      </c>
      <c r="B58" s="3" t="s">
        <v>371</v>
      </c>
      <c r="C58" s="4" t="s">
        <v>34</v>
      </c>
      <c r="D58" s="1">
        <v>5</v>
      </c>
      <c r="E58" s="5" t="s">
        <v>282</v>
      </c>
      <c r="F58" s="1" t="s">
        <v>23</v>
      </c>
      <c r="G58" s="1">
        <v>1</v>
      </c>
      <c r="H58" s="6">
        <v>2.34</v>
      </c>
      <c r="I58" s="7">
        <v>0</v>
      </c>
      <c r="J58" s="8">
        <v>40603</v>
      </c>
      <c r="K58" s="1" t="s">
        <v>23</v>
      </c>
      <c r="L58" s="1">
        <v>2</v>
      </c>
      <c r="M58" s="6">
        <v>2.67</v>
      </c>
      <c r="N58" s="7">
        <v>0</v>
      </c>
      <c r="O58" s="8">
        <v>41699</v>
      </c>
      <c r="P58" s="1">
        <f t="shared" si="4"/>
        <v>4</v>
      </c>
      <c r="Q58" s="9">
        <f t="shared" si="5"/>
        <v>0.33000000000000007</v>
      </c>
      <c r="R58" s="31">
        <f t="shared" si="6"/>
        <v>1518000.0000000002</v>
      </c>
      <c r="S58" s="16" t="s">
        <v>82</v>
      </c>
    </row>
    <row r="59" spans="1:19" ht="23.25" customHeight="1">
      <c r="A59" s="1">
        <f t="shared" si="3"/>
        <v>47</v>
      </c>
      <c r="B59" s="3" t="s">
        <v>373</v>
      </c>
      <c r="C59" s="23" t="s">
        <v>187</v>
      </c>
      <c r="D59" s="1">
        <v>5</v>
      </c>
      <c r="E59" s="5" t="s">
        <v>476</v>
      </c>
      <c r="F59" s="1" t="s">
        <v>27</v>
      </c>
      <c r="G59" s="1">
        <v>1</v>
      </c>
      <c r="H59" s="6">
        <v>4.4</v>
      </c>
      <c r="I59" s="7">
        <v>0</v>
      </c>
      <c r="J59" s="8">
        <v>40603</v>
      </c>
      <c r="K59" s="1" t="s">
        <v>27</v>
      </c>
      <c r="L59" s="1">
        <v>2</v>
      </c>
      <c r="M59" s="6">
        <v>4.74</v>
      </c>
      <c r="N59" s="7">
        <v>0</v>
      </c>
      <c r="O59" s="8">
        <v>41791</v>
      </c>
      <c r="P59" s="1">
        <f t="shared" si="4"/>
        <v>1</v>
      </c>
      <c r="Q59" s="9">
        <f t="shared" si="5"/>
        <v>0.33999999999999986</v>
      </c>
      <c r="R59" s="31">
        <f t="shared" si="6"/>
        <v>390999.9999999998</v>
      </c>
      <c r="S59" s="16" t="s">
        <v>533</v>
      </c>
    </row>
    <row r="60" spans="1:19" ht="23.25" customHeight="1">
      <c r="A60" s="1">
        <f t="shared" si="3"/>
        <v>48</v>
      </c>
      <c r="B60" s="3" t="s">
        <v>375</v>
      </c>
      <c r="C60" s="23" t="s">
        <v>181</v>
      </c>
      <c r="D60" s="1">
        <v>5</v>
      </c>
      <c r="E60" s="5" t="s">
        <v>476</v>
      </c>
      <c r="F60" s="1" t="s">
        <v>23</v>
      </c>
      <c r="G60" s="1">
        <v>1</v>
      </c>
      <c r="H60" s="6">
        <v>2.34</v>
      </c>
      <c r="I60" s="7">
        <v>0</v>
      </c>
      <c r="J60" s="8">
        <v>40603</v>
      </c>
      <c r="K60" s="1" t="s">
        <v>23</v>
      </c>
      <c r="L60" s="1">
        <v>2</v>
      </c>
      <c r="M60" s="6">
        <v>2.67</v>
      </c>
      <c r="N60" s="7">
        <v>0</v>
      </c>
      <c r="O60" s="8">
        <v>41699</v>
      </c>
      <c r="P60" s="1">
        <f t="shared" si="4"/>
        <v>4</v>
      </c>
      <c r="Q60" s="9">
        <f t="shared" si="5"/>
        <v>0.33000000000000007</v>
      </c>
      <c r="R60" s="31">
        <f t="shared" si="6"/>
        <v>1518000.0000000002</v>
      </c>
      <c r="S60" s="16" t="s">
        <v>82</v>
      </c>
    </row>
    <row r="61" spans="1:19" ht="23.25" customHeight="1">
      <c r="A61" s="1">
        <f t="shared" si="3"/>
        <v>49</v>
      </c>
      <c r="B61" s="3" t="s">
        <v>372</v>
      </c>
      <c r="C61" s="4" t="s">
        <v>195</v>
      </c>
      <c r="D61" s="1">
        <v>5</v>
      </c>
      <c r="E61" s="24" t="s">
        <v>476</v>
      </c>
      <c r="F61" s="1" t="s">
        <v>23</v>
      </c>
      <c r="G61" s="1">
        <v>4</v>
      </c>
      <c r="H61" s="6">
        <v>3.33</v>
      </c>
      <c r="I61" s="7">
        <v>0</v>
      </c>
      <c r="J61" s="8">
        <v>40664</v>
      </c>
      <c r="K61" s="1" t="s">
        <v>23</v>
      </c>
      <c r="L61" s="1">
        <v>5</v>
      </c>
      <c r="M61" s="6">
        <v>3.66</v>
      </c>
      <c r="N61" s="7">
        <v>0</v>
      </c>
      <c r="O61" s="8">
        <v>41760</v>
      </c>
      <c r="P61" s="1">
        <f t="shared" si="4"/>
        <v>2</v>
      </c>
      <c r="Q61" s="9">
        <f t="shared" si="5"/>
        <v>0.33000000000000007</v>
      </c>
      <c r="R61" s="31">
        <f t="shared" si="6"/>
        <v>759000.0000000001</v>
      </c>
      <c r="S61" s="16" t="s">
        <v>82</v>
      </c>
    </row>
    <row r="62" spans="1:19" ht="23.25" customHeight="1">
      <c r="A62" s="1">
        <f t="shared" si="3"/>
        <v>50</v>
      </c>
      <c r="B62" s="3" t="s">
        <v>374</v>
      </c>
      <c r="C62" s="4" t="s">
        <v>152</v>
      </c>
      <c r="D62" s="1">
        <v>5</v>
      </c>
      <c r="E62" s="5" t="s">
        <v>476</v>
      </c>
      <c r="F62" s="1" t="s">
        <v>23</v>
      </c>
      <c r="G62" s="1">
        <v>4</v>
      </c>
      <c r="H62" s="6">
        <v>3.33</v>
      </c>
      <c r="I62" s="7">
        <v>0</v>
      </c>
      <c r="J62" s="8">
        <v>40664</v>
      </c>
      <c r="K62" s="1" t="s">
        <v>23</v>
      </c>
      <c r="L62" s="1">
        <v>5</v>
      </c>
      <c r="M62" s="6">
        <v>3.66</v>
      </c>
      <c r="N62" s="7">
        <v>0</v>
      </c>
      <c r="O62" s="8">
        <v>41760</v>
      </c>
      <c r="P62" s="1">
        <f t="shared" si="4"/>
        <v>2</v>
      </c>
      <c r="Q62" s="9">
        <f t="shared" si="5"/>
        <v>0.33000000000000007</v>
      </c>
      <c r="R62" s="31">
        <f t="shared" si="6"/>
        <v>759000.0000000001</v>
      </c>
      <c r="S62" s="16" t="s">
        <v>82</v>
      </c>
    </row>
    <row r="63" spans="1:19" ht="23.25" customHeight="1">
      <c r="A63" s="1">
        <f t="shared" si="3"/>
        <v>51</v>
      </c>
      <c r="B63" s="3" t="s">
        <v>367</v>
      </c>
      <c r="C63" s="23" t="s">
        <v>44</v>
      </c>
      <c r="D63" s="1">
        <v>5</v>
      </c>
      <c r="E63" s="5" t="s">
        <v>113</v>
      </c>
      <c r="F63" s="1" t="s">
        <v>23</v>
      </c>
      <c r="G63" s="1">
        <v>4</v>
      </c>
      <c r="H63" s="6">
        <v>3.33</v>
      </c>
      <c r="I63" s="7">
        <v>0</v>
      </c>
      <c r="J63" s="8">
        <v>40664</v>
      </c>
      <c r="K63" s="1" t="s">
        <v>23</v>
      </c>
      <c r="L63" s="1">
        <v>5</v>
      </c>
      <c r="M63" s="6">
        <v>3.66</v>
      </c>
      <c r="N63" s="7">
        <v>0</v>
      </c>
      <c r="O63" s="8">
        <v>41760</v>
      </c>
      <c r="P63" s="1">
        <f t="shared" si="4"/>
        <v>2</v>
      </c>
      <c r="Q63" s="9">
        <f t="shared" si="5"/>
        <v>0.33000000000000007</v>
      </c>
      <c r="R63" s="31">
        <f t="shared" si="6"/>
        <v>759000.0000000001</v>
      </c>
      <c r="S63" s="48" t="s">
        <v>82</v>
      </c>
    </row>
    <row r="64" spans="1:19" ht="23.25" customHeight="1">
      <c r="A64" s="1">
        <f t="shared" si="3"/>
        <v>52</v>
      </c>
      <c r="B64" s="3" t="s">
        <v>151</v>
      </c>
      <c r="C64" s="4" t="s">
        <v>152</v>
      </c>
      <c r="D64" s="1">
        <v>5</v>
      </c>
      <c r="E64" s="5" t="s">
        <v>477</v>
      </c>
      <c r="F64" s="1" t="s">
        <v>24</v>
      </c>
      <c r="G64" s="1">
        <v>4</v>
      </c>
      <c r="H64" s="6">
        <v>2.19</v>
      </c>
      <c r="I64" s="7">
        <v>0</v>
      </c>
      <c r="J64" s="8">
        <v>41000</v>
      </c>
      <c r="K64" s="1" t="s">
        <v>24</v>
      </c>
      <c r="L64" s="1">
        <v>5</v>
      </c>
      <c r="M64" s="6">
        <v>2.37</v>
      </c>
      <c r="N64" s="7">
        <v>0</v>
      </c>
      <c r="O64" s="8">
        <v>41730</v>
      </c>
      <c r="P64" s="1">
        <f t="shared" si="4"/>
        <v>3</v>
      </c>
      <c r="Q64" s="9">
        <f t="shared" si="5"/>
        <v>0.18000000000000016</v>
      </c>
      <c r="R64" s="31">
        <f t="shared" si="6"/>
        <v>621000.0000000006</v>
      </c>
      <c r="S64" s="16" t="s">
        <v>82</v>
      </c>
    </row>
    <row r="65" spans="1:19" ht="23.25" customHeight="1">
      <c r="A65" s="1">
        <f t="shared" si="3"/>
        <v>53</v>
      </c>
      <c r="B65" s="3" t="s">
        <v>55</v>
      </c>
      <c r="C65" s="4" t="s">
        <v>230</v>
      </c>
      <c r="D65" s="1">
        <v>6</v>
      </c>
      <c r="E65" s="5" t="s">
        <v>478</v>
      </c>
      <c r="F65" s="1" t="s">
        <v>23</v>
      </c>
      <c r="G65" s="1">
        <v>3</v>
      </c>
      <c r="H65" s="6">
        <v>3</v>
      </c>
      <c r="I65" s="7">
        <v>0</v>
      </c>
      <c r="J65" s="8">
        <v>40603</v>
      </c>
      <c r="K65" s="1" t="s">
        <v>23</v>
      </c>
      <c r="L65" s="1">
        <v>4</v>
      </c>
      <c r="M65" s="6">
        <v>3.33</v>
      </c>
      <c r="N65" s="7">
        <v>0</v>
      </c>
      <c r="O65" s="8">
        <v>41699</v>
      </c>
      <c r="P65" s="1">
        <f t="shared" si="4"/>
        <v>4</v>
      </c>
      <c r="Q65" s="9">
        <f t="shared" si="5"/>
        <v>0.33000000000000007</v>
      </c>
      <c r="R65" s="31">
        <f t="shared" si="6"/>
        <v>1518000.0000000002</v>
      </c>
      <c r="S65" s="16" t="s">
        <v>82</v>
      </c>
    </row>
    <row r="66" spans="1:19" ht="23.25" customHeight="1">
      <c r="A66" s="1">
        <f t="shared" si="3"/>
        <v>54</v>
      </c>
      <c r="B66" s="3" t="s">
        <v>55</v>
      </c>
      <c r="C66" s="4" t="s">
        <v>32</v>
      </c>
      <c r="D66" s="1">
        <v>6</v>
      </c>
      <c r="E66" s="24" t="s">
        <v>478</v>
      </c>
      <c r="F66" s="1" t="s">
        <v>23</v>
      </c>
      <c r="G66" s="1">
        <v>5</v>
      </c>
      <c r="H66" s="6">
        <v>3.66</v>
      </c>
      <c r="I66" s="7">
        <v>0</v>
      </c>
      <c r="J66" s="8">
        <v>40664</v>
      </c>
      <c r="K66" s="1" t="s">
        <v>23</v>
      </c>
      <c r="L66" s="1">
        <v>6</v>
      </c>
      <c r="M66" s="6">
        <v>3.99</v>
      </c>
      <c r="N66" s="7">
        <v>0</v>
      </c>
      <c r="O66" s="8">
        <v>41760</v>
      </c>
      <c r="P66" s="1">
        <f t="shared" si="4"/>
        <v>2</v>
      </c>
      <c r="Q66" s="9">
        <f t="shared" si="5"/>
        <v>0.33000000000000007</v>
      </c>
      <c r="R66" s="31">
        <f t="shared" si="6"/>
        <v>759000.0000000001</v>
      </c>
      <c r="S66" s="16" t="s">
        <v>82</v>
      </c>
    </row>
    <row r="67" spans="1:19" ht="23.25" customHeight="1">
      <c r="A67" s="1">
        <f t="shared" si="3"/>
        <v>55</v>
      </c>
      <c r="B67" s="3" t="s">
        <v>376</v>
      </c>
      <c r="C67" s="4" t="s">
        <v>221</v>
      </c>
      <c r="D67" s="1">
        <v>6</v>
      </c>
      <c r="E67" s="5" t="s">
        <v>283</v>
      </c>
      <c r="F67" s="1" t="s">
        <v>27</v>
      </c>
      <c r="G67" s="1">
        <v>1</v>
      </c>
      <c r="H67" s="6">
        <v>4.4</v>
      </c>
      <c r="I67" s="7">
        <v>0</v>
      </c>
      <c r="J67" s="8">
        <v>40603</v>
      </c>
      <c r="K67" s="1" t="s">
        <v>27</v>
      </c>
      <c r="L67" s="1">
        <v>2</v>
      </c>
      <c r="M67" s="6">
        <v>4.74</v>
      </c>
      <c r="N67" s="7">
        <v>0</v>
      </c>
      <c r="O67" s="8">
        <v>41699</v>
      </c>
      <c r="P67" s="1">
        <f t="shared" si="4"/>
        <v>4</v>
      </c>
      <c r="Q67" s="9">
        <f t="shared" si="5"/>
        <v>0.33999999999999986</v>
      </c>
      <c r="R67" s="31">
        <f t="shared" si="6"/>
        <v>1563999.9999999993</v>
      </c>
      <c r="S67" s="16" t="s">
        <v>82</v>
      </c>
    </row>
    <row r="68" spans="1:19" ht="23.25" customHeight="1">
      <c r="A68" s="1">
        <f t="shared" si="3"/>
        <v>56</v>
      </c>
      <c r="B68" s="3" t="s">
        <v>377</v>
      </c>
      <c r="C68" s="4" t="s">
        <v>56</v>
      </c>
      <c r="D68" s="1">
        <v>6</v>
      </c>
      <c r="E68" s="5" t="s">
        <v>284</v>
      </c>
      <c r="F68" s="1" t="s">
        <v>23</v>
      </c>
      <c r="G68" s="1">
        <v>1</v>
      </c>
      <c r="H68" s="6">
        <v>2.34</v>
      </c>
      <c r="I68" s="7">
        <v>0</v>
      </c>
      <c r="J68" s="8">
        <v>40603</v>
      </c>
      <c r="K68" s="1" t="s">
        <v>23</v>
      </c>
      <c r="L68" s="1">
        <v>2</v>
      </c>
      <c r="M68" s="6">
        <v>2.67</v>
      </c>
      <c r="N68" s="7">
        <v>0</v>
      </c>
      <c r="O68" s="8">
        <v>41699</v>
      </c>
      <c r="P68" s="1">
        <f t="shared" si="4"/>
        <v>4</v>
      </c>
      <c r="Q68" s="9">
        <f t="shared" si="5"/>
        <v>0.33000000000000007</v>
      </c>
      <c r="R68" s="31">
        <f t="shared" si="6"/>
        <v>1518000.0000000002</v>
      </c>
      <c r="S68" s="16" t="s">
        <v>82</v>
      </c>
    </row>
    <row r="69" spans="1:19" ht="23.25" customHeight="1">
      <c r="A69" s="1">
        <f t="shared" si="3"/>
        <v>57</v>
      </c>
      <c r="B69" s="3" t="s">
        <v>209</v>
      </c>
      <c r="C69" s="23" t="s">
        <v>361</v>
      </c>
      <c r="D69" s="1">
        <v>7</v>
      </c>
      <c r="E69" s="5" t="s">
        <v>178</v>
      </c>
      <c r="F69" s="1" t="s">
        <v>23</v>
      </c>
      <c r="G69" s="1">
        <v>1</v>
      </c>
      <c r="H69" s="6">
        <v>2.34</v>
      </c>
      <c r="I69" s="7">
        <v>0</v>
      </c>
      <c r="J69" s="8">
        <v>40603</v>
      </c>
      <c r="K69" s="1" t="s">
        <v>23</v>
      </c>
      <c r="L69" s="1">
        <v>2</v>
      </c>
      <c r="M69" s="6">
        <v>2.67</v>
      </c>
      <c r="N69" s="7">
        <v>0</v>
      </c>
      <c r="O69" s="8">
        <v>41699</v>
      </c>
      <c r="P69" s="1">
        <f t="shared" si="4"/>
        <v>4</v>
      </c>
      <c r="Q69" s="9">
        <f t="shared" si="5"/>
        <v>0.33000000000000007</v>
      </c>
      <c r="R69" s="31">
        <f t="shared" si="6"/>
        <v>1518000.0000000002</v>
      </c>
      <c r="S69" s="16" t="s">
        <v>82</v>
      </c>
    </row>
    <row r="70" spans="1:19" ht="23.25" customHeight="1">
      <c r="A70" s="1">
        <f t="shared" si="3"/>
        <v>58</v>
      </c>
      <c r="B70" s="3" t="s">
        <v>380</v>
      </c>
      <c r="C70" s="4" t="s">
        <v>56</v>
      </c>
      <c r="D70" s="1">
        <v>8</v>
      </c>
      <c r="E70" s="5" t="s">
        <v>285</v>
      </c>
      <c r="F70" s="1" t="s">
        <v>23</v>
      </c>
      <c r="G70" s="1">
        <v>1</v>
      </c>
      <c r="H70" s="6">
        <v>2.34</v>
      </c>
      <c r="I70" s="7">
        <v>0</v>
      </c>
      <c r="J70" s="8">
        <v>40603</v>
      </c>
      <c r="K70" s="1" t="s">
        <v>23</v>
      </c>
      <c r="L70" s="1">
        <v>2</v>
      </c>
      <c r="M70" s="6">
        <v>2.67</v>
      </c>
      <c r="N70" s="7">
        <v>0</v>
      </c>
      <c r="O70" s="8">
        <v>41699</v>
      </c>
      <c r="P70" s="1">
        <f t="shared" si="4"/>
        <v>4</v>
      </c>
      <c r="Q70" s="9">
        <f t="shared" si="5"/>
        <v>0.33000000000000007</v>
      </c>
      <c r="R70" s="31">
        <f t="shared" si="6"/>
        <v>1518000.0000000002</v>
      </c>
      <c r="S70" s="16" t="s">
        <v>82</v>
      </c>
    </row>
    <row r="71" spans="1:19" ht="23.25" customHeight="1">
      <c r="A71" s="1">
        <f t="shared" si="3"/>
        <v>59</v>
      </c>
      <c r="B71" s="3" t="s">
        <v>53</v>
      </c>
      <c r="C71" s="4" t="s">
        <v>379</v>
      </c>
      <c r="D71" s="1">
        <v>8</v>
      </c>
      <c r="E71" s="5" t="s">
        <v>285</v>
      </c>
      <c r="F71" s="1" t="s">
        <v>23</v>
      </c>
      <c r="G71" s="1">
        <v>5</v>
      </c>
      <c r="H71" s="6">
        <v>3.66</v>
      </c>
      <c r="I71" s="7">
        <v>0</v>
      </c>
      <c r="J71" s="8">
        <v>40634</v>
      </c>
      <c r="K71" s="1" t="s">
        <v>23</v>
      </c>
      <c r="L71" s="1">
        <v>6</v>
      </c>
      <c r="M71" s="6">
        <v>3.99</v>
      </c>
      <c r="N71" s="7">
        <v>0</v>
      </c>
      <c r="O71" s="8">
        <v>41730</v>
      </c>
      <c r="P71" s="1">
        <f t="shared" si="4"/>
        <v>3</v>
      </c>
      <c r="Q71" s="9">
        <f t="shared" si="5"/>
        <v>0.33000000000000007</v>
      </c>
      <c r="R71" s="31">
        <f t="shared" si="6"/>
        <v>1138500.0000000002</v>
      </c>
      <c r="S71" s="16" t="s">
        <v>82</v>
      </c>
    </row>
    <row r="72" spans="1:19" ht="23.25" customHeight="1">
      <c r="A72" s="1">
        <f t="shared" si="3"/>
        <v>60</v>
      </c>
      <c r="B72" s="3" t="s">
        <v>37</v>
      </c>
      <c r="C72" s="4" t="s">
        <v>52</v>
      </c>
      <c r="D72" s="1">
        <v>8</v>
      </c>
      <c r="E72" s="5" t="s">
        <v>2</v>
      </c>
      <c r="F72" s="1" t="s">
        <v>25</v>
      </c>
      <c r="G72" s="1">
        <v>2</v>
      </c>
      <c r="H72" s="6">
        <v>2.67</v>
      </c>
      <c r="I72" s="7">
        <v>0</v>
      </c>
      <c r="J72" s="8">
        <v>40544</v>
      </c>
      <c r="K72" s="1" t="s">
        <v>25</v>
      </c>
      <c r="L72" s="1">
        <v>3</v>
      </c>
      <c r="M72" s="6">
        <v>3</v>
      </c>
      <c r="N72" s="7">
        <v>0</v>
      </c>
      <c r="O72" s="8">
        <v>41640</v>
      </c>
      <c r="P72" s="1">
        <f t="shared" si="4"/>
        <v>6</v>
      </c>
      <c r="Q72" s="9">
        <f t="shared" si="5"/>
        <v>0.33000000000000007</v>
      </c>
      <c r="R72" s="31">
        <f t="shared" si="6"/>
        <v>2277000.0000000005</v>
      </c>
      <c r="S72" s="16" t="s">
        <v>82</v>
      </c>
    </row>
    <row r="73" spans="1:19" ht="23.25" customHeight="1">
      <c r="A73" s="1">
        <f t="shared" si="3"/>
        <v>61</v>
      </c>
      <c r="B73" s="40" t="s">
        <v>378</v>
      </c>
      <c r="C73" s="4" t="s">
        <v>38</v>
      </c>
      <c r="D73" s="1">
        <v>8</v>
      </c>
      <c r="E73" s="5" t="s">
        <v>61</v>
      </c>
      <c r="F73" s="1" t="s">
        <v>26</v>
      </c>
      <c r="G73" s="1">
        <v>6</v>
      </c>
      <c r="H73" s="6">
        <v>3.99</v>
      </c>
      <c r="I73" s="7">
        <v>0</v>
      </c>
      <c r="J73" s="8">
        <v>40664</v>
      </c>
      <c r="K73" s="1" t="s">
        <v>26</v>
      </c>
      <c r="L73" s="1">
        <v>7</v>
      </c>
      <c r="M73" s="6">
        <v>4.32</v>
      </c>
      <c r="N73" s="7">
        <v>0</v>
      </c>
      <c r="O73" s="8">
        <v>41760</v>
      </c>
      <c r="P73" s="1">
        <f t="shared" si="4"/>
        <v>2</v>
      </c>
      <c r="Q73" s="9">
        <f t="shared" si="5"/>
        <v>0.33000000000000007</v>
      </c>
      <c r="R73" s="31">
        <f t="shared" si="6"/>
        <v>759000.0000000001</v>
      </c>
      <c r="S73" s="16" t="s">
        <v>82</v>
      </c>
    </row>
    <row r="74" spans="1:19" ht="23.25" customHeight="1">
      <c r="A74" s="1">
        <f t="shared" si="3"/>
        <v>62</v>
      </c>
      <c r="B74" s="3" t="s">
        <v>381</v>
      </c>
      <c r="C74" s="4" t="s">
        <v>87</v>
      </c>
      <c r="D74" s="1">
        <v>8</v>
      </c>
      <c r="E74" s="5" t="s">
        <v>96</v>
      </c>
      <c r="F74" s="1" t="s">
        <v>23</v>
      </c>
      <c r="G74" s="1">
        <v>5</v>
      </c>
      <c r="H74" s="6">
        <v>3.66</v>
      </c>
      <c r="I74" s="7">
        <v>0</v>
      </c>
      <c r="J74" s="8">
        <v>40634</v>
      </c>
      <c r="K74" s="1" t="s">
        <v>23</v>
      </c>
      <c r="L74" s="1">
        <v>6</v>
      </c>
      <c r="M74" s="6">
        <v>3.99</v>
      </c>
      <c r="N74" s="7">
        <v>0</v>
      </c>
      <c r="O74" s="8">
        <v>41730</v>
      </c>
      <c r="P74" s="1">
        <f t="shared" si="4"/>
        <v>3</v>
      </c>
      <c r="Q74" s="9">
        <f t="shared" si="5"/>
        <v>0.33000000000000007</v>
      </c>
      <c r="R74" s="31">
        <f t="shared" si="6"/>
        <v>1138500.0000000002</v>
      </c>
      <c r="S74" s="16" t="s">
        <v>82</v>
      </c>
    </row>
    <row r="75" spans="1:19" ht="23.25" customHeight="1">
      <c r="A75" s="1">
        <f t="shared" si="3"/>
        <v>63</v>
      </c>
      <c r="B75" s="3" t="s">
        <v>37</v>
      </c>
      <c r="C75" s="23" t="s">
        <v>28</v>
      </c>
      <c r="D75" s="1">
        <v>9</v>
      </c>
      <c r="E75" s="5" t="s">
        <v>479</v>
      </c>
      <c r="F75" s="1" t="s">
        <v>27</v>
      </c>
      <c r="G75" s="1">
        <v>2</v>
      </c>
      <c r="H75" s="6">
        <v>4.74</v>
      </c>
      <c r="I75" s="7">
        <v>0</v>
      </c>
      <c r="J75" s="8">
        <v>40603</v>
      </c>
      <c r="K75" s="1" t="s">
        <v>27</v>
      </c>
      <c r="L75" s="1">
        <v>3</v>
      </c>
      <c r="M75" s="6">
        <v>5.08</v>
      </c>
      <c r="N75" s="7">
        <v>0</v>
      </c>
      <c r="O75" s="8">
        <v>41699</v>
      </c>
      <c r="P75" s="1">
        <f t="shared" si="4"/>
        <v>4</v>
      </c>
      <c r="Q75" s="9">
        <f t="shared" si="5"/>
        <v>0.33999999999999986</v>
      </c>
      <c r="R75" s="31">
        <f t="shared" si="6"/>
        <v>1563999.9999999993</v>
      </c>
      <c r="S75" s="16" t="s">
        <v>82</v>
      </c>
    </row>
    <row r="76" spans="1:19" ht="23.25" customHeight="1">
      <c r="A76" s="1">
        <f t="shared" si="3"/>
        <v>64</v>
      </c>
      <c r="B76" s="3" t="s">
        <v>37</v>
      </c>
      <c r="C76" s="4" t="s">
        <v>141</v>
      </c>
      <c r="D76" s="1">
        <v>9</v>
      </c>
      <c r="E76" s="24" t="s">
        <v>164</v>
      </c>
      <c r="F76" s="1" t="s">
        <v>23</v>
      </c>
      <c r="G76" s="1">
        <v>1</v>
      </c>
      <c r="H76" s="6">
        <v>2.34</v>
      </c>
      <c r="I76" s="7">
        <v>0</v>
      </c>
      <c r="J76" s="8">
        <v>40603</v>
      </c>
      <c r="K76" s="1" t="s">
        <v>23</v>
      </c>
      <c r="L76" s="1">
        <v>2</v>
      </c>
      <c r="M76" s="6">
        <v>2.67</v>
      </c>
      <c r="N76" s="7">
        <v>0</v>
      </c>
      <c r="O76" s="8">
        <v>41699</v>
      </c>
      <c r="P76" s="1">
        <f t="shared" si="4"/>
        <v>4</v>
      </c>
      <c r="Q76" s="9">
        <f t="shared" si="5"/>
        <v>0.33000000000000007</v>
      </c>
      <c r="R76" s="31">
        <f t="shared" si="6"/>
        <v>1518000.0000000002</v>
      </c>
      <c r="S76" s="16" t="s">
        <v>82</v>
      </c>
    </row>
    <row r="77" spans="1:19" ht="23.25" customHeight="1">
      <c r="A77" s="1">
        <f t="shared" si="3"/>
        <v>65</v>
      </c>
      <c r="B77" s="3" t="s">
        <v>382</v>
      </c>
      <c r="C77" s="4" t="s">
        <v>383</v>
      </c>
      <c r="D77" s="1">
        <v>9</v>
      </c>
      <c r="E77" s="5" t="s">
        <v>164</v>
      </c>
      <c r="F77" s="1" t="s">
        <v>23</v>
      </c>
      <c r="G77" s="1">
        <v>4</v>
      </c>
      <c r="H77" s="6">
        <v>3.33</v>
      </c>
      <c r="I77" s="7">
        <v>0</v>
      </c>
      <c r="J77" s="8">
        <v>40664</v>
      </c>
      <c r="K77" s="1" t="s">
        <v>23</v>
      </c>
      <c r="L77" s="1">
        <v>5</v>
      </c>
      <c r="M77" s="6">
        <v>3.66</v>
      </c>
      <c r="N77" s="7">
        <v>0</v>
      </c>
      <c r="O77" s="8">
        <v>41760</v>
      </c>
      <c r="P77" s="1">
        <f aca="true" t="shared" si="7" ref="P77:P108">7-MONTH(O77)</f>
        <v>2</v>
      </c>
      <c r="Q77" s="9">
        <f aca="true" t="shared" si="8" ref="Q77:Q108">(M77+(M77*N77))-(H77+(H77*I77))</f>
        <v>0.33000000000000007</v>
      </c>
      <c r="R77" s="31">
        <f aca="true" t="shared" si="9" ref="R77:R108">Q77*P77*1150000</f>
        <v>759000.0000000001</v>
      </c>
      <c r="S77" s="16" t="s">
        <v>82</v>
      </c>
    </row>
    <row r="78" spans="1:19" ht="23.25" customHeight="1">
      <c r="A78" s="1">
        <f t="shared" si="3"/>
        <v>66</v>
      </c>
      <c r="B78" s="3" t="s">
        <v>384</v>
      </c>
      <c r="C78" s="4" t="s">
        <v>44</v>
      </c>
      <c r="D78" s="1">
        <v>9</v>
      </c>
      <c r="E78" s="5" t="s">
        <v>166</v>
      </c>
      <c r="F78" s="1" t="s">
        <v>23</v>
      </c>
      <c r="G78" s="1">
        <v>1</v>
      </c>
      <c r="H78" s="6">
        <v>2.34</v>
      </c>
      <c r="I78" s="7">
        <v>0</v>
      </c>
      <c r="J78" s="8">
        <v>40603</v>
      </c>
      <c r="K78" s="1" t="s">
        <v>23</v>
      </c>
      <c r="L78" s="1">
        <v>2</v>
      </c>
      <c r="M78" s="6">
        <v>2.67</v>
      </c>
      <c r="N78" s="7">
        <v>0</v>
      </c>
      <c r="O78" s="8">
        <v>41699</v>
      </c>
      <c r="P78" s="1">
        <f t="shared" si="7"/>
        <v>4</v>
      </c>
      <c r="Q78" s="9">
        <f t="shared" si="8"/>
        <v>0.33000000000000007</v>
      </c>
      <c r="R78" s="31">
        <f t="shared" si="9"/>
        <v>1518000.0000000002</v>
      </c>
      <c r="S78" s="16" t="s">
        <v>82</v>
      </c>
    </row>
    <row r="79" spans="1:19" ht="23.25" customHeight="1">
      <c r="A79" s="1">
        <f aca="true" t="shared" si="10" ref="A79:A132">A78+1</f>
        <v>67</v>
      </c>
      <c r="B79" s="3" t="s">
        <v>215</v>
      </c>
      <c r="C79" s="4" t="s">
        <v>224</v>
      </c>
      <c r="D79" s="1">
        <v>9</v>
      </c>
      <c r="E79" s="5" t="s">
        <v>165</v>
      </c>
      <c r="F79" s="1" t="s">
        <v>23</v>
      </c>
      <c r="G79" s="1">
        <v>1</v>
      </c>
      <c r="H79" s="6">
        <v>2.34</v>
      </c>
      <c r="I79" s="7">
        <v>0</v>
      </c>
      <c r="J79" s="8">
        <v>40603</v>
      </c>
      <c r="K79" s="1" t="s">
        <v>23</v>
      </c>
      <c r="L79" s="1">
        <v>2</v>
      </c>
      <c r="M79" s="6">
        <v>2.67</v>
      </c>
      <c r="N79" s="7">
        <v>0</v>
      </c>
      <c r="O79" s="8">
        <v>41699</v>
      </c>
      <c r="P79" s="1">
        <f t="shared" si="7"/>
        <v>4</v>
      </c>
      <c r="Q79" s="9">
        <f t="shared" si="8"/>
        <v>0.33000000000000007</v>
      </c>
      <c r="R79" s="31">
        <f t="shared" si="9"/>
        <v>1518000.0000000002</v>
      </c>
      <c r="S79" s="16" t="s">
        <v>82</v>
      </c>
    </row>
    <row r="80" spans="1:19" ht="23.25" customHeight="1">
      <c r="A80" s="1">
        <f t="shared" si="10"/>
        <v>68</v>
      </c>
      <c r="B80" s="3" t="s">
        <v>386</v>
      </c>
      <c r="C80" s="4" t="s">
        <v>20</v>
      </c>
      <c r="D80" s="1">
        <v>10</v>
      </c>
      <c r="E80" s="5" t="s">
        <v>98</v>
      </c>
      <c r="F80" s="1" t="s">
        <v>27</v>
      </c>
      <c r="G80" s="1">
        <v>1</v>
      </c>
      <c r="H80" s="6">
        <v>4.4</v>
      </c>
      <c r="I80" s="7">
        <v>0</v>
      </c>
      <c r="J80" s="8">
        <v>40603</v>
      </c>
      <c r="K80" s="1" t="s">
        <v>27</v>
      </c>
      <c r="L80" s="1">
        <v>2</v>
      </c>
      <c r="M80" s="6">
        <v>4.74</v>
      </c>
      <c r="N80" s="7">
        <v>0</v>
      </c>
      <c r="O80" s="8">
        <v>41699</v>
      </c>
      <c r="P80" s="1">
        <f t="shared" si="7"/>
        <v>4</v>
      </c>
      <c r="Q80" s="9">
        <f t="shared" si="8"/>
        <v>0.33999999999999986</v>
      </c>
      <c r="R80" s="31">
        <f t="shared" si="9"/>
        <v>1563999.9999999993</v>
      </c>
      <c r="S80" s="16" t="s">
        <v>82</v>
      </c>
    </row>
    <row r="81" spans="1:19" ht="23.25" customHeight="1">
      <c r="A81" s="1">
        <f t="shared" si="10"/>
        <v>69</v>
      </c>
      <c r="B81" s="3" t="s">
        <v>387</v>
      </c>
      <c r="C81" s="23" t="s">
        <v>38</v>
      </c>
      <c r="D81" s="1">
        <v>10</v>
      </c>
      <c r="E81" s="5" t="s">
        <v>98</v>
      </c>
      <c r="F81" s="1" t="s">
        <v>23</v>
      </c>
      <c r="G81" s="1">
        <v>1</v>
      </c>
      <c r="H81" s="6">
        <v>2.34</v>
      </c>
      <c r="I81" s="7">
        <v>0</v>
      </c>
      <c r="J81" s="8">
        <v>40575</v>
      </c>
      <c r="K81" s="1" t="s">
        <v>23</v>
      </c>
      <c r="L81" s="1">
        <v>2</v>
      </c>
      <c r="M81" s="6">
        <v>2.67</v>
      </c>
      <c r="N81" s="7">
        <v>0</v>
      </c>
      <c r="O81" s="8">
        <v>41671</v>
      </c>
      <c r="P81" s="1">
        <f t="shared" si="7"/>
        <v>5</v>
      </c>
      <c r="Q81" s="9">
        <f t="shared" si="8"/>
        <v>0.33000000000000007</v>
      </c>
      <c r="R81" s="31">
        <f t="shared" si="9"/>
        <v>1897500.0000000005</v>
      </c>
      <c r="S81" s="16" t="s">
        <v>82</v>
      </c>
    </row>
    <row r="82" spans="1:19" ht="23.25" customHeight="1">
      <c r="A82" s="1">
        <f t="shared" si="10"/>
        <v>70</v>
      </c>
      <c r="B82" s="3" t="s">
        <v>37</v>
      </c>
      <c r="C82" s="4" t="s">
        <v>28</v>
      </c>
      <c r="D82" s="1">
        <v>10</v>
      </c>
      <c r="E82" s="5" t="s">
        <v>99</v>
      </c>
      <c r="F82" s="1" t="s">
        <v>23</v>
      </c>
      <c r="G82" s="1">
        <v>1</v>
      </c>
      <c r="H82" s="6">
        <v>2.34</v>
      </c>
      <c r="I82" s="7">
        <v>0</v>
      </c>
      <c r="J82" s="8">
        <v>40603</v>
      </c>
      <c r="K82" s="1" t="s">
        <v>23</v>
      </c>
      <c r="L82" s="1">
        <v>2</v>
      </c>
      <c r="M82" s="6">
        <v>2.67</v>
      </c>
      <c r="N82" s="7">
        <v>0</v>
      </c>
      <c r="O82" s="8">
        <v>41699</v>
      </c>
      <c r="P82" s="1">
        <f t="shared" si="7"/>
        <v>4</v>
      </c>
      <c r="Q82" s="9">
        <f t="shared" si="8"/>
        <v>0.33000000000000007</v>
      </c>
      <c r="R82" s="31">
        <f t="shared" si="9"/>
        <v>1518000.0000000002</v>
      </c>
      <c r="S82" s="16" t="s">
        <v>82</v>
      </c>
    </row>
    <row r="83" spans="1:19" ht="23.25" customHeight="1">
      <c r="A83" s="1">
        <f t="shared" si="10"/>
        <v>71</v>
      </c>
      <c r="B83" s="3" t="s">
        <v>385</v>
      </c>
      <c r="C83" s="4" t="s">
        <v>49</v>
      </c>
      <c r="D83" s="1">
        <v>10</v>
      </c>
      <c r="E83" s="5" t="s">
        <v>480</v>
      </c>
      <c r="F83" s="1" t="s">
        <v>25</v>
      </c>
      <c r="G83" s="1">
        <v>2</v>
      </c>
      <c r="H83" s="6">
        <v>2.67</v>
      </c>
      <c r="I83" s="7">
        <v>0</v>
      </c>
      <c r="J83" s="8">
        <v>40695</v>
      </c>
      <c r="K83" s="1" t="s">
        <v>25</v>
      </c>
      <c r="L83" s="1">
        <v>3</v>
      </c>
      <c r="M83" s="6">
        <v>3</v>
      </c>
      <c r="N83" s="7">
        <v>0</v>
      </c>
      <c r="O83" s="8">
        <v>41791</v>
      </c>
      <c r="P83" s="1">
        <f t="shared" si="7"/>
        <v>1</v>
      </c>
      <c r="Q83" s="9">
        <f t="shared" si="8"/>
        <v>0.33000000000000007</v>
      </c>
      <c r="R83" s="31">
        <f t="shared" si="9"/>
        <v>379500.00000000006</v>
      </c>
      <c r="S83" s="16" t="s">
        <v>82</v>
      </c>
    </row>
    <row r="84" spans="1:19" ht="23.25" customHeight="1">
      <c r="A84" s="1">
        <f t="shared" si="10"/>
        <v>72</v>
      </c>
      <c r="B84" s="3" t="s">
        <v>388</v>
      </c>
      <c r="C84" s="23" t="s">
        <v>58</v>
      </c>
      <c r="D84" s="1">
        <v>11</v>
      </c>
      <c r="E84" s="5" t="s">
        <v>167</v>
      </c>
      <c r="F84" s="1" t="s">
        <v>23</v>
      </c>
      <c r="G84" s="1">
        <v>5</v>
      </c>
      <c r="H84" s="6">
        <v>3.66</v>
      </c>
      <c r="I84" s="7">
        <v>0</v>
      </c>
      <c r="J84" s="8">
        <v>40634</v>
      </c>
      <c r="K84" s="1" t="s">
        <v>23</v>
      </c>
      <c r="L84" s="1">
        <v>6</v>
      </c>
      <c r="M84" s="6">
        <v>3.99</v>
      </c>
      <c r="N84" s="7">
        <v>0</v>
      </c>
      <c r="O84" s="8">
        <v>41730</v>
      </c>
      <c r="P84" s="1">
        <f t="shared" si="7"/>
        <v>3</v>
      </c>
      <c r="Q84" s="9">
        <f t="shared" si="8"/>
        <v>0.33000000000000007</v>
      </c>
      <c r="R84" s="31">
        <f t="shared" si="9"/>
        <v>1138500.0000000002</v>
      </c>
      <c r="S84" s="16" t="s">
        <v>82</v>
      </c>
    </row>
    <row r="85" spans="1:19" ht="23.25" customHeight="1">
      <c r="A85" s="1">
        <f t="shared" si="10"/>
        <v>73</v>
      </c>
      <c r="B85" s="3" t="s">
        <v>215</v>
      </c>
      <c r="C85" s="4" t="s">
        <v>198</v>
      </c>
      <c r="D85" s="1">
        <v>11</v>
      </c>
      <c r="E85" s="5" t="s">
        <v>167</v>
      </c>
      <c r="F85" s="1" t="s">
        <v>23</v>
      </c>
      <c r="G85" s="1">
        <v>7</v>
      </c>
      <c r="H85" s="6">
        <v>4.32</v>
      </c>
      <c r="I85" s="7">
        <v>0</v>
      </c>
      <c r="J85" s="8">
        <v>40544</v>
      </c>
      <c r="K85" s="1" t="s">
        <v>23</v>
      </c>
      <c r="L85" s="1">
        <v>8</v>
      </c>
      <c r="M85" s="6">
        <v>4.65</v>
      </c>
      <c r="N85" s="7">
        <v>0</v>
      </c>
      <c r="O85" s="8">
        <v>41640</v>
      </c>
      <c r="P85" s="1">
        <f t="shared" si="7"/>
        <v>6</v>
      </c>
      <c r="Q85" s="9">
        <f t="shared" si="8"/>
        <v>0.33000000000000007</v>
      </c>
      <c r="R85" s="31">
        <f t="shared" si="9"/>
        <v>2277000.0000000005</v>
      </c>
      <c r="S85" s="16" t="s">
        <v>82</v>
      </c>
    </row>
    <row r="86" spans="1:19" ht="23.25" customHeight="1">
      <c r="A86" s="1">
        <f t="shared" si="10"/>
        <v>74</v>
      </c>
      <c r="B86" s="3" t="s">
        <v>389</v>
      </c>
      <c r="C86" s="4" t="s">
        <v>149</v>
      </c>
      <c r="D86" s="1">
        <v>11</v>
      </c>
      <c r="E86" s="5" t="s">
        <v>481</v>
      </c>
      <c r="F86" s="1" t="s">
        <v>27</v>
      </c>
      <c r="G86" s="1">
        <v>1</v>
      </c>
      <c r="H86" s="6">
        <v>4.4</v>
      </c>
      <c r="I86" s="7">
        <v>0</v>
      </c>
      <c r="J86" s="8">
        <v>40603</v>
      </c>
      <c r="K86" s="1" t="s">
        <v>27</v>
      </c>
      <c r="L86" s="1">
        <v>2</v>
      </c>
      <c r="M86" s="6">
        <v>4.74</v>
      </c>
      <c r="N86" s="7">
        <v>0</v>
      </c>
      <c r="O86" s="8">
        <v>41699</v>
      </c>
      <c r="P86" s="1">
        <f t="shared" si="7"/>
        <v>4</v>
      </c>
      <c r="Q86" s="9">
        <f t="shared" si="8"/>
        <v>0.33999999999999986</v>
      </c>
      <c r="R86" s="31">
        <f t="shared" si="9"/>
        <v>1563999.9999999993</v>
      </c>
      <c r="S86" s="16" t="s">
        <v>82</v>
      </c>
    </row>
    <row r="87" spans="1:19" ht="23.25" customHeight="1">
      <c r="A87" s="1">
        <f t="shared" si="10"/>
        <v>75</v>
      </c>
      <c r="B87" s="3" t="s">
        <v>390</v>
      </c>
      <c r="C87" s="23" t="s">
        <v>194</v>
      </c>
      <c r="D87" s="1">
        <v>11</v>
      </c>
      <c r="E87" s="5" t="s">
        <v>481</v>
      </c>
      <c r="F87" s="1" t="s">
        <v>23</v>
      </c>
      <c r="G87" s="1">
        <v>1</v>
      </c>
      <c r="H87" s="6">
        <v>2.34</v>
      </c>
      <c r="I87" s="7">
        <v>0</v>
      </c>
      <c r="J87" s="8">
        <v>40603</v>
      </c>
      <c r="K87" s="1" t="s">
        <v>23</v>
      </c>
      <c r="L87" s="1">
        <v>2</v>
      </c>
      <c r="M87" s="6">
        <v>2.67</v>
      </c>
      <c r="N87" s="7">
        <v>0</v>
      </c>
      <c r="O87" s="8">
        <v>41699</v>
      </c>
      <c r="P87" s="1">
        <f t="shared" si="7"/>
        <v>4</v>
      </c>
      <c r="Q87" s="9">
        <f t="shared" si="8"/>
        <v>0.33000000000000007</v>
      </c>
      <c r="R87" s="31">
        <f t="shared" si="9"/>
        <v>1518000.0000000002</v>
      </c>
      <c r="S87" s="16" t="s">
        <v>82</v>
      </c>
    </row>
    <row r="88" spans="1:19" ht="23.25" customHeight="1">
      <c r="A88" s="1">
        <f t="shared" si="10"/>
        <v>76</v>
      </c>
      <c r="B88" s="3" t="s">
        <v>155</v>
      </c>
      <c r="C88" s="4" t="s">
        <v>56</v>
      </c>
      <c r="D88" s="1">
        <v>11</v>
      </c>
      <c r="E88" s="5" t="s">
        <v>481</v>
      </c>
      <c r="F88" s="1" t="s">
        <v>23</v>
      </c>
      <c r="G88" s="1">
        <v>4</v>
      </c>
      <c r="H88" s="6">
        <v>3.33</v>
      </c>
      <c r="I88" s="7">
        <v>0</v>
      </c>
      <c r="J88" s="8">
        <v>40664</v>
      </c>
      <c r="K88" s="1" t="s">
        <v>23</v>
      </c>
      <c r="L88" s="1">
        <v>5</v>
      </c>
      <c r="M88" s="6">
        <v>3.66</v>
      </c>
      <c r="N88" s="7">
        <v>0</v>
      </c>
      <c r="O88" s="8">
        <v>41760</v>
      </c>
      <c r="P88" s="1">
        <f t="shared" si="7"/>
        <v>2</v>
      </c>
      <c r="Q88" s="9">
        <f t="shared" si="8"/>
        <v>0.33000000000000007</v>
      </c>
      <c r="R88" s="31">
        <f t="shared" si="9"/>
        <v>759000.0000000001</v>
      </c>
      <c r="S88" s="16" t="s">
        <v>82</v>
      </c>
    </row>
    <row r="89" spans="1:19" ht="23.25" customHeight="1">
      <c r="A89" s="1">
        <f t="shared" si="10"/>
        <v>77</v>
      </c>
      <c r="B89" s="3" t="s">
        <v>48</v>
      </c>
      <c r="C89" s="4" t="s">
        <v>154</v>
      </c>
      <c r="D89" s="1">
        <v>11</v>
      </c>
      <c r="E89" s="5" t="s">
        <v>286</v>
      </c>
      <c r="F89" s="1" t="s">
        <v>23</v>
      </c>
      <c r="G89" s="1">
        <v>1</v>
      </c>
      <c r="H89" s="6">
        <v>2.34</v>
      </c>
      <c r="I89" s="7">
        <v>0</v>
      </c>
      <c r="J89" s="8">
        <v>40695</v>
      </c>
      <c r="K89" s="1" t="s">
        <v>23</v>
      </c>
      <c r="L89" s="1">
        <v>2</v>
      </c>
      <c r="M89" s="6">
        <v>2.67</v>
      </c>
      <c r="N89" s="7">
        <v>0</v>
      </c>
      <c r="O89" s="8">
        <v>41791</v>
      </c>
      <c r="P89" s="1">
        <f t="shared" si="7"/>
        <v>1</v>
      </c>
      <c r="Q89" s="9">
        <f t="shared" si="8"/>
        <v>0.33000000000000007</v>
      </c>
      <c r="R89" s="31">
        <f t="shared" si="9"/>
        <v>379500.00000000006</v>
      </c>
      <c r="S89" s="16" t="s">
        <v>82</v>
      </c>
    </row>
    <row r="90" spans="1:19" ht="23.25" customHeight="1">
      <c r="A90" s="1">
        <f t="shared" si="10"/>
        <v>78</v>
      </c>
      <c r="B90" s="3" t="s">
        <v>393</v>
      </c>
      <c r="C90" s="23" t="s">
        <v>192</v>
      </c>
      <c r="D90" s="1">
        <v>11</v>
      </c>
      <c r="E90" s="5" t="s">
        <v>286</v>
      </c>
      <c r="F90" s="1" t="s">
        <v>23</v>
      </c>
      <c r="G90" s="1">
        <v>1</v>
      </c>
      <c r="H90" s="6">
        <v>2.34</v>
      </c>
      <c r="I90" s="7">
        <v>0</v>
      </c>
      <c r="J90" s="8">
        <v>40603</v>
      </c>
      <c r="K90" s="1" t="s">
        <v>23</v>
      </c>
      <c r="L90" s="1">
        <v>2</v>
      </c>
      <c r="M90" s="6">
        <v>2.67</v>
      </c>
      <c r="N90" s="7">
        <v>0</v>
      </c>
      <c r="O90" s="8">
        <v>41699</v>
      </c>
      <c r="P90" s="1">
        <f t="shared" si="7"/>
        <v>4</v>
      </c>
      <c r="Q90" s="9">
        <f t="shared" si="8"/>
        <v>0.33000000000000007</v>
      </c>
      <c r="R90" s="31">
        <f t="shared" si="9"/>
        <v>1518000.0000000002</v>
      </c>
      <c r="S90" s="16" t="s">
        <v>82</v>
      </c>
    </row>
    <row r="91" spans="1:19" ht="23.25" customHeight="1">
      <c r="A91" s="1">
        <f t="shared" si="10"/>
        <v>79</v>
      </c>
      <c r="B91" s="3" t="s">
        <v>391</v>
      </c>
      <c r="C91" s="4" t="s">
        <v>392</v>
      </c>
      <c r="D91" s="1">
        <v>11</v>
      </c>
      <c r="E91" s="5" t="s">
        <v>286</v>
      </c>
      <c r="F91" s="1" t="s">
        <v>23</v>
      </c>
      <c r="G91" s="1">
        <v>4</v>
      </c>
      <c r="H91" s="6">
        <v>3.33</v>
      </c>
      <c r="I91" s="7">
        <v>0</v>
      </c>
      <c r="J91" s="8">
        <v>40664</v>
      </c>
      <c r="K91" s="1" t="s">
        <v>23</v>
      </c>
      <c r="L91" s="1">
        <v>5</v>
      </c>
      <c r="M91" s="6">
        <v>3.66</v>
      </c>
      <c r="N91" s="7">
        <v>0</v>
      </c>
      <c r="O91" s="8">
        <v>41760</v>
      </c>
      <c r="P91" s="1">
        <f t="shared" si="7"/>
        <v>2</v>
      </c>
      <c r="Q91" s="9">
        <f t="shared" si="8"/>
        <v>0.33000000000000007</v>
      </c>
      <c r="R91" s="31">
        <f t="shared" si="9"/>
        <v>759000.0000000001</v>
      </c>
      <c r="S91" s="16" t="s">
        <v>82</v>
      </c>
    </row>
    <row r="92" spans="1:19" ht="23.25" customHeight="1">
      <c r="A92" s="1">
        <f t="shared" si="10"/>
        <v>80</v>
      </c>
      <c r="B92" s="3" t="s">
        <v>359</v>
      </c>
      <c r="C92" s="4" t="s">
        <v>34</v>
      </c>
      <c r="D92" s="1">
        <v>11</v>
      </c>
      <c r="E92" s="5" t="s">
        <v>65</v>
      </c>
      <c r="F92" s="1" t="s">
        <v>23</v>
      </c>
      <c r="G92" s="1">
        <v>1</v>
      </c>
      <c r="H92" s="6">
        <v>2.34</v>
      </c>
      <c r="I92" s="7">
        <v>0</v>
      </c>
      <c r="J92" s="8">
        <v>40634</v>
      </c>
      <c r="K92" s="1" t="s">
        <v>23</v>
      </c>
      <c r="L92" s="1">
        <v>2</v>
      </c>
      <c r="M92" s="6">
        <v>2.67</v>
      </c>
      <c r="N92" s="7">
        <v>0</v>
      </c>
      <c r="O92" s="8">
        <v>41730</v>
      </c>
      <c r="P92" s="1">
        <f t="shared" si="7"/>
        <v>3</v>
      </c>
      <c r="Q92" s="9">
        <f t="shared" si="8"/>
        <v>0.33000000000000007</v>
      </c>
      <c r="R92" s="31">
        <f t="shared" si="9"/>
        <v>1138500.0000000002</v>
      </c>
      <c r="S92" s="16" t="s">
        <v>82</v>
      </c>
    </row>
    <row r="93" spans="1:19" ht="23.25" customHeight="1">
      <c r="A93" s="1">
        <f t="shared" si="10"/>
        <v>81</v>
      </c>
      <c r="B93" s="3" t="s">
        <v>40</v>
      </c>
      <c r="C93" s="23" t="s">
        <v>44</v>
      </c>
      <c r="D93" s="1">
        <v>12</v>
      </c>
      <c r="E93" s="5" t="s">
        <v>100</v>
      </c>
      <c r="F93" s="1" t="s">
        <v>23</v>
      </c>
      <c r="G93" s="1">
        <v>8</v>
      </c>
      <c r="H93" s="6">
        <v>4.65</v>
      </c>
      <c r="I93" s="7">
        <v>0</v>
      </c>
      <c r="J93" s="8">
        <v>40695</v>
      </c>
      <c r="K93" s="1" t="s">
        <v>23</v>
      </c>
      <c r="L93" s="1">
        <v>9</v>
      </c>
      <c r="M93" s="6">
        <v>4.98</v>
      </c>
      <c r="N93" s="7">
        <v>0</v>
      </c>
      <c r="O93" s="8">
        <v>41791</v>
      </c>
      <c r="P93" s="1">
        <f t="shared" si="7"/>
        <v>1</v>
      </c>
      <c r="Q93" s="9">
        <f t="shared" si="8"/>
        <v>0.33000000000000007</v>
      </c>
      <c r="R93" s="31">
        <f t="shared" si="9"/>
        <v>379500.00000000006</v>
      </c>
      <c r="S93" s="16" t="s">
        <v>82</v>
      </c>
    </row>
    <row r="94" spans="1:19" ht="23.25" customHeight="1">
      <c r="A94" s="1">
        <f t="shared" si="10"/>
        <v>82</v>
      </c>
      <c r="B94" s="3" t="s">
        <v>54</v>
      </c>
      <c r="C94" s="4" t="s">
        <v>192</v>
      </c>
      <c r="D94" s="1">
        <v>12</v>
      </c>
      <c r="E94" s="5" t="s">
        <v>288</v>
      </c>
      <c r="F94" s="1" t="s">
        <v>23</v>
      </c>
      <c r="G94" s="1">
        <v>1</v>
      </c>
      <c r="H94" s="6">
        <v>2.34</v>
      </c>
      <c r="I94" s="7">
        <v>0</v>
      </c>
      <c r="J94" s="8">
        <v>40603</v>
      </c>
      <c r="K94" s="1" t="s">
        <v>23</v>
      </c>
      <c r="L94" s="1">
        <v>2</v>
      </c>
      <c r="M94" s="6">
        <v>2.67</v>
      </c>
      <c r="N94" s="7">
        <v>0</v>
      </c>
      <c r="O94" s="8">
        <v>41699</v>
      </c>
      <c r="P94" s="1">
        <f t="shared" si="7"/>
        <v>4</v>
      </c>
      <c r="Q94" s="9">
        <f t="shared" si="8"/>
        <v>0.33000000000000007</v>
      </c>
      <c r="R94" s="31">
        <f t="shared" si="9"/>
        <v>1518000.0000000002</v>
      </c>
      <c r="S94" s="16" t="s">
        <v>82</v>
      </c>
    </row>
    <row r="95" spans="1:19" ht="23.25" customHeight="1">
      <c r="A95" s="1">
        <f t="shared" si="10"/>
        <v>83</v>
      </c>
      <c r="B95" s="3" t="s">
        <v>394</v>
      </c>
      <c r="C95" s="23" t="s">
        <v>395</v>
      </c>
      <c r="D95" s="1">
        <v>12</v>
      </c>
      <c r="E95" s="5" t="s">
        <v>287</v>
      </c>
      <c r="F95" s="1" t="s">
        <v>27</v>
      </c>
      <c r="G95" s="1">
        <v>6</v>
      </c>
      <c r="H95" s="6">
        <v>6.1</v>
      </c>
      <c r="I95" s="7">
        <v>0</v>
      </c>
      <c r="J95" s="8">
        <v>40634</v>
      </c>
      <c r="K95" s="1" t="s">
        <v>27</v>
      </c>
      <c r="L95" s="1">
        <v>7</v>
      </c>
      <c r="M95" s="6">
        <v>6.44</v>
      </c>
      <c r="N95" s="7">
        <v>0</v>
      </c>
      <c r="O95" s="8">
        <v>41730</v>
      </c>
      <c r="P95" s="1">
        <f t="shared" si="7"/>
        <v>3</v>
      </c>
      <c r="Q95" s="9">
        <f t="shared" si="8"/>
        <v>0.34000000000000075</v>
      </c>
      <c r="R95" s="31">
        <f t="shared" si="9"/>
        <v>1173000.0000000026</v>
      </c>
      <c r="S95" s="16" t="s">
        <v>82</v>
      </c>
    </row>
    <row r="96" spans="1:19" ht="23.25" customHeight="1">
      <c r="A96" s="1">
        <f t="shared" si="10"/>
        <v>84</v>
      </c>
      <c r="B96" s="3" t="s">
        <v>396</v>
      </c>
      <c r="C96" s="4" t="s">
        <v>58</v>
      </c>
      <c r="D96" s="1">
        <v>12</v>
      </c>
      <c r="E96" s="5" t="s">
        <v>287</v>
      </c>
      <c r="F96" s="1" t="s">
        <v>23</v>
      </c>
      <c r="G96" s="1">
        <v>1</v>
      </c>
      <c r="H96" s="6">
        <v>2.34</v>
      </c>
      <c r="I96" s="7">
        <v>0</v>
      </c>
      <c r="J96" s="8">
        <v>40603</v>
      </c>
      <c r="K96" s="1" t="s">
        <v>23</v>
      </c>
      <c r="L96" s="1">
        <v>2</v>
      </c>
      <c r="M96" s="6">
        <v>2.67</v>
      </c>
      <c r="N96" s="7">
        <v>0</v>
      </c>
      <c r="O96" s="8">
        <v>41699</v>
      </c>
      <c r="P96" s="1">
        <f t="shared" si="7"/>
        <v>4</v>
      </c>
      <c r="Q96" s="9">
        <f t="shared" si="8"/>
        <v>0.33000000000000007</v>
      </c>
      <c r="R96" s="31">
        <f t="shared" si="9"/>
        <v>1518000.0000000002</v>
      </c>
      <c r="S96" s="16" t="s">
        <v>82</v>
      </c>
    </row>
    <row r="97" spans="1:19" ht="23.25" customHeight="1">
      <c r="A97" s="1">
        <f t="shared" si="10"/>
        <v>85</v>
      </c>
      <c r="B97" s="3" t="s">
        <v>397</v>
      </c>
      <c r="C97" s="4" t="s">
        <v>201</v>
      </c>
      <c r="D97" s="1">
        <v>12</v>
      </c>
      <c r="E97" s="5" t="s">
        <v>287</v>
      </c>
      <c r="F97" s="1" t="s">
        <v>23</v>
      </c>
      <c r="G97" s="1">
        <v>2</v>
      </c>
      <c r="H97" s="6">
        <v>2.67</v>
      </c>
      <c r="I97" s="7">
        <v>0</v>
      </c>
      <c r="J97" s="8">
        <v>40603</v>
      </c>
      <c r="K97" s="1" t="s">
        <v>23</v>
      </c>
      <c r="L97" s="1">
        <v>3</v>
      </c>
      <c r="M97" s="6">
        <v>3</v>
      </c>
      <c r="N97" s="7">
        <v>0</v>
      </c>
      <c r="O97" s="8">
        <v>41699</v>
      </c>
      <c r="P97" s="1">
        <f t="shared" si="7"/>
        <v>4</v>
      </c>
      <c r="Q97" s="9">
        <f t="shared" si="8"/>
        <v>0.33000000000000007</v>
      </c>
      <c r="R97" s="31">
        <f t="shared" si="9"/>
        <v>1518000.0000000002</v>
      </c>
      <c r="S97" s="16" t="s">
        <v>82</v>
      </c>
    </row>
    <row r="98" spans="1:19" ht="23.25" customHeight="1">
      <c r="A98" s="1">
        <f t="shared" si="10"/>
        <v>86</v>
      </c>
      <c r="B98" s="3" t="s">
        <v>400</v>
      </c>
      <c r="C98" s="23" t="s">
        <v>401</v>
      </c>
      <c r="D98" s="1">
        <v>12</v>
      </c>
      <c r="E98" s="5" t="s">
        <v>289</v>
      </c>
      <c r="F98" s="1" t="s">
        <v>23</v>
      </c>
      <c r="G98" s="1">
        <v>1</v>
      </c>
      <c r="H98" s="6">
        <v>2.34</v>
      </c>
      <c r="I98" s="7">
        <v>0</v>
      </c>
      <c r="J98" s="8">
        <v>40603</v>
      </c>
      <c r="K98" s="1" t="s">
        <v>23</v>
      </c>
      <c r="L98" s="1">
        <v>2</v>
      </c>
      <c r="M98" s="6">
        <v>2.67</v>
      </c>
      <c r="N98" s="7">
        <v>0</v>
      </c>
      <c r="O98" s="8">
        <v>41699</v>
      </c>
      <c r="P98" s="1">
        <f t="shared" si="7"/>
        <v>4</v>
      </c>
      <c r="Q98" s="9">
        <f t="shared" si="8"/>
        <v>0.33000000000000007</v>
      </c>
      <c r="R98" s="31">
        <f t="shared" si="9"/>
        <v>1518000.0000000002</v>
      </c>
      <c r="S98" s="16" t="s">
        <v>82</v>
      </c>
    </row>
    <row r="99" spans="1:19" ht="23.25" customHeight="1">
      <c r="A99" s="1">
        <f t="shared" si="10"/>
        <v>87</v>
      </c>
      <c r="B99" s="3" t="s">
        <v>398</v>
      </c>
      <c r="C99" s="4" t="s">
        <v>399</v>
      </c>
      <c r="D99" s="1">
        <v>12</v>
      </c>
      <c r="E99" s="5" t="s">
        <v>289</v>
      </c>
      <c r="F99" s="1" t="s">
        <v>23</v>
      </c>
      <c r="G99" s="1">
        <v>5</v>
      </c>
      <c r="H99" s="6">
        <v>3.66</v>
      </c>
      <c r="I99" s="7">
        <v>0</v>
      </c>
      <c r="J99" s="8">
        <v>40664</v>
      </c>
      <c r="K99" s="1" t="s">
        <v>23</v>
      </c>
      <c r="L99" s="1">
        <v>6</v>
      </c>
      <c r="M99" s="6">
        <v>3.99</v>
      </c>
      <c r="N99" s="7">
        <v>0</v>
      </c>
      <c r="O99" s="8">
        <v>41760</v>
      </c>
      <c r="P99" s="1">
        <f t="shared" si="7"/>
        <v>2</v>
      </c>
      <c r="Q99" s="9">
        <f t="shared" si="8"/>
        <v>0.33000000000000007</v>
      </c>
      <c r="R99" s="31">
        <f t="shared" si="9"/>
        <v>759000.0000000001</v>
      </c>
      <c r="S99" s="16" t="s">
        <v>82</v>
      </c>
    </row>
    <row r="100" spans="1:19" ht="23.25" customHeight="1">
      <c r="A100" s="1">
        <f t="shared" si="10"/>
        <v>88</v>
      </c>
      <c r="B100" s="3" t="s">
        <v>403</v>
      </c>
      <c r="C100" s="4" t="s">
        <v>185</v>
      </c>
      <c r="D100" s="1">
        <v>13</v>
      </c>
      <c r="E100" s="24" t="s">
        <v>162</v>
      </c>
      <c r="F100" s="1" t="s">
        <v>23</v>
      </c>
      <c r="G100" s="1">
        <v>5</v>
      </c>
      <c r="H100" s="6">
        <v>3.66</v>
      </c>
      <c r="I100" s="7">
        <v>0</v>
      </c>
      <c r="J100" s="8">
        <v>40603</v>
      </c>
      <c r="K100" s="1" t="s">
        <v>23</v>
      </c>
      <c r="L100" s="1">
        <v>6</v>
      </c>
      <c r="M100" s="6">
        <v>3.99</v>
      </c>
      <c r="N100" s="7">
        <v>0</v>
      </c>
      <c r="O100" s="8">
        <v>41699</v>
      </c>
      <c r="P100" s="1">
        <f t="shared" si="7"/>
        <v>4</v>
      </c>
      <c r="Q100" s="9">
        <f t="shared" si="8"/>
        <v>0.33000000000000007</v>
      </c>
      <c r="R100" s="31">
        <f t="shared" si="9"/>
        <v>1518000.0000000002</v>
      </c>
      <c r="S100" s="16" t="s">
        <v>82</v>
      </c>
    </row>
    <row r="101" spans="1:19" ht="23.25" customHeight="1">
      <c r="A101" s="1">
        <f t="shared" si="10"/>
        <v>89</v>
      </c>
      <c r="B101" s="3" t="s">
        <v>404</v>
      </c>
      <c r="C101" s="23" t="s">
        <v>95</v>
      </c>
      <c r="D101" s="1">
        <v>13</v>
      </c>
      <c r="E101" s="5" t="s">
        <v>484</v>
      </c>
      <c r="F101" s="1" t="s">
        <v>25</v>
      </c>
      <c r="G101" s="1">
        <v>6</v>
      </c>
      <c r="H101" s="6">
        <v>3.99</v>
      </c>
      <c r="I101" s="7">
        <v>0</v>
      </c>
      <c r="J101" s="8">
        <v>40575</v>
      </c>
      <c r="K101" s="1" t="s">
        <v>25</v>
      </c>
      <c r="L101" s="1">
        <v>7</v>
      </c>
      <c r="M101" s="6">
        <v>4.32</v>
      </c>
      <c r="N101" s="7">
        <v>0</v>
      </c>
      <c r="O101" s="8">
        <v>41671</v>
      </c>
      <c r="P101" s="1">
        <f t="shared" si="7"/>
        <v>5</v>
      </c>
      <c r="Q101" s="9">
        <f t="shared" si="8"/>
        <v>0.33000000000000007</v>
      </c>
      <c r="R101" s="31">
        <f t="shared" si="9"/>
        <v>1897500.0000000005</v>
      </c>
      <c r="S101" s="16" t="s">
        <v>82</v>
      </c>
    </row>
    <row r="102" spans="1:19" ht="23.25" customHeight="1">
      <c r="A102" s="1">
        <f t="shared" si="10"/>
        <v>90</v>
      </c>
      <c r="B102" s="3" t="s">
        <v>405</v>
      </c>
      <c r="C102" s="4" t="s">
        <v>158</v>
      </c>
      <c r="D102" s="1">
        <v>14</v>
      </c>
      <c r="E102" s="5" t="s">
        <v>559</v>
      </c>
      <c r="F102" s="1" t="s">
        <v>23</v>
      </c>
      <c r="G102" s="1">
        <v>4</v>
      </c>
      <c r="H102" s="6">
        <v>3.33</v>
      </c>
      <c r="I102" s="7">
        <v>0</v>
      </c>
      <c r="J102" s="8">
        <v>40664</v>
      </c>
      <c r="K102" s="1" t="s">
        <v>23</v>
      </c>
      <c r="L102" s="1">
        <v>5</v>
      </c>
      <c r="M102" s="6">
        <v>3.66</v>
      </c>
      <c r="N102" s="7">
        <v>0</v>
      </c>
      <c r="O102" s="8">
        <v>41760</v>
      </c>
      <c r="P102" s="1">
        <f t="shared" si="7"/>
        <v>2</v>
      </c>
      <c r="Q102" s="9">
        <f t="shared" si="8"/>
        <v>0.33000000000000007</v>
      </c>
      <c r="R102" s="31">
        <f t="shared" si="9"/>
        <v>759000.0000000001</v>
      </c>
      <c r="S102" s="16" t="s">
        <v>82</v>
      </c>
    </row>
    <row r="103" spans="1:19" ht="23.25" customHeight="1">
      <c r="A103" s="1">
        <f t="shared" si="10"/>
        <v>91</v>
      </c>
      <c r="B103" s="3" t="s">
        <v>182</v>
      </c>
      <c r="C103" s="4" t="s">
        <v>201</v>
      </c>
      <c r="D103" s="1">
        <v>17</v>
      </c>
      <c r="E103" s="5" t="s">
        <v>560</v>
      </c>
      <c r="F103" s="1" t="s">
        <v>27</v>
      </c>
      <c r="G103" s="1">
        <v>3</v>
      </c>
      <c r="H103" s="6">
        <v>5.08</v>
      </c>
      <c r="I103" s="7">
        <v>0</v>
      </c>
      <c r="J103" s="8">
        <v>40544</v>
      </c>
      <c r="K103" s="1" t="s">
        <v>27</v>
      </c>
      <c r="L103" s="1">
        <v>4</v>
      </c>
      <c r="M103" s="6">
        <v>5.42</v>
      </c>
      <c r="N103" s="7">
        <v>0</v>
      </c>
      <c r="O103" s="8">
        <v>41640</v>
      </c>
      <c r="P103" s="1">
        <f t="shared" si="7"/>
        <v>6</v>
      </c>
      <c r="Q103" s="9">
        <f t="shared" si="8"/>
        <v>0.33999999999999986</v>
      </c>
      <c r="R103" s="31">
        <f t="shared" si="9"/>
        <v>2345999.999999999</v>
      </c>
      <c r="S103" s="16" t="s">
        <v>82</v>
      </c>
    </row>
    <row r="104" spans="1:19" ht="23.25" customHeight="1">
      <c r="A104" s="1">
        <f t="shared" si="10"/>
        <v>92</v>
      </c>
      <c r="B104" s="3" t="s">
        <v>53</v>
      </c>
      <c r="C104" s="23" t="s">
        <v>49</v>
      </c>
      <c r="D104" s="1">
        <v>18</v>
      </c>
      <c r="E104" s="5" t="s">
        <v>104</v>
      </c>
      <c r="F104" s="1" t="s">
        <v>22</v>
      </c>
      <c r="G104" s="1">
        <v>6</v>
      </c>
      <c r="H104" s="6">
        <v>2.95</v>
      </c>
      <c r="I104" s="7">
        <v>0</v>
      </c>
      <c r="J104" s="8">
        <v>40909</v>
      </c>
      <c r="K104" s="1" t="s">
        <v>22</v>
      </c>
      <c r="L104" s="1">
        <v>7</v>
      </c>
      <c r="M104" s="6">
        <v>3.13</v>
      </c>
      <c r="N104" s="7">
        <v>0</v>
      </c>
      <c r="O104" s="8">
        <v>41640</v>
      </c>
      <c r="P104" s="1">
        <f t="shared" si="7"/>
        <v>6</v>
      </c>
      <c r="Q104" s="9">
        <f t="shared" si="8"/>
        <v>0.17999999999999972</v>
      </c>
      <c r="R104" s="31">
        <f t="shared" si="9"/>
        <v>1241999.9999999981</v>
      </c>
      <c r="S104" s="16" t="s">
        <v>82</v>
      </c>
    </row>
    <row r="105" spans="1:19" ht="23.25" customHeight="1">
      <c r="A105" s="1">
        <f t="shared" si="10"/>
        <v>93</v>
      </c>
      <c r="B105" s="3" t="s">
        <v>408</v>
      </c>
      <c r="C105" s="4" t="s">
        <v>409</v>
      </c>
      <c r="D105" s="1">
        <v>18</v>
      </c>
      <c r="E105" s="5" t="s">
        <v>103</v>
      </c>
      <c r="F105" s="1" t="s">
        <v>25</v>
      </c>
      <c r="G105" s="1">
        <v>4</v>
      </c>
      <c r="H105" s="6">
        <v>3.33</v>
      </c>
      <c r="I105" s="7">
        <v>0</v>
      </c>
      <c r="J105" s="8">
        <v>40664</v>
      </c>
      <c r="K105" s="1" t="s">
        <v>25</v>
      </c>
      <c r="L105" s="1">
        <v>5</v>
      </c>
      <c r="M105" s="6">
        <v>3.66</v>
      </c>
      <c r="N105" s="7">
        <v>0</v>
      </c>
      <c r="O105" s="8">
        <v>41760</v>
      </c>
      <c r="P105" s="1">
        <f t="shared" si="7"/>
        <v>2</v>
      </c>
      <c r="Q105" s="9">
        <f t="shared" si="8"/>
        <v>0.33000000000000007</v>
      </c>
      <c r="R105" s="31">
        <f t="shared" si="9"/>
        <v>759000.0000000001</v>
      </c>
      <c r="S105" s="16" t="s">
        <v>82</v>
      </c>
    </row>
    <row r="106" spans="1:19" ht="23.25" customHeight="1">
      <c r="A106" s="1">
        <f t="shared" si="10"/>
        <v>94</v>
      </c>
      <c r="B106" s="3" t="s">
        <v>180</v>
      </c>
      <c r="C106" s="4" t="s">
        <v>143</v>
      </c>
      <c r="D106" s="1">
        <v>18</v>
      </c>
      <c r="E106" s="5" t="s">
        <v>0</v>
      </c>
      <c r="F106" s="1" t="s">
        <v>30</v>
      </c>
      <c r="G106" s="1">
        <v>12</v>
      </c>
      <c r="H106" s="6">
        <v>3.48</v>
      </c>
      <c r="I106" s="7">
        <v>0.07</v>
      </c>
      <c r="J106" s="8">
        <v>41244</v>
      </c>
      <c r="K106" s="1" t="s">
        <v>30</v>
      </c>
      <c r="L106" s="1">
        <v>12</v>
      </c>
      <c r="M106" s="6">
        <v>3.48</v>
      </c>
      <c r="N106" s="7">
        <v>0.08</v>
      </c>
      <c r="O106" s="8">
        <v>41791</v>
      </c>
      <c r="P106" s="1">
        <f t="shared" si="7"/>
        <v>1</v>
      </c>
      <c r="Q106" s="9">
        <f t="shared" si="8"/>
        <v>0.034800000000000164</v>
      </c>
      <c r="R106" s="31">
        <f t="shared" si="9"/>
        <v>40020.00000000019</v>
      </c>
      <c r="S106" s="16" t="s">
        <v>534</v>
      </c>
    </row>
    <row r="107" spans="1:19" ht="23.25" customHeight="1">
      <c r="A107" s="1">
        <f t="shared" si="10"/>
        <v>95</v>
      </c>
      <c r="B107" s="3" t="s">
        <v>45</v>
      </c>
      <c r="C107" s="4" t="s">
        <v>91</v>
      </c>
      <c r="D107" s="1">
        <v>18</v>
      </c>
      <c r="E107" s="5" t="s">
        <v>0</v>
      </c>
      <c r="F107" s="1" t="s">
        <v>30</v>
      </c>
      <c r="G107" s="1">
        <v>12</v>
      </c>
      <c r="H107" s="6">
        <v>3.48</v>
      </c>
      <c r="I107" s="7">
        <v>0.13</v>
      </c>
      <c r="J107" s="8">
        <v>41275</v>
      </c>
      <c r="K107" s="1" t="s">
        <v>30</v>
      </c>
      <c r="L107" s="1">
        <v>12</v>
      </c>
      <c r="M107" s="6">
        <v>3.48</v>
      </c>
      <c r="N107" s="7">
        <v>0.14</v>
      </c>
      <c r="O107" s="8">
        <v>41640</v>
      </c>
      <c r="P107" s="1">
        <f t="shared" si="7"/>
        <v>6</v>
      </c>
      <c r="Q107" s="9">
        <f t="shared" si="8"/>
        <v>0.034800000000000164</v>
      </c>
      <c r="R107" s="31">
        <f t="shared" si="9"/>
        <v>240120.00000000114</v>
      </c>
      <c r="S107" s="16" t="s">
        <v>82</v>
      </c>
    </row>
    <row r="108" spans="1:19" ht="23.25" customHeight="1">
      <c r="A108" s="1">
        <f t="shared" si="10"/>
        <v>96</v>
      </c>
      <c r="B108" s="3" t="s">
        <v>415</v>
      </c>
      <c r="C108" s="23" t="s">
        <v>416</v>
      </c>
      <c r="D108" s="1">
        <v>18</v>
      </c>
      <c r="E108" s="5" t="s">
        <v>0</v>
      </c>
      <c r="F108" s="1" t="s">
        <v>26</v>
      </c>
      <c r="G108" s="1">
        <v>7</v>
      </c>
      <c r="H108" s="6">
        <v>4.32</v>
      </c>
      <c r="I108" s="7">
        <v>0</v>
      </c>
      <c r="J108" s="8">
        <v>40544</v>
      </c>
      <c r="K108" s="1" t="s">
        <v>26</v>
      </c>
      <c r="L108" s="1">
        <v>8</v>
      </c>
      <c r="M108" s="6">
        <v>4.65</v>
      </c>
      <c r="N108" s="7">
        <v>0</v>
      </c>
      <c r="O108" s="8">
        <v>41640</v>
      </c>
      <c r="P108" s="1">
        <f t="shared" si="7"/>
        <v>6</v>
      </c>
      <c r="Q108" s="9">
        <f t="shared" si="8"/>
        <v>0.33000000000000007</v>
      </c>
      <c r="R108" s="31">
        <f t="shared" si="9"/>
        <v>2277000.0000000005</v>
      </c>
      <c r="S108" s="16" t="s">
        <v>82</v>
      </c>
    </row>
    <row r="109" spans="1:19" ht="23.25" customHeight="1">
      <c r="A109" s="1">
        <f t="shared" si="10"/>
        <v>97</v>
      </c>
      <c r="B109" s="3" t="s">
        <v>157</v>
      </c>
      <c r="C109" s="4" t="s">
        <v>411</v>
      </c>
      <c r="D109" s="1">
        <v>20</v>
      </c>
      <c r="E109" s="5" t="s">
        <v>168</v>
      </c>
      <c r="F109" s="1" t="s">
        <v>23</v>
      </c>
      <c r="G109" s="1">
        <v>1</v>
      </c>
      <c r="H109" s="6">
        <v>2.34</v>
      </c>
      <c r="I109" s="7">
        <v>0</v>
      </c>
      <c r="J109" s="8">
        <v>40603</v>
      </c>
      <c r="K109" s="1" t="s">
        <v>23</v>
      </c>
      <c r="L109" s="1">
        <v>2</v>
      </c>
      <c r="M109" s="6">
        <v>2.67</v>
      </c>
      <c r="N109" s="7">
        <v>0</v>
      </c>
      <c r="O109" s="8">
        <v>41699</v>
      </c>
      <c r="P109" s="1">
        <f aca="true" t="shared" si="11" ref="P109:P132">7-MONTH(O109)</f>
        <v>4</v>
      </c>
      <c r="Q109" s="9">
        <f aca="true" t="shared" si="12" ref="Q109:Q132">(M109+(M109*N109))-(H109+(H109*I109))</f>
        <v>0.33000000000000007</v>
      </c>
      <c r="R109" s="31">
        <f aca="true" t="shared" si="13" ref="R109:R132">Q109*P109*1150000</f>
        <v>1518000.0000000002</v>
      </c>
      <c r="S109" s="16" t="s">
        <v>82</v>
      </c>
    </row>
    <row r="110" spans="1:19" ht="23.25" customHeight="1">
      <c r="A110" s="1">
        <f t="shared" si="10"/>
        <v>98</v>
      </c>
      <c r="B110" s="3" t="s">
        <v>45</v>
      </c>
      <c r="C110" s="4" t="s">
        <v>410</v>
      </c>
      <c r="D110" s="1">
        <v>20</v>
      </c>
      <c r="E110" s="5" t="s">
        <v>168</v>
      </c>
      <c r="F110" s="1" t="s">
        <v>23</v>
      </c>
      <c r="G110" s="1">
        <v>3</v>
      </c>
      <c r="H110" s="6">
        <v>3</v>
      </c>
      <c r="I110" s="7">
        <v>0</v>
      </c>
      <c r="J110" s="8">
        <v>40483</v>
      </c>
      <c r="K110" s="1" t="s">
        <v>23</v>
      </c>
      <c r="L110" s="1">
        <v>4</v>
      </c>
      <c r="M110" s="6">
        <v>3.33</v>
      </c>
      <c r="N110" s="7">
        <v>0</v>
      </c>
      <c r="O110" s="8">
        <v>41671</v>
      </c>
      <c r="P110" s="1">
        <f t="shared" si="11"/>
        <v>5</v>
      </c>
      <c r="Q110" s="9">
        <f t="shared" si="12"/>
        <v>0.33000000000000007</v>
      </c>
      <c r="R110" s="31">
        <f t="shared" si="13"/>
        <v>1897500.0000000005</v>
      </c>
      <c r="S110" s="16" t="s">
        <v>533</v>
      </c>
    </row>
    <row r="111" spans="1:19" ht="23.25" customHeight="1">
      <c r="A111" s="1">
        <f t="shared" si="10"/>
        <v>99</v>
      </c>
      <c r="B111" s="3" t="s">
        <v>48</v>
      </c>
      <c r="C111" s="23" t="s">
        <v>547</v>
      </c>
      <c r="D111" s="1">
        <v>21</v>
      </c>
      <c r="E111" s="5" t="s">
        <v>561</v>
      </c>
      <c r="F111" s="1" t="s">
        <v>29</v>
      </c>
      <c r="G111" s="1">
        <v>3</v>
      </c>
      <c r="H111" s="6">
        <v>5.08</v>
      </c>
      <c r="I111" s="7">
        <v>0</v>
      </c>
      <c r="J111" s="8">
        <v>40544</v>
      </c>
      <c r="K111" s="1" t="s">
        <v>29</v>
      </c>
      <c r="L111" s="1">
        <v>4</v>
      </c>
      <c r="M111" s="6">
        <v>5.42</v>
      </c>
      <c r="N111" s="7">
        <v>0</v>
      </c>
      <c r="O111" s="8">
        <v>41640</v>
      </c>
      <c r="P111" s="1">
        <f t="shared" si="11"/>
        <v>6</v>
      </c>
      <c r="Q111" s="9">
        <f t="shared" si="12"/>
        <v>0.33999999999999986</v>
      </c>
      <c r="R111" s="31">
        <f t="shared" si="13"/>
        <v>2345999.999999999</v>
      </c>
      <c r="S111" s="16" t="s">
        <v>82</v>
      </c>
    </row>
    <row r="112" spans="1:19" ht="23.25" customHeight="1">
      <c r="A112" s="1">
        <f t="shared" si="10"/>
        <v>100</v>
      </c>
      <c r="B112" s="3" t="s">
        <v>159</v>
      </c>
      <c r="C112" s="4" t="s">
        <v>160</v>
      </c>
      <c r="D112" s="1">
        <v>21</v>
      </c>
      <c r="E112" s="5" t="s">
        <v>561</v>
      </c>
      <c r="F112" s="47" t="s">
        <v>35</v>
      </c>
      <c r="G112" s="1">
        <v>2</v>
      </c>
      <c r="H112" s="6">
        <v>2.06</v>
      </c>
      <c r="I112" s="7">
        <v>0</v>
      </c>
      <c r="J112" s="8">
        <v>40634</v>
      </c>
      <c r="K112" s="47" t="s">
        <v>35</v>
      </c>
      <c r="L112" s="1">
        <v>3</v>
      </c>
      <c r="M112" s="6">
        <v>2.26</v>
      </c>
      <c r="N112" s="7">
        <v>0</v>
      </c>
      <c r="O112" s="8">
        <v>41671</v>
      </c>
      <c r="P112" s="1">
        <f t="shared" si="11"/>
        <v>5</v>
      </c>
      <c r="Q112" s="9">
        <f t="shared" si="12"/>
        <v>0.19999999999999973</v>
      </c>
      <c r="R112" s="31">
        <f t="shared" si="13"/>
        <v>1149999.9999999984</v>
      </c>
      <c r="S112" s="16" t="s">
        <v>82</v>
      </c>
    </row>
    <row r="113" spans="1:19" ht="23.25" customHeight="1">
      <c r="A113" s="1">
        <f t="shared" si="10"/>
        <v>101</v>
      </c>
      <c r="B113" s="3" t="s">
        <v>414</v>
      </c>
      <c r="C113" s="23" t="s">
        <v>56</v>
      </c>
      <c r="D113" s="1">
        <v>23</v>
      </c>
      <c r="E113" s="5" t="s">
        <v>489</v>
      </c>
      <c r="F113" s="1" t="s">
        <v>25</v>
      </c>
      <c r="G113" s="1">
        <v>3</v>
      </c>
      <c r="H113" s="6">
        <v>3</v>
      </c>
      <c r="I113" s="7">
        <v>0</v>
      </c>
      <c r="J113" s="8">
        <v>40544</v>
      </c>
      <c r="K113" s="1" t="s">
        <v>25</v>
      </c>
      <c r="L113" s="1">
        <v>4</v>
      </c>
      <c r="M113" s="6">
        <v>3.33</v>
      </c>
      <c r="N113" s="7">
        <v>0</v>
      </c>
      <c r="O113" s="8">
        <v>41640</v>
      </c>
      <c r="P113" s="1">
        <f t="shared" si="11"/>
        <v>6</v>
      </c>
      <c r="Q113" s="9">
        <f t="shared" si="12"/>
        <v>0.33000000000000007</v>
      </c>
      <c r="R113" s="31">
        <f t="shared" si="13"/>
        <v>2277000.0000000005</v>
      </c>
      <c r="S113" s="16" t="s">
        <v>82</v>
      </c>
    </row>
    <row r="114" spans="1:19" ht="23.25" customHeight="1">
      <c r="A114" s="1">
        <f t="shared" si="10"/>
        <v>102</v>
      </c>
      <c r="B114" s="3" t="s">
        <v>40</v>
      </c>
      <c r="C114" s="23" t="s">
        <v>51</v>
      </c>
      <c r="D114" s="1">
        <v>26</v>
      </c>
      <c r="E114" s="5" t="s">
        <v>562</v>
      </c>
      <c r="F114" s="1" t="s">
        <v>26</v>
      </c>
      <c r="G114" s="1">
        <v>3</v>
      </c>
      <c r="H114" s="6">
        <v>3</v>
      </c>
      <c r="I114" s="7">
        <v>0</v>
      </c>
      <c r="J114" s="8">
        <v>40664</v>
      </c>
      <c r="K114" s="1" t="s">
        <v>26</v>
      </c>
      <c r="L114" s="1">
        <v>4</v>
      </c>
      <c r="M114" s="6">
        <v>3.33</v>
      </c>
      <c r="N114" s="7">
        <v>0</v>
      </c>
      <c r="O114" s="8">
        <v>41760</v>
      </c>
      <c r="P114" s="1">
        <f t="shared" si="11"/>
        <v>2</v>
      </c>
      <c r="Q114" s="9">
        <f t="shared" si="12"/>
        <v>0.33000000000000007</v>
      </c>
      <c r="R114" s="31">
        <f t="shared" si="13"/>
        <v>759000.0000000001</v>
      </c>
      <c r="S114" s="16" t="s">
        <v>82</v>
      </c>
    </row>
    <row r="115" spans="1:19" ht="23.25" customHeight="1">
      <c r="A115" s="1">
        <f t="shared" si="10"/>
        <v>103</v>
      </c>
      <c r="B115" s="3" t="s">
        <v>153</v>
      </c>
      <c r="C115" s="4" t="s">
        <v>154</v>
      </c>
      <c r="D115" s="1">
        <v>26</v>
      </c>
      <c r="E115" s="5" t="s">
        <v>562</v>
      </c>
      <c r="F115" s="1" t="s">
        <v>21</v>
      </c>
      <c r="G115" s="1">
        <v>2</v>
      </c>
      <c r="H115" s="6">
        <v>2.06</v>
      </c>
      <c r="I115" s="7">
        <v>0</v>
      </c>
      <c r="J115" s="8">
        <v>40940</v>
      </c>
      <c r="K115" s="1" t="s">
        <v>21</v>
      </c>
      <c r="L115" s="1">
        <v>3</v>
      </c>
      <c r="M115" s="6">
        <v>2.26</v>
      </c>
      <c r="N115" s="7">
        <v>0</v>
      </c>
      <c r="O115" s="8">
        <v>41671</v>
      </c>
      <c r="P115" s="1">
        <f t="shared" si="11"/>
        <v>5</v>
      </c>
      <c r="Q115" s="9">
        <f t="shared" si="12"/>
        <v>0.19999999999999973</v>
      </c>
      <c r="R115" s="31">
        <f t="shared" si="13"/>
        <v>1149999.9999999984</v>
      </c>
      <c r="S115" s="16" t="s">
        <v>82</v>
      </c>
    </row>
    <row r="116" spans="1:19" ht="23.25" customHeight="1">
      <c r="A116" s="1">
        <f t="shared" si="10"/>
        <v>104</v>
      </c>
      <c r="B116" s="3" t="s">
        <v>37</v>
      </c>
      <c r="C116" s="4" t="s">
        <v>419</v>
      </c>
      <c r="D116" s="1">
        <v>27</v>
      </c>
      <c r="E116" s="5" t="s">
        <v>290</v>
      </c>
      <c r="F116" s="1" t="s">
        <v>19</v>
      </c>
      <c r="G116" s="1">
        <v>2</v>
      </c>
      <c r="H116" s="6">
        <v>1.18</v>
      </c>
      <c r="I116" s="7">
        <v>0</v>
      </c>
      <c r="J116" s="8">
        <v>40940</v>
      </c>
      <c r="K116" s="1" t="s">
        <v>19</v>
      </c>
      <c r="L116" s="1">
        <v>3</v>
      </c>
      <c r="M116" s="6">
        <v>1.36</v>
      </c>
      <c r="N116" s="7">
        <v>0</v>
      </c>
      <c r="O116" s="8">
        <v>41671</v>
      </c>
      <c r="P116" s="1">
        <f t="shared" si="11"/>
        <v>5</v>
      </c>
      <c r="Q116" s="9">
        <f t="shared" si="12"/>
        <v>0.18000000000000016</v>
      </c>
      <c r="R116" s="31">
        <f t="shared" si="13"/>
        <v>1035000.0000000009</v>
      </c>
      <c r="S116" s="16" t="s">
        <v>82</v>
      </c>
    </row>
    <row r="117" spans="1:19" ht="23.25" customHeight="1">
      <c r="A117" s="1">
        <f t="shared" si="10"/>
        <v>105</v>
      </c>
      <c r="B117" s="3" t="s">
        <v>321</v>
      </c>
      <c r="C117" s="4" t="s">
        <v>181</v>
      </c>
      <c r="D117" s="1">
        <v>27</v>
      </c>
      <c r="E117" s="5" t="s">
        <v>290</v>
      </c>
      <c r="F117" s="1" t="s">
        <v>518</v>
      </c>
      <c r="G117" s="1">
        <v>5</v>
      </c>
      <c r="H117" s="6">
        <v>3.66</v>
      </c>
      <c r="I117" s="7">
        <v>0</v>
      </c>
      <c r="J117" s="8">
        <v>40664</v>
      </c>
      <c r="K117" s="1" t="s">
        <v>518</v>
      </c>
      <c r="L117" s="1">
        <v>6</v>
      </c>
      <c r="M117" s="6">
        <v>3.99</v>
      </c>
      <c r="N117" s="7">
        <v>0</v>
      </c>
      <c r="O117" s="8">
        <v>41760</v>
      </c>
      <c r="P117" s="1">
        <f t="shared" si="11"/>
        <v>2</v>
      </c>
      <c r="Q117" s="9">
        <f t="shared" si="12"/>
        <v>0.33000000000000007</v>
      </c>
      <c r="R117" s="31">
        <f t="shared" si="13"/>
        <v>759000.0000000001</v>
      </c>
      <c r="S117" s="16" t="s">
        <v>82</v>
      </c>
    </row>
    <row r="118" spans="1:19" ht="23.25" customHeight="1">
      <c r="A118" s="1">
        <f t="shared" si="10"/>
        <v>106</v>
      </c>
      <c r="B118" s="3" t="s">
        <v>39</v>
      </c>
      <c r="C118" s="4" t="s">
        <v>107</v>
      </c>
      <c r="D118" s="1">
        <v>29</v>
      </c>
      <c r="E118" s="5" t="s">
        <v>1</v>
      </c>
      <c r="F118" s="1" t="s">
        <v>21</v>
      </c>
      <c r="G118" s="1">
        <v>11</v>
      </c>
      <c r="H118" s="6">
        <v>3.86</v>
      </c>
      <c r="I118" s="7">
        <v>0</v>
      </c>
      <c r="J118" s="8">
        <v>40909</v>
      </c>
      <c r="K118" s="1" t="s">
        <v>21</v>
      </c>
      <c r="L118" s="1">
        <v>12</v>
      </c>
      <c r="M118" s="6">
        <v>4.06</v>
      </c>
      <c r="N118" s="7">
        <v>0</v>
      </c>
      <c r="O118" s="8">
        <v>41640</v>
      </c>
      <c r="P118" s="1">
        <f t="shared" si="11"/>
        <v>6</v>
      </c>
      <c r="Q118" s="9">
        <f t="shared" si="12"/>
        <v>0.19999999999999973</v>
      </c>
      <c r="R118" s="31">
        <f t="shared" si="13"/>
        <v>1379999.9999999981</v>
      </c>
      <c r="S118" s="16" t="s">
        <v>82</v>
      </c>
    </row>
    <row r="119" spans="1:19" ht="23.25" customHeight="1">
      <c r="A119" s="1">
        <f t="shared" si="10"/>
        <v>107</v>
      </c>
      <c r="B119" s="3" t="s">
        <v>37</v>
      </c>
      <c r="C119" s="23" t="s">
        <v>106</v>
      </c>
      <c r="D119" s="1">
        <v>29</v>
      </c>
      <c r="E119" s="5" t="s">
        <v>1</v>
      </c>
      <c r="F119" s="1" t="s">
        <v>21</v>
      </c>
      <c r="G119" s="1">
        <v>12</v>
      </c>
      <c r="H119" s="6">
        <v>4.06</v>
      </c>
      <c r="I119" s="7">
        <v>0.08</v>
      </c>
      <c r="J119" s="8">
        <v>41275</v>
      </c>
      <c r="K119" s="1" t="s">
        <v>21</v>
      </c>
      <c r="L119" s="1">
        <v>12</v>
      </c>
      <c r="M119" s="6">
        <v>4.06</v>
      </c>
      <c r="N119" s="7">
        <v>0.09</v>
      </c>
      <c r="O119" s="8">
        <v>41640</v>
      </c>
      <c r="P119" s="1">
        <f t="shared" si="11"/>
        <v>6</v>
      </c>
      <c r="Q119" s="9">
        <f t="shared" si="12"/>
        <v>0.040600000000000414</v>
      </c>
      <c r="R119" s="31">
        <f t="shared" si="13"/>
        <v>280140.00000000285</v>
      </c>
      <c r="S119" s="16" t="s">
        <v>82</v>
      </c>
    </row>
    <row r="120" spans="1:19" ht="23.25" customHeight="1">
      <c r="A120" s="1">
        <f t="shared" si="10"/>
        <v>108</v>
      </c>
      <c r="B120" s="3" t="s">
        <v>48</v>
      </c>
      <c r="C120" s="23" t="s">
        <v>42</v>
      </c>
      <c r="D120" s="1">
        <v>29</v>
      </c>
      <c r="E120" s="5" t="s">
        <v>1</v>
      </c>
      <c r="F120" s="1" t="s">
        <v>21</v>
      </c>
      <c r="G120" s="1">
        <v>12</v>
      </c>
      <c r="H120" s="6">
        <v>4.06</v>
      </c>
      <c r="I120" s="7">
        <v>0.08</v>
      </c>
      <c r="J120" s="8">
        <v>41275</v>
      </c>
      <c r="K120" s="1" t="s">
        <v>21</v>
      </c>
      <c r="L120" s="1">
        <v>12</v>
      </c>
      <c r="M120" s="6">
        <v>4.06</v>
      </c>
      <c r="N120" s="7">
        <v>0.09</v>
      </c>
      <c r="O120" s="8">
        <v>41640</v>
      </c>
      <c r="P120" s="1">
        <f t="shared" si="11"/>
        <v>6</v>
      </c>
      <c r="Q120" s="9">
        <f t="shared" si="12"/>
        <v>0.040600000000000414</v>
      </c>
      <c r="R120" s="31">
        <f t="shared" si="13"/>
        <v>280140.00000000285</v>
      </c>
      <c r="S120" s="16" t="s">
        <v>82</v>
      </c>
    </row>
    <row r="121" spans="1:19" ht="23.25" customHeight="1">
      <c r="A121" s="1">
        <f t="shared" si="10"/>
        <v>109</v>
      </c>
      <c r="B121" s="3" t="s">
        <v>59</v>
      </c>
      <c r="C121" s="4" t="s">
        <v>423</v>
      </c>
      <c r="D121" s="1">
        <v>30</v>
      </c>
      <c r="E121" s="5" t="s">
        <v>109</v>
      </c>
      <c r="F121" s="1" t="s">
        <v>24</v>
      </c>
      <c r="G121" s="1">
        <v>1</v>
      </c>
      <c r="H121" s="6">
        <v>1.65</v>
      </c>
      <c r="I121" s="7">
        <v>0</v>
      </c>
      <c r="J121" s="8">
        <v>40909</v>
      </c>
      <c r="K121" s="1" t="s">
        <v>24</v>
      </c>
      <c r="L121" s="1">
        <v>2</v>
      </c>
      <c r="M121" s="6">
        <v>1.83</v>
      </c>
      <c r="N121" s="7">
        <v>0</v>
      </c>
      <c r="O121" s="8">
        <v>41640</v>
      </c>
      <c r="P121" s="1">
        <f t="shared" si="11"/>
        <v>6</v>
      </c>
      <c r="Q121" s="9">
        <f t="shared" si="12"/>
        <v>0.18000000000000016</v>
      </c>
      <c r="R121" s="31">
        <f t="shared" si="13"/>
        <v>1242000.0000000012</v>
      </c>
      <c r="S121" s="16" t="s">
        <v>82</v>
      </c>
    </row>
    <row r="122" spans="1:19" ht="23.25" customHeight="1">
      <c r="A122" s="1">
        <f t="shared" si="10"/>
        <v>110</v>
      </c>
      <c r="B122" s="3" t="s">
        <v>37</v>
      </c>
      <c r="C122" s="23" t="s">
        <v>143</v>
      </c>
      <c r="D122" s="1">
        <v>30</v>
      </c>
      <c r="E122" s="5" t="s">
        <v>109</v>
      </c>
      <c r="F122" s="1" t="s">
        <v>19</v>
      </c>
      <c r="G122" s="1">
        <v>2</v>
      </c>
      <c r="H122" s="6">
        <v>1.18</v>
      </c>
      <c r="I122" s="7">
        <v>0</v>
      </c>
      <c r="J122" s="8">
        <v>40909</v>
      </c>
      <c r="K122" s="1" t="s">
        <v>19</v>
      </c>
      <c r="L122" s="1">
        <v>3</v>
      </c>
      <c r="M122" s="6">
        <v>1.36</v>
      </c>
      <c r="N122" s="7">
        <v>0</v>
      </c>
      <c r="O122" s="8">
        <v>41640</v>
      </c>
      <c r="P122" s="1">
        <f t="shared" si="11"/>
        <v>6</v>
      </c>
      <c r="Q122" s="9">
        <f t="shared" si="12"/>
        <v>0.18000000000000016</v>
      </c>
      <c r="R122" s="31">
        <f t="shared" si="13"/>
        <v>1242000.0000000012</v>
      </c>
      <c r="S122" s="16" t="s">
        <v>82</v>
      </c>
    </row>
    <row r="123" spans="1:19" ht="23.25" customHeight="1">
      <c r="A123" s="1">
        <f t="shared" si="10"/>
        <v>111</v>
      </c>
      <c r="B123" s="3" t="s">
        <v>186</v>
      </c>
      <c r="C123" s="4" t="s">
        <v>318</v>
      </c>
      <c r="D123" s="1">
        <v>30</v>
      </c>
      <c r="E123" s="5" t="s">
        <v>109</v>
      </c>
      <c r="F123" s="1" t="s">
        <v>19</v>
      </c>
      <c r="G123" s="1">
        <v>2</v>
      </c>
      <c r="H123" s="6">
        <v>1.18</v>
      </c>
      <c r="I123" s="7">
        <v>0</v>
      </c>
      <c r="J123" s="8">
        <v>40909</v>
      </c>
      <c r="K123" s="1" t="s">
        <v>19</v>
      </c>
      <c r="L123" s="1">
        <v>3</v>
      </c>
      <c r="M123" s="6">
        <v>1.36</v>
      </c>
      <c r="N123" s="7">
        <v>0</v>
      </c>
      <c r="O123" s="8">
        <v>41640</v>
      </c>
      <c r="P123" s="1">
        <f t="shared" si="11"/>
        <v>6</v>
      </c>
      <c r="Q123" s="9">
        <f t="shared" si="12"/>
        <v>0.18000000000000016</v>
      </c>
      <c r="R123" s="31">
        <f t="shared" si="13"/>
        <v>1242000.0000000012</v>
      </c>
      <c r="S123" s="16" t="s">
        <v>82</v>
      </c>
    </row>
    <row r="124" spans="1:19" ht="23.25" customHeight="1">
      <c r="A124" s="1">
        <f t="shared" si="10"/>
        <v>112</v>
      </c>
      <c r="B124" s="3" t="s">
        <v>145</v>
      </c>
      <c r="C124" s="4" t="s">
        <v>190</v>
      </c>
      <c r="D124" s="1">
        <v>30</v>
      </c>
      <c r="E124" s="5" t="s">
        <v>109</v>
      </c>
      <c r="F124" s="1" t="s">
        <v>19</v>
      </c>
      <c r="G124" s="1">
        <v>2</v>
      </c>
      <c r="H124" s="6">
        <v>1.18</v>
      </c>
      <c r="I124" s="7">
        <v>0</v>
      </c>
      <c r="J124" s="8">
        <v>40909</v>
      </c>
      <c r="K124" s="1" t="s">
        <v>19</v>
      </c>
      <c r="L124" s="1">
        <v>3</v>
      </c>
      <c r="M124" s="6">
        <v>1.36</v>
      </c>
      <c r="N124" s="7">
        <v>0</v>
      </c>
      <c r="O124" s="8">
        <v>41640</v>
      </c>
      <c r="P124" s="1">
        <f t="shared" si="11"/>
        <v>6</v>
      </c>
      <c r="Q124" s="9">
        <f t="shared" si="12"/>
        <v>0.18000000000000016</v>
      </c>
      <c r="R124" s="31">
        <f t="shared" si="13"/>
        <v>1242000.0000000012</v>
      </c>
      <c r="S124" s="16" t="s">
        <v>82</v>
      </c>
    </row>
    <row r="125" spans="1:19" ht="23.25" customHeight="1">
      <c r="A125" s="1">
        <f t="shared" si="10"/>
        <v>113</v>
      </c>
      <c r="B125" s="3" t="s">
        <v>144</v>
      </c>
      <c r="C125" s="4" t="s">
        <v>56</v>
      </c>
      <c r="D125" s="1">
        <v>30</v>
      </c>
      <c r="E125" s="5" t="s">
        <v>109</v>
      </c>
      <c r="F125" s="1" t="s">
        <v>21</v>
      </c>
      <c r="G125" s="1">
        <v>12</v>
      </c>
      <c r="H125" s="6">
        <v>4.06</v>
      </c>
      <c r="I125" s="7">
        <v>0.06</v>
      </c>
      <c r="J125" s="8">
        <v>41275</v>
      </c>
      <c r="K125" s="1" t="s">
        <v>21</v>
      </c>
      <c r="L125" s="1">
        <v>12</v>
      </c>
      <c r="M125" s="6">
        <v>4.06</v>
      </c>
      <c r="N125" s="7">
        <v>0.07</v>
      </c>
      <c r="O125" s="8">
        <v>41640</v>
      </c>
      <c r="P125" s="1">
        <f t="shared" si="11"/>
        <v>6</v>
      </c>
      <c r="Q125" s="9">
        <f t="shared" si="12"/>
        <v>0.040600000000000414</v>
      </c>
      <c r="R125" s="31">
        <f t="shared" si="13"/>
        <v>280140.00000000285</v>
      </c>
      <c r="S125" s="16" t="s">
        <v>82</v>
      </c>
    </row>
    <row r="126" spans="1:19" ht="23.25" customHeight="1">
      <c r="A126" s="1">
        <f t="shared" si="10"/>
        <v>114</v>
      </c>
      <c r="B126" s="3" t="s">
        <v>219</v>
      </c>
      <c r="C126" s="4" t="s">
        <v>42</v>
      </c>
      <c r="D126" s="1">
        <v>30</v>
      </c>
      <c r="E126" s="5" t="s">
        <v>108</v>
      </c>
      <c r="F126" s="1" t="s">
        <v>35</v>
      </c>
      <c r="G126" s="1">
        <v>12</v>
      </c>
      <c r="H126" s="6">
        <v>4.06</v>
      </c>
      <c r="I126" s="7">
        <v>0.05</v>
      </c>
      <c r="J126" s="8">
        <v>41334</v>
      </c>
      <c r="K126" s="1" t="s">
        <v>35</v>
      </c>
      <c r="L126" s="1">
        <v>12</v>
      </c>
      <c r="M126" s="6">
        <v>4.06</v>
      </c>
      <c r="N126" s="7">
        <v>0.06</v>
      </c>
      <c r="O126" s="8">
        <v>41699</v>
      </c>
      <c r="P126" s="1">
        <f t="shared" si="11"/>
        <v>4</v>
      </c>
      <c r="Q126" s="9">
        <f t="shared" si="12"/>
        <v>0.040599999999999525</v>
      </c>
      <c r="R126" s="31">
        <f t="shared" si="13"/>
        <v>186759.99999999782</v>
      </c>
      <c r="S126" s="16" t="s">
        <v>82</v>
      </c>
    </row>
    <row r="127" spans="1:19" ht="23.25" customHeight="1">
      <c r="A127" s="1">
        <f t="shared" si="10"/>
        <v>115</v>
      </c>
      <c r="B127" s="3" t="s">
        <v>156</v>
      </c>
      <c r="C127" s="4" t="s">
        <v>95</v>
      </c>
      <c r="D127" s="1">
        <v>30</v>
      </c>
      <c r="E127" s="5" t="s">
        <v>108</v>
      </c>
      <c r="F127" s="1" t="s">
        <v>19</v>
      </c>
      <c r="G127" s="1">
        <v>9</v>
      </c>
      <c r="H127" s="6">
        <v>2.44</v>
      </c>
      <c r="I127" s="7">
        <v>0</v>
      </c>
      <c r="J127" s="8">
        <v>40909</v>
      </c>
      <c r="K127" s="1" t="s">
        <v>19</v>
      </c>
      <c r="L127" s="1">
        <v>10</v>
      </c>
      <c r="M127" s="6">
        <v>2.62</v>
      </c>
      <c r="N127" s="7">
        <v>0</v>
      </c>
      <c r="O127" s="8">
        <v>41640</v>
      </c>
      <c r="P127" s="1">
        <f t="shared" si="11"/>
        <v>6</v>
      </c>
      <c r="Q127" s="9">
        <f t="shared" si="12"/>
        <v>0.18000000000000016</v>
      </c>
      <c r="R127" s="31">
        <f t="shared" si="13"/>
        <v>1242000.0000000012</v>
      </c>
      <c r="S127" s="16" t="s">
        <v>82</v>
      </c>
    </row>
    <row r="128" spans="1:19" ht="23.25" customHeight="1">
      <c r="A128" s="1">
        <f t="shared" si="10"/>
        <v>116</v>
      </c>
      <c r="B128" s="3" t="s">
        <v>197</v>
      </c>
      <c r="C128" s="23" t="s">
        <v>198</v>
      </c>
      <c r="D128" s="1">
        <v>30</v>
      </c>
      <c r="E128" s="5" t="s">
        <v>108</v>
      </c>
      <c r="F128" s="1" t="s">
        <v>21</v>
      </c>
      <c r="G128" s="1">
        <v>12</v>
      </c>
      <c r="H128" s="6">
        <v>4.06</v>
      </c>
      <c r="I128" s="7">
        <v>0.05</v>
      </c>
      <c r="J128" s="8">
        <v>41334</v>
      </c>
      <c r="K128" s="1" t="s">
        <v>21</v>
      </c>
      <c r="L128" s="1">
        <v>12</v>
      </c>
      <c r="M128" s="6">
        <v>4.06</v>
      </c>
      <c r="N128" s="7">
        <v>0.06</v>
      </c>
      <c r="O128" s="8">
        <v>41699</v>
      </c>
      <c r="P128" s="1">
        <f t="shared" si="11"/>
        <v>4</v>
      </c>
      <c r="Q128" s="9">
        <f t="shared" si="12"/>
        <v>0.040599999999999525</v>
      </c>
      <c r="R128" s="31">
        <f t="shared" si="13"/>
        <v>186759.99999999782</v>
      </c>
      <c r="S128" s="16" t="s">
        <v>82</v>
      </c>
    </row>
    <row r="129" spans="1:19" ht="23.25" customHeight="1">
      <c r="A129" s="1">
        <f t="shared" si="10"/>
        <v>117</v>
      </c>
      <c r="B129" s="3" t="s">
        <v>429</v>
      </c>
      <c r="C129" s="23" t="s">
        <v>181</v>
      </c>
      <c r="D129" s="1">
        <v>34</v>
      </c>
      <c r="E129" s="5" t="s">
        <v>293</v>
      </c>
      <c r="F129" s="1" t="s">
        <v>27</v>
      </c>
      <c r="G129" s="1">
        <v>1</v>
      </c>
      <c r="H129" s="6">
        <v>4.4</v>
      </c>
      <c r="I129" s="7">
        <v>0</v>
      </c>
      <c r="J129" s="8">
        <v>36831</v>
      </c>
      <c r="K129" s="1" t="s">
        <v>27</v>
      </c>
      <c r="L129" s="1">
        <v>2</v>
      </c>
      <c r="M129" s="6">
        <v>4.74</v>
      </c>
      <c r="N129" s="7">
        <v>0</v>
      </c>
      <c r="O129" s="8">
        <v>41699</v>
      </c>
      <c r="P129" s="1">
        <f t="shared" si="11"/>
        <v>4</v>
      </c>
      <c r="Q129" s="9">
        <f t="shared" si="12"/>
        <v>0.33999999999999986</v>
      </c>
      <c r="R129" s="31">
        <f t="shared" si="13"/>
        <v>1563999.9999999993</v>
      </c>
      <c r="S129" s="16" t="s">
        <v>82</v>
      </c>
    </row>
    <row r="130" spans="1:19" ht="23.25" customHeight="1">
      <c r="A130" s="1">
        <f t="shared" si="10"/>
        <v>118</v>
      </c>
      <c r="B130" s="3" t="s">
        <v>451</v>
      </c>
      <c r="C130" s="23" t="s">
        <v>51</v>
      </c>
      <c r="D130" s="1">
        <v>40</v>
      </c>
      <c r="E130" s="5" t="s">
        <v>295</v>
      </c>
      <c r="F130" s="1" t="s">
        <v>27</v>
      </c>
      <c r="G130" s="1">
        <v>2</v>
      </c>
      <c r="H130" s="6">
        <v>4.74</v>
      </c>
      <c r="I130" s="7">
        <v>0</v>
      </c>
      <c r="J130" s="8">
        <v>40544</v>
      </c>
      <c r="K130" s="1" t="s">
        <v>27</v>
      </c>
      <c r="L130" s="1">
        <v>3</v>
      </c>
      <c r="M130" s="6">
        <v>5.08</v>
      </c>
      <c r="N130" s="7">
        <v>0</v>
      </c>
      <c r="O130" s="8">
        <v>41640</v>
      </c>
      <c r="P130" s="1">
        <f t="shared" si="11"/>
        <v>6</v>
      </c>
      <c r="Q130" s="9">
        <f t="shared" si="12"/>
        <v>0.33999999999999986</v>
      </c>
      <c r="R130" s="31">
        <f t="shared" si="13"/>
        <v>2345999.999999999</v>
      </c>
      <c r="S130" s="16" t="s">
        <v>82</v>
      </c>
    </row>
    <row r="131" spans="1:19" ht="23.25" customHeight="1">
      <c r="A131" s="1">
        <f t="shared" si="10"/>
        <v>119</v>
      </c>
      <c r="B131" s="3" t="s">
        <v>45</v>
      </c>
      <c r="C131" s="4" t="s">
        <v>454</v>
      </c>
      <c r="D131" s="1">
        <v>50</v>
      </c>
      <c r="E131" s="5" t="s">
        <v>291</v>
      </c>
      <c r="F131" s="47" t="s">
        <v>27</v>
      </c>
      <c r="G131" s="1">
        <v>1</v>
      </c>
      <c r="H131" s="6">
        <v>4.4</v>
      </c>
      <c r="I131" s="7">
        <v>0</v>
      </c>
      <c r="J131" s="8">
        <v>40634</v>
      </c>
      <c r="K131" s="47" t="s">
        <v>27</v>
      </c>
      <c r="L131" s="1">
        <v>2</v>
      </c>
      <c r="M131" s="6">
        <v>4.74</v>
      </c>
      <c r="N131" s="7">
        <v>0</v>
      </c>
      <c r="O131" s="8">
        <v>41699</v>
      </c>
      <c r="P131" s="1">
        <f t="shared" si="11"/>
        <v>4</v>
      </c>
      <c r="Q131" s="9">
        <f t="shared" si="12"/>
        <v>0.33999999999999986</v>
      </c>
      <c r="R131" s="31">
        <f t="shared" si="13"/>
        <v>1563999.9999999993</v>
      </c>
      <c r="S131" s="16" t="s">
        <v>82</v>
      </c>
    </row>
    <row r="132" spans="1:19" ht="23.25" customHeight="1">
      <c r="A132" s="32">
        <f t="shared" si="10"/>
        <v>120</v>
      </c>
      <c r="B132" s="70" t="s">
        <v>457</v>
      </c>
      <c r="C132" s="52" t="s">
        <v>20</v>
      </c>
      <c r="D132" s="32">
        <v>90</v>
      </c>
      <c r="E132" s="33" t="s">
        <v>296</v>
      </c>
      <c r="F132" s="32" t="s">
        <v>27</v>
      </c>
      <c r="G132" s="32">
        <v>6</v>
      </c>
      <c r="H132" s="34">
        <v>6.1</v>
      </c>
      <c r="I132" s="35">
        <v>0</v>
      </c>
      <c r="J132" s="37">
        <v>40634</v>
      </c>
      <c r="K132" s="32" t="s">
        <v>27</v>
      </c>
      <c r="L132" s="32">
        <v>7</v>
      </c>
      <c r="M132" s="34">
        <v>6.44</v>
      </c>
      <c r="N132" s="35">
        <v>0</v>
      </c>
      <c r="O132" s="37">
        <v>41730</v>
      </c>
      <c r="P132" s="32">
        <f t="shared" si="11"/>
        <v>3</v>
      </c>
      <c r="Q132" s="38">
        <f t="shared" si="12"/>
        <v>0.34000000000000075</v>
      </c>
      <c r="R132" s="39">
        <f t="shared" si="13"/>
        <v>1173000.0000000026</v>
      </c>
      <c r="S132" s="49" t="s">
        <v>82</v>
      </c>
    </row>
    <row r="133" ht="15">
      <c r="A133" s="87"/>
    </row>
    <row r="134" spans="2:18" ht="18" customHeight="1">
      <c r="B134" s="94"/>
      <c r="C134" s="94"/>
      <c r="N134" s="91" t="s">
        <v>549</v>
      </c>
      <c r="O134" s="91"/>
      <c r="P134" s="91"/>
      <c r="Q134" s="91"/>
      <c r="R134" s="91"/>
    </row>
    <row r="135" ht="18" customHeight="1">
      <c r="B135" s="60"/>
    </row>
    <row r="136" spans="2:18" ht="18" customHeight="1">
      <c r="B136" s="60"/>
      <c r="G136" s="61"/>
      <c r="H136" s="13"/>
      <c r="I136" s="62"/>
      <c r="N136" s="99" t="s">
        <v>558</v>
      </c>
      <c r="O136" s="99"/>
      <c r="P136" s="99"/>
      <c r="Q136" s="99"/>
      <c r="R136" s="99"/>
    </row>
    <row r="137" spans="2:9" ht="24.75" customHeight="1">
      <c r="B137" s="60"/>
      <c r="G137" s="61"/>
      <c r="H137" s="13"/>
      <c r="I137" s="62"/>
    </row>
    <row r="139" spans="14:18" ht="18.75">
      <c r="N139" s="91" t="s">
        <v>550</v>
      </c>
      <c r="O139" s="91"/>
      <c r="P139" s="91"/>
      <c r="Q139" s="91"/>
      <c r="R139" s="91"/>
    </row>
  </sheetData>
  <autoFilter ref="A12:S132"/>
  <mergeCells count="21">
    <mergeCell ref="N136:R136"/>
    <mergeCell ref="Q9:Q10"/>
    <mergeCell ref="P9:P10"/>
    <mergeCell ref="S9:S10"/>
    <mergeCell ref="A1:E1"/>
    <mergeCell ref="A2:E2"/>
    <mergeCell ref="F9:J9"/>
    <mergeCell ref="N139:R139"/>
    <mergeCell ref="K9:O9"/>
    <mergeCell ref="E9:E10"/>
    <mergeCell ref="D9:D10"/>
    <mergeCell ref="C9:C10"/>
    <mergeCell ref="B9:B10"/>
    <mergeCell ref="A9:A10"/>
    <mergeCell ref="B134:C134"/>
    <mergeCell ref="A4:S4"/>
    <mergeCell ref="A5:S5"/>
    <mergeCell ref="A6:S6"/>
    <mergeCell ref="A7:S7"/>
    <mergeCell ref="N134:R134"/>
    <mergeCell ref="R9:R10"/>
  </mergeCells>
  <printOptions/>
  <pageMargins left="0.2" right="0.17" top="0.29" bottom="0.4" header="0.19" footer="0.19"/>
  <pageSetup horizontalDpi="600" verticalDpi="600" orientation="landscape" paperSize="9" scale="88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2014-08-29T08:24:30Z</cp:lastPrinted>
  <dcterms:created xsi:type="dcterms:W3CDTF">2009-10-15T04:04:02Z</dcterms:created>
  <dcterms:modified xsi:type="dcterms:W3CDTF">2014-10-14T08:50:38Z</dcterms:modified>
  <cp:category/>
  <cp:version/>
  <cp:contentType/>
  <cp:contentStatus/>
</cp:coreProperties>
</file>