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190" firstSheet="1" activeTab="1"/>
  </bookViews>
  <sheets>
    <sheet name="tien_so" sheetId="1" state="hidden" r:id="rId1"/>
    <sheet name="Tong hop" sheetId="2" r:id="rId2"/>
    <sheet name="huong_dan_ky_I_2021_2022" sheetId="3" r:id="rId3"/>
  </sheets>
  <definedNames>
    <definedName name="_xlnm._FilterDatabase" localSheetId="2" hidden="1">'huong_dan_ky_I_2021_2022'!$A$11:$P$174</definedName>
    <definedName name="_xlnm._FilterDatabase" localSheetId="1" hidden="1">'Tong hop'!$A$11:$H$105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'huong_dan_ky_I_2021_2022'!$A$1:$O$186</definedName>
    <definedName name="_xlnm.Print_Area" localSheetId="1">'Tong hop'!$A$1:$H$110</definedName>
    <definedName name="_xlnm.Print_Titles" localSheetId="2">'huong_dan_ky_I_2021_2022'!$8:$9</definedName>
    <definedName name="_xlnm.Print_Titles" localSheetId="1">'Tong hop'!$11:$11</definedName>
    <definedName name="tam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0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<sst xmlns="http://schemas.openxmlformats.org/spreadsheetml/2006/main" count="2227" uniqueCount="617">
  <si>
    <t>Ngô Thị</t>
  </si>
  <si>
    <t>Thuận</t>
  </si>
  <si>
    <t>Đức</t>
  </si>
  <si>
    <t>Lê Thị Loan</t>
  </si>
  <si>
    <t>NCS kết thúc</t>
  </si>
  <si>
    <t>f_mabmin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</si>
  <si>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</si>
  <si>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</si>
  <si>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</si>
  <si>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</si>
  <si>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</si>
  <si>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</si>
  <si>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</si>
  <si>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</si>
  <si>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MOI07</t>
  </si>
  <si>
    <t>Hướng dẫn độc lập_Cao học</t>
  </si>
  <si>
    <t>Số, ký hiệu</t>
  </si>
  <si>
    <t>Số 
giờ
(giờ)</t>
  </si>
  <si>
    <t>Ký nhận</t>
  </si>
  <si>
    <t>ĐỐI VỚI GIẢNG VIÊN THỈNH GIẢNG</t>
  </si>
  <si>
    <t>của Giám đốc Học viện Nông nghiệp Việt Nam)</t>
  </si>
  <si>
    <t>Số giờ 
(giờ)</t>
  </si>
  <si>
    <t>đồng</t>
  </si>
  <si>
    <t>Tổng số tiền thanh toán</t>
  </si>
  <si>
    <t>Hải</t>
  </si>
  <si>
    <t>Hạnh</t>
  </si>
  <si>
    <t>Thủy</t>
  </si>
  <si>
    <t>Nguyễn Quốc</t>
  </si>
  <si>
    <t xml:space="preserve">BẢNG TỔNG HỢP THANH TOÁN TIỀN HƯỚNG DẪN </t>
  </si>
  <si>
    <t>Trần Văn</t>
  </si>
  <si>
    <t>Hùng</t>
  </si>
  <si>
    <t>Nguyễn Quang</t>
  </si>
  <si>
    <t>Thạch</t>
  </si>
  <si>
    <t>Số thanh toán</t>
  </si>
  <si>
    <t>Hướng dẫn 1_NCS</t>
  </si>
  <si>
    <t>Hướng dẫn 2_NCS</t>
  </si>
  <si>
    <t>Hướng dẫn độc lập_NCS</t>
  </si>
  <si>
    <t>Hướng dẫn 2_Đại học</t>
  </si>
  <si>
    <t>Hướng dẫn 1_Đại học</t>
  </si>
  <si>
    <t>Hướng dẫn 2_Cao học</t>
  </si>
  <si>
    <t>Hoạt động hướng dẫn</t>
  </si>
  <si>
    <t/>
  </si>
  <si>
    <t>KLCH</t>
  </si>
  <si>
    <t>NCS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</si>
  <si>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</si>
  <si>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</si>
  <si>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</si>
  <si>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</si>
  <si>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</si>
  <si>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</si>
  <si>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</si>
  <si>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</si>
  <si>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</si>
  <si>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</si>
  <si>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</si>
  <si>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</si>
  <si>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</si>
  <si>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SL 
hướng 
dẫn 
(người học)</t>
  </si>
  <si>
    <t>Ngày, tháng,
 năm</t>
  </si>
  <si>
    <t>Người học</t>
  </si>
  <si>
    <t>Hợp đồng thỉnh giảng/
Quyết định hướng dẫn</t>
  </si>
  <si>
    <t>MG349</t>
  </si>
  <si>
    <t>Nguyễn Thị Hồng</t>
  </si>
  <si>
    <t>Hà</t>
  </si>
  <si>
    <t>Huyền</t>
  </si>
  <si>
    <t>Hướng dẫn 1_Cao học</t>
  </si>
  <si>
    <t>Số lượng 
hướng dẫn 
(người học)</t>
  </si>
  <si>
    <t xml:space="preserve">LUẬN ÁN, LUẬN VĂN, KHÓA LUẬN, CHUYÊN ĐỀ TỐT NGHIỆP HỌC </t>
  </si>
  <si>
    <t>Mã bộ môn</t>
  </si>
  <si>
    <t>TG442</t>
  </si>
  <si>
    <t>TG458</t>
  </si>
  <si>
    <t>TN</t>
  </si>
  <si>
    <t>MG237</t>
  </si>
  <si>
    <t>TG375</t>
  </si>
  <si>
    <t>Trương Thu Loan</t>
  </si>
  <si>
    <t>Nguyễn Đình Thiều</t>
  </si>
  <si>
    <t>Nguyễn Thị Huyền Trang</t>
  </si>
  <si>
    <t>Đồng Thanh Mai</t>
  </si>
  <si>
    <t>Vũ Đăng</t>
  </si>
  <si>
    <t>Toàn</t>
  </si>
  <si>
    <t>MG353</t>
  </si>
  <si>
    <t>Nguyễn Khắc</t>
  </si>
  <si>
    <t>Hoàng Thị</t>
  </si>
  <si>
    <t>Hiền</t>
  </si>
  <si>
    <t>Hoàng Bằng</t>
  </si>
  <si>
    <t>An</t>
  </si>
  <si>
    <t>Ngoan</t>
  </si>
  <si>
    <t>Tâm</t>
  </si>
  <si>
    <t>Bùi Thị Thu</t>
  </si>
  <si>
    <t>Đỗ Văn</t>
  </si>
  <si>
    <t>NH0</t>
  </si>
  <si>
    <t>KT0</t>
  </si>
  <si>
    <t>QL0</t>
  </si>
  <si>
    <t>SH0</t>
  </si>
  <si>
    <t>CP0</t>
  </si>
  <si>
    <t>CN0</t>
  </si>
  <si>
    <t>KT1</t>
  </si>
  <si>
    <t>SH1</t>
  </si>
  <si>
    <t>KT6</t>
  </si>
  <si>
    <t>KT2</t>
  </si>
  <si>
    <t>SH2</t>
  </si>
  <si>
    <t>TG543</t>
  </si>
  <si>
    <t>TG115</t>
  </si>
  <si>
    <t>TG832</t>
  </si>
  <si>
    <t>TG416</t>
  </si>
  <si>
    <t>CH27QLDDB</t>
  </si>
  <si>
    <t>Viện</t>
  </si>
  <si>
    <t>Phạm Vân</t>
  </si>
  <si>
    <t>Đình</t>
  </si>
  <si>
    <t>Khiêm</t>
  </si>
  <si>
    <t>Chu Đức</t>
  </si>
  <si>
    <t>836/QĐ-HVN</t>
  </si>
  <si>
    <t>1207/QĐ-HVN</t>
  </si>
  <si>
    <t>20/03/2019</t>
  </si>
  <si>
    <t>10/04/2019</t>
  </si>
  <si>
    <t>KE0</t>
  </si>
  <si>
    <t>KT3</t>
  </si>
  <si>
    <t>NH7</t>
  </si>
  <si>
    <t>HD125</t>
  </si>
  <si>
    <t>HD235</t>
  </si>
  <si>
    <t>TG787</t>
  </si>
  <si>
    <t>TG535</t>
  </si>
  <si>
    <t>MG100</t>
  </si>
  <si>
    <t>TG923</t>
  </si>
  <si>
    <t>TG945</t>
  </si>
  <si>
    <t>HD220</t>
  </si>
  <si>
    <t>HD107</t>
  </si>
  <si>
    <t>TG564</t>
  </si>
  <si>
    <t>HD162</t>
  </si>
  <si>
    <t>TG382</t>
  </si>
  <si>
    <t>TG348</t>
  </si>
  <si>
    <t>TG447</t>
  </si>
  <si>
    <t>TG463</t>
  </si>
  <si>
    <t>TG554</t>
  </si>
  <si>
    <t>K62CNTPA</t>
  </si>
  <si>
    <t>K62CNSHC</t>
  </si>
  <si>
    <t>K62CNSHA</t>
  </si>
  <si>
    <t>Nguyễn Thị Thanh</t>
  </si>
  <si>
    <t>Sơn</t>
  </si>
  <si>
    <t>Phương</t>
  </si>
  <si>
    <t>Nguyễn Nguyên</t>
  </si>
  <si>
    <t>Cự</t>
  </si>
  <si>
    <t>Nguyễn Duy</t>
  </si>
  <si>
    <t>Thọ</t>
  </si>
  <si>
    <t>Sen</t>
  </si>
  <si>
    <t>Trần Thế</t>
  </si>
  <si>
    <t>Tưởng</t>
  </si>
  <si>
    <t>Trịnh Thị Thanh</t>
  </si>
  <si>
    <t>Quyền Đình</t>
  </si>
  <si>
    <t>Nguyễn Ngọc</t>
  </si>
  <si>
    <t>Xuân</t>
  </si>
  <si>
    <t>Trần Đăng</t>
  </si>
  <si>
    <t>Khánh</t>
  </si>
  <si>
    <t>Trịnh Xuân</t>
  </si>
  <si>
    <t>Hoạt</t>
  </si>
  <si>
    <t>Lê Đức</t>
  </si>
  <si>
    <t>Thảo</t>
  </si>
  <si>
    <t>Đỗ Nguyên</t>
  </si>
  <si>
    <t>Thời</t>
  </si>
  <si>
    <t>Phạm Quý</t>
  </si>
  <si>
    <t>Giang</t>
  </si>
  <si>
    <t>Phạm Hồng</t>
  </si>
  <si>
    <t>Hiển</t>
  </si>
  <si>
    <t>Trường</t>
  </si>
  <si>
    <t>Minh</t>
  </si>
  <si>
    <t>Nguyễn Thùy</t>
  </si>
  <si>
    <t>Dương</t>
  </si>
  <si>
    <t>Nguyễn Đức</t>
  </si>
  <si>
    <t>Thành</t>
  </si>
  <si>
    <t>Đỗ Tiến</t>
  </si>
  <si>
    <t>Phát</t>
  </si>
  <si>
    <t>Bình</t>
  </si>
  <si>
    <t>511/QĐ-HVN</t>
  </si>
  <si>
    <t>06/HĐTG-HVN-PTNT</t>
  </si>
  <si>
    <t>07/HĐTG-HVN-PTNT</t>
  </si>
  <si>
    <t>436/QĐ-HVN</t>
  </si>
  <si>
    <t>28/02/2019</t>
  </si>
  <si>
    <t>22/02/2019</t>
  </si>
  <si>
    <t>28/10/2020</t>
  </si>
  <si>
    <t>14/03/2017</t>
  </si>
  <si>
    <t>28/08/2020</t>
  </si>
  <si>
    <t>Hướng dẫn 2 Khóa luận TT_CLC</t>
  </si>
  <si>
    <t>Hướng dẫn 1 Khóa luận TT_CLC</t>
  </si>
  <si>
    <t>CN2</t>
  </si>
  <si>
    <t>KT5</t>
  </si>
  <si>
    <t>NH2</t>
  </si>
  <si>
    <t>QL1</t>
  </si>
  <si>
    <t>QL7</t>
  </si>
  <si>
    <t>SH3</t>
  </si>
  <si>
    <t>SH4</t>
  </si>
  <si>
    <t>SH5</t>
  </si>
  <si>
    <t>TY2</t>
  </si>
  <si>
    <t>BẢNG CHI TIẾT THANH TOÁN TIỀN HƯỚNG DẪN LUẬN ÁN, LUẬN VĂN, KHÓA LUẬN, CHUYÊN ĐỀ TỐT NGHIỆP HỌC KỲ 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</si>
  <si>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  458  </t>
    </r>
    <r>
      <rPr>
        <sz val="14"/>
        <rFont val="Times New Roman"/>
        <family val="1"/>
      </rPr>
      <t xml:space="preserve">   /QĐ-HVN ngày  24  tháng  01  năm 2022 của Giám đốc Học viện Nông nghiệp Việt Nam)</t>
    </r>
  </si>
  <si>
    <t>HỌC KỲ 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</si>
  <si>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    458   </t>
    </r>
    <r>
      <rPr>
        <sz val="14"/>
        <rFont val="Times New Roman"/>
        <family val="1"/>
      </rPr>
      <t xml:space="preserve"> /QĐ-HVN ngày   24   tháng  01  năm 2022</t>
    </r>
  </si>
  <si>
    <t>MG304</t>
  </si>
  <si>
    <t>MG345</t>
  </si>
  <si>
    <t>TG561</t>
  </si>
  <si>
    <t>TG784</t>
  </si>
  <si>
    <t>MG153</t>
  </si>
  <si>
    <t>TG050</t>
  </si>
  <si>
    <t>TG440</t>
  </si>
  <si>
    <t>TG545</t>
  </si>
  <si>
    <t>TG473</t>
  </si>
  <si>
    <t>TG530</t>
  </si>
  <si>
    <t>TG177</t>
  </si>
  <si>
    <t>HD217</t>
  </si>
  <si>
    <t>MOI31</t>
  </si>
  <si>
    <t>HD090</t>
  </si>
  <si>
    <t>HD183</t>
  </si>
  <si>
    <t>HD192</t>
  </si>
  <si>
    <t>HD238</t>
  </si>
  <si>
    <t>HD298</t>
  </si>
  <si>
    <t>MG056</t>
  </si>
  <si>
    <t>MG184</t>
  </si>
  <si>
    <t>TG273</t>
  </si>
  <si>
    <t>TG572</t>
  </si>
  <si>
    <t>TG619</t>
  </si>
  <si>
    <t>TG649</t>
  </si>
  <si>
    <t>TG975</t>
  </si>
  <si>
    <t>TG311</t>
  </si>
  <si>
    <t>TG582</t>
  </si>
  <si>
    <t>HD156</t>
  </si>
  <si>
    <t>HD175</t>
  </si>
  <si>
    <t>HD206</t>
  </si>
  <si>
    <t>HD280</t>
  </si>
  <si>
    <t>HD281</t>
  </si>
  <si>
    <t>MG239</t>
  </si>
  <si>
    <t>MG242</t>
  </si>
  <si>
    <t>MG382</t>
  </si>
  <si>
    <t>TG368</t>
  </si>
  <si>
    <t>TG373</t>
  </si>
  <si>
    <t>TG502</t>
  </si>
  <si>
    <t>TG570</t>
  </si>
  <si>
    <t>TG589</t>
  </si>
  <si>
    <t>TG990</t>
  </si>
  <si>
    <t>HD170</t>
  </si>
  <si>
    <t>HD201</t>
  </si>
  <si>
    <t>MG132</t>
  </si>
  <si>
    <t>TG731</t>
  </si>
  <si>
    <t>TG806</t>
  </si>
  <si>
    <t>TG592</t>
  </si>
  <si>
    <t>HD286</t>
  </si>
  <si>
    <t>HD287</t>
  </si>
  <si>
    <t>HD288</t>
  </si>
  <si>
    <t>HD289</t>
  </si>
  <si>
    <t>TG369</t>
  </si>
  <si>
    <t>TG585</t>
  </si>
  <si>
    <t>TG586</t>
  </si>
  <si>
    <t>TG587</t>
  </si>
  <si>
    <t>TG588</t>
  </si>
  <si>
    <t>TG410</t>
  </si>
  <si>
    <t>MG179</t>
  </si>
  <si>
    <t>TG276</t>
  </si>
  <si>
    <t>MG149</t>
  </si>
  <si>
    <t>TG571</t>
  </si>
  <si>
    <t>HD131</t>
  </si>
  <si>
    <t>HD204</t>
  </si>
  <si>
    <t>TG893</t>
  </si>
  <si>
    <t>MG314</t>
  </si>
  <si>
    <t>MG315</t>
  </si>
  <si>
    <t>TG277</t>
  </si>
  <si>
    <t>CH28CNTYB2</t>
  </si>
  <si>
    <t>K63CNTPA</t>
  </si>
  <si>
    <t>K63CNTPD</t>
  </si>
  <si>
    <t>CH28CNTPB</t>
  </si>
  <si>
    <t>CH28CNSHB</t>
  </si>
  <si>
    <t>K63QLTP</t>
  </si>
  <si>
    <t>CH28QTKDB2</t>
  </si>
  <si>
    <t>CH28QLKTD</t>
  </si>
  <si>
    <t>CH28QLKTE</t>
  </si>
  <si>
    <t>CH28QLKTC</t>
  </si>
  <si>
    <t>CH28QLKTF</t>
  </si>
  <si>
    <t>CH28QLKTG</t>
  </si>
  <si>
    <t>K62XHHA</t>
  </si>
  <si>
    <t>CH28KHCTB</t>
  </si>
  <si>
    <t>CH28KHCTB2</t>
  </si>
  <si>
    <t>CH28CNSHB2</t>
  </si>
  <si>
    <t>CH28BVTVB</t>
  </si>
  <si>
    <t>K62CNSHE</t>
  </si>
  <si>
    <t>K62CTDL</t>
  </si>
  <si>
    <t>K63CNSHB</t>
  </si>
  <si>
    <t>CH28QLDDJ</t>
  </si>
  <si>
    <t>CH28QLDDB</t>
  </si>
  <si>
    <t>CH28QLDDL</t>
  </si>
  <si>
    <t>CH28QLDDE</t>
  </si>
  <si>
    <t>K63CNSHA</t>
  </si>
  <si>
    <t>K63CNSHD</t>
  </si>
  <si>
    <t>K63CNSHC</t>
  </si>
  <si>
    <t>K61TYB</t>
  </si>
  <si>
    <t>K62TYE</t>
  </si>
  <si>
    <t>CH28TYB</t>
  </si>
  <si>
    <t>Nguyễn Thanh</t>
  </si>
  <si>
    <t>Quang</t>
  </si>
  <si>
    <t>Bùi Hải</t>
  </si>
  <si>
    <t>Triều</t>
  </si>
  <si>
    <t>Quế</t>
  </si>
  <si>
    <t>Hồ Xuân</t>
  </si>
  <si>
    <t>Tùng</t>
  </si>
  <si>
    <t>Duy</t>
  </si>
  <si>
    <t>Đặng Vũ</t>
  </si>
  <si>
    <t>Tôn Thất</t>
  </si>
  <si>
    <t>Vũ Thị</t>
  </si>
  <si>
    <t>Bạch Thị Mai</t>
  </si>
  <si>
    <t>Hoa</t>
  </si>
  <si>
    <t>Lê Hà</t>
  </si>
  <si>
    <t>Hoàng Thị Lệ</t>
  </si>
  <si>
    <t>Hằng</t>
  </si>
  <si>
    <t>Vũ Đức</t>
  </si>
  <si>
    <t>Chử Thị</t>
  </si>
  <si>
    <t>Lân</t>
  </si>
  <si>
    <t>Hoàng Liên</t>
  </si>
  <si>
    <t>Đặng Phương</t>
  </si>
  <si>
    <t>Lê Trọng</t>
  </si>
  <si>
    <t>Ninh Đức</t>
  </si>
  <si>
    <t>Hoàng Vũ</t>
  </si>
  <si>
    <t>Tô Thế</t>
  </si>
  <si>
    <t>Nguyên</t>
  </si>
  <si>
    <t>Phạm</t>
  </si>
  <si>
    <t>Sánh</t>
  </si>
  <si>
    <t>Nguyễn Thị Quỳnh</t>
  </si>
  <si>
    <t>Anh</t>
  </si>
  <si>
    <t>Chiện</t>
  </si>
  <si>
    <t>Lê Văn</t>
  </si>
  <si>
    <t>Đoàn Văn</t>
  </si>
  <si>
    <t>Lư</t>
  </si>
  <si>
    <t>Dương Xuân</t>
  </si>
  <si>
    <t>Tú</t>
  </si>
  <si>
    <t>Phan Thị Thu</t>
  </si>
  <si>
    <t>Đồng Thị Kim</t>
  </si>
  <si>
    <t>Cúc</t>
  </si>
  <si>
    <t>Vương Huy</t>
  </si>
  <si>
    <t>Lê Xuân</t>
  </si>
  <si>
    <t>Vị</t>
  </si>
  <si>
    <t>Phạm Văn</t>
  </si>
  <si>
    <t>Dân</t>
  </si>
  <si>
    <t>Hoàng Thị Lan</t>
  </si>
  <si>
    <t>Hương</t>
  </si>
  <si>
    <t>Ngô Thị Minh</t>
  </si>
  <si>
    <t>Nguyễn Thành</t>
  </si>
  <si>
    <t>Đào Trung</t>
  </si>
  <si>
    <t>Chính</t>
  </si>
  <si>
    <t>Vũ Xuân</t>
  </si>
  <si>
    <t>Thanh</t>
  </si>
  <si>
    <t>Hoàng Xuân</t>
  </si>
  <si>
    <t>Nguyễn Đắc</t>
  </si>
  <si>
    <t>Nhẫn</t>
  </si>
  <si>
    <t>Hồ Thị Lam</t>
  </si>
  <si>
    <t>Trà</t>
  </si>
  <si>
    <t>Phạm Thị</t>
  </si>
  <si>
    <t>Năm</t>
  </si>
  <si>
    <t>Nguyễn Thúy</t>
  </si>
  <si>
    <t>Hường</t>
  </si>
  <si>
    <t>Trần Công</t>
  </si>
  <si>
    <t>Phan Thúy</t>
  </si>
  <si>
    <t>Tống Văn</t>
  </si>
  <si>
    <t>Khổng Ngân</t>
  </si>
  <si>
    <t>Vũ Thị Hạnh</t>
  </si>
  <si>
    <t>Hoàng</t>
  </si>
  <si>
    <t>Đoàn Thị Thanh</t>
  </si>
  <si>
    <t>Nguyễn Thị Diệu</t>
  </si>
  <si>
    <t>Thúy</t>
  </si>
  <si>
    <t>Kiều Thị Quỳnh</t>
  </si>
  <si>
    <t>ứng Thị Diệu</t>
  </si>
  <si>
    <t>Tô Long</t>
  </si>
  <si>
    <t>Trương Quang</t>
  </si>
  <si>
    <t>Lâm</t>
  </si>
  <si>
    <t>Phạm Minh</t>
  </si>
  <si>
    <t>Betrand</t>
  </si>
  <si>
    <t>Losson</t>
  </si>
  <si>
    <t>Giới</t>
  </si>
  <si>
    <t>568/QĐ-HVN</t>
  </si>
  <si>
    <t>2538/QĐ-HVN</t>
  </si>
  <si>
    <t>4251/QĐ-HVN</t>
  </si>
  <si>
    <t>203/QĐ-HVN</t>
  </si>
  <si>
    <t>579/QĐ-HVN</t>
  </si>
  <si>
    <t>25/HĐTG-HVN-CNTP</t>
  </si>
  <si>
    <t>3082/QĐ-HVN</t>
  </si>
  <si>
    <t>03/HĐTG-HVN-CNTP</t>
  </si>
  <si>
    <t>4339/QĐ-HVN</t>
  </si>
  <si>
    <t>2207/QĐ-HVN</t>
  </si>
  <si>
    <t>1771/QĐ-HVN</t>
  </si>
  <si>
    <t>14/HĐTG-HVN-PTNT</t>
  </si>
  <si>
    <t>446/QĐ-HVN</t>
  </si>
  <si>
    <t>109/QĐ-HVN</t>
  </si>
  <si>
    <t>22/HĐTG-HVN-PTNT</t>
  </si>
  <si>
    <t>50/HĐTG-HVN-KH&amp;ĐT</t>
  </si>
  <si>
    <t>20/HĐTG-HVN-PTNT</t>
  </si>
  <si>
    <t>21/HĐTG-HVN-PTNT</t>
  </si>
  <si>
    <t>4230/QĐ-HVN</t>
  </si>
  <si>
    <t>380/QĐ-NNH</t>
  </si>
  <si>
    <t>03A/HĐTG-HVN-PTNT</t>
  </si>
  <si>
    <t>05/HĐTG-HVN-PTNT</t>
  </si>
  <si>
    <t>01A/HĐTG-HVN-PTNT</t>
  </si>
  <si>
    <t>04A/HĐTG-HVN-PTNT</t>
  </si>
  <si>
    <t>02A/HĐTG-HVN-PTNT</t>
  </si>
  <si>
    <t>38/HĐTG-HVN-XHH</t>
  </si>
  <si>
    <t>1858/QĐ-HVN</t>
  </si>
  <si>
    <t>1031/QĐ-HVN</t>
  </si>
  <si>
    <t>5085/QĐ-HVN</t>
  </si>
  <si>
    <t>590/QĐ-HVN</t>
  </si>
  <si>
    <t>4287/QĐ-HVN</t>
  </si>
  <si>
    <t>4294/QĐ-HVN</t>
  </si>
  <si>
    <t>26/HĐTG-HVN-CNTP</t>
  </si>
  <si>
    <t>4107/QĐ-HVN</t>
  </si>
  <si>
    <t>3083/QĐ-HVN</t>
  </si>
  <si>
    <t>5262/QĐ-HVN</t>
  </si>
  <si>
    <t>5263/QĐ-HVN</t>
  </si>
  <si>
    <t>4030/QĐ-HVN</t>
  </si>
  <si>
    <t>1986/QĐ-HVN</t>
  </si>
  <si>
    <t>408/QĐ-HVN</t>
  </si>
  <si>
    <t>3944/QĐ-HVN</t>
  </si>
  <si>
    <t>3526/QĐ-HVN</t>
  </si>
  <si>
    <t>1913/QĐ-HVN</t>
  </si>
  <si>
    <t>5259/QĐ-HVN</t>
  </si>
  <si>
    <t>1945/QĐ-HVN</t>
  </si>
  <si>
    <t>356/QĐ-HVN</t>
  </si>
  <si>
    <t>4903/QĐ-HVN</t>
  </si>
  <si>
    <t>4334/QĐ-HVN</t>
  </si>
  <si>
    <t>2148/QĐ-HVN</t>
  </si>
  <si>
    <t>2205/QĐ-HVN</t>
  </si>
  <si>
    <t>54/HĐTG-HVN-TY-VSVTN</t>
  </si>
  <si>
    <t>25/08/2016</t>
  </si>
  <si>
    <t>12/11/2020</t>
  </si>
  <si>
    <t>25/01/2016</t>
  </si>
  <si>
    <t>17/03/2015</t>
  </si>
  <si>
    <t>01/10/2021</t>
  </si>
  <si>
    <t>15/08/2021</t>
  </si>
  <si>
    <t>13/09/2021</t>
  </si>
  <si>
    <t>30/06/2020</t>
  </si>
  <si>
    <t>03/06/2020</t>
  </si>
  <si>
    <t>10/08/2021</t>
  </si>
  <si>
    <t>09/03/2016</t>
  </si>
  <si>
    <t>14/01/2016</t>
  </si>
  <si>
    <t>15/07/2021</t>
  </si>
  <si>
    <t>20/10/2017</t>
  </si>
  <si>
    <t>06/03/2014</t>
  </si>
  <si>
    <t>02/07/2021</t>
  </si>
  <si>
    <t>08/06/2020</t>
  </si>
  <si>
    <t>20/04/2015</t>
  </si>
  <si>
    <t>31/12/2020</t>
  </si>
  <si>
    <t>29/01/2021</t>
  </si>
  <si>
    <t>09/09/2021</t>
  </si>
  <si>
    <t>17/08/2021</t>
  </si>
  <si>
    <t>23/08/2021</t>
  </si>
  <si>
    <t>29/10/2021</t>
  </si>
  <si>
    <t>16/06/2020</t>
  </si>
  <si>
    <t>25/02/2015</t>
  </si>
  <si>
    <t>23/10/2020</t>
  </si>
  <si>
    <t>25/09/2020</t>
  </si>
  <si>
    <t>27/04/2021</t>
  </si>
  <si>
    <t>28/04/2021</t>
  </si>
  <si>
    <t>23/02/2016</t>
  </si>
  <si>
    <t>13/10/2021</t>
  </si>
  <si>
    <t>19/11/2020</t>
  </si>
  <si>
    <t>01/08/2016</t>
  </si>
  <si>
    <t>04/08/2016</t>
  </si>
  <si>
    <t>Mai Hoàng Long</t>
  </si>
  <si>
    <t>Đặng Đức Thuận</t>
  </si>
  <si>
    <t>Trần Thị Hiền</t>
  </si>
  <si>
    <t>Nguyễn Văn Hào</t>
  </si>
  <si>
    <t>Saykham SOUKSANITH</t>
  </si>
  <si>
    <t>Nguyễn Hữu Thọ</t>
  </si>
  <si>
    <t>Nguyễn Thị Cúc</t>
  </si>
  <si>
    <t>Đỗ Huy Đạt</t>
  </si>
  <si>
    <t>Phạm Thị Nhung</t>
  </si>
  <si>
    <t>Lê Thị Quỳnh Chi</t>
  </si>
  <si>
    <t>Phùng Thị Duyên</t>
  </si>
  <si>
    <t>Nguyễn Ngọc Oanh</t>
  </si>
  <si>
    <t>Đỗ Thị Thu</t>
  </si>
  <si>
    <t>Vũ Thị Diễm</t>
  </si>
  <si>
    <t>Ngô Thị Thu Hà</t>
  </si>
  <si>
    <t>Dương Văn Liệu</t>
  </si>
  <si>
    <t>Trần Thị Phương Thảo</t>
  </si>
  <si>
    <t>Đỗ Thị Phương Anh</t>
  </si>
  <si>
    <t>Hoàng Thị Thu Hằng</t>
  </si>
  <si>
    <t>Chu Văn Đức</t>
  </si>
  <si>
    <t>Trần Thị Hồng ánh</t>
  </si>
  <si>
    <t>Vũ Thị Hà Phương</t>
  </si>
  <si>
    <t>Vũ Ngọc Phượng</t>
  </si>
  <si>
    <t>Vũ Thị Hương Giang</t>
  </si>
  <si>
    <t>Nguyễn Thị Tố Loan</t>
  </si>
  <si>
    <t>Nguyễn Gia Kiêm</t>
  </si>
  <si>
    <t>Đỗ Thị Hương</t>
  </si>
  <si>
    <t>Hoàng Anh Tuấn</t>
  </si>
  <si>
    <t>Đỗ Thái Quyến</t>
  </si>
  <si>
    <t>Ngô Quang Hải</t>
  </si>
  <si>
    <t>Ngô Thị Mai Loan</t>
  </si>
  <si>
    <t>Phạm Ngọc Tú</t>
  </si>
  <si>
    <t>Vũ Thị Quỳ</t>
  </si>
  <si>
    <t>Nguyễn Thị Thu La</t>
  </si>
  <si>
    <t>Nguyễn Thị Thúy Nhàn</t>
  </si>
  <si>
    <t>Hoàng Ngọc Chinh</t>
  </si>
  <si>
    <t>Lê Văn Bình</t>
  </si>
  <si>
    <t>Quàng Văn Quyền</t>
  </si>
  <si>
    <t>Lê Đức Lợi</t>
  </si>
  <si>
    <t>Đặng Hà Phương</t>
  </si>
  <si>
    <t>Nguyễn Trí Hồng Giang</t>
  </si>
  <si>
    <t>Phó Đình Hanh</t>
  </si>
  <si>
    <t>Lê Văn Đam</t>
  </si>
  <si>
    <t>Mai Trung Kiên</t>
  </si>
  <si>
    <t>Bùi Anh Tú</t>
  </si>
  <si>
    <t>Trần Thị Quyên</t>
  </si>
  <si>
    <t>Trần Thị Thắm</t>
  </si>
  <si>
    <t>Trần Thành Hiếu</t>
  </si>
  <si>
    <t>Nguyễn Văn Nhật</t>
  </si>
  <si>
    <t>Trần Thu Hà</t>
  </si>
  <si>
    <t>Lò Minh Thắng</t>
  </si>
  <si>
    <t>Lò Bình Minh</t>
  </si>
  <si>
    <t>Trần Thanh Chung</t>
  </si>
  <si>
    <t>Quàng Văn Thăng</t>
  </si>
  <si>
    <t>Phạm Minh Cương</t>
  </si>
  <si>
    <t>Lường Thị Vinh</t>
  </si>
  <si>
    <t>Đinh Văn Hân</t>
  </si>
  <si>
    <t>Nguyễn Hằng Thủy</t>
  </si>
  <si>
    <t>Nguyễn Thị ái Vân</t>
  </si>
  <si>
    <t>Nguyễn Thị Hợi</t>
  </si>
  <si>
    <t>Phan Thị Quỳnh</t>
  </si>
  <si>
    <t>Phạm Văn Khiển</t>
  </si>
  <si>
    <t>Hướng dẫn độc lập_Đại học</t>
  </si>
  <si>
    <t>Nguyễn Phúc Hải</t>
  </si>
  <si>
    <t>Bùi Quang Khánh</t>
  </si>
  <si>
    <t>Cấn Văn Cường</t>
  </si>
  <si>
    <t>Nguyễn Thị Thu Hương</t>
  </si>
  <si>
    <t>Nguyễn Đức Trung</t>
  </si>
  <si>
    <t>Vũ Quang Anh</t>
  </si>
  <si>
    <t>Nguyễn Đức Cương</t>
  </si>
  <si>
    <t>Nguyễn Thị Thúy Ngoan</t>
  </si>
  <si>
    <t>Nguyễn Việt Dũng</t>
  </si>
  <si>
    <t>Hoàng Kim Thoa</t>
  </si>
  <si>
    <t>Phan Văn Sáu</t>
  </si>
  <si>
    <t>Đỗ Xuân Hưng</t>
  </si>
  <si>
    <t>Tô Hoàng Anh Minh</t>
  </si>
  <si>
    <t>Nguyễn Khánh Duyên</t>
  </si>
  <si>
    <t>Vũ Ngọc Hương</t>
  </si>
  <si>
    <t>Nguyễn Thị Lan</t>
  </si>
  <si>
    <t>Hướng dẫn 2 HV_Cao học NN</t>
  </si>
  <si>
    <t>Tamela Jeremias Clemente .</t>
  </si>
  <si>
    <t>Đỗ Thu Thủy</t>
  </si>
  <si>
    <t>Vũ Thị Hường</t>
  </si>
  <si>
    <t>Bùi Đức Hải</t>
  </si>
  <si>
    <t>Nguyễn Hoàng Phương</t>
  </si>
  <si>
    <t>Trần Thị Thu Trang</t>
  </si>
  <si>
    <t>Đinh Thanh Giảng</t>
  </si>
  <si>
    <t xml:space="preserve"> Trần Thị Trang</t>
  </si>
  <si>
    <t>Nguyễn Mai Anh</t>
  </si>
  <si>
    <t>Nguyễn Bình Nam</t>
  </si>
  <si>
    <t>Trịnh Minh Phương</t>
  </si>
  <si>
    <t>Lưu Quế Anh</t>
  </si>
  <si>
    <t>Bùi Thị Thanh Hiền</t>
  </si>
  <si>
    <t>Lê Khánh Pháp</t>
  </si>
  <si>
    <t>Tô Duy Diệp</t>
  </si>
  <si>
    <t>Tạ Minh Ngọc</t>
  </si>
  <si>
    <t>Lương Anh Tú</t>
  </si>
  <si>
    <t>Đinh Quang Chương</t>
  </si>
  <si>
    <t>Đỗ Thị Duyên</t>
  </si>
  <si>
    <t>Nguyễn Xuân Thanh</t>
  </si>
  <si>
    <t>Nguyễn Minh Tâm</t>
  </si>
  <si>
    <t>Nguyễn Văn Thắng</t>
  </si>
  <si>
    <t>Mai Thị Lan</t>
  </si>
  <si>
    <t>Nguyễn Xuân Dương</t>
  </si>
  <si>
    <t>Nguyễn Văn Hoàng</t>
  </si>
  <si>
    <t>Lê Thành Công</t>
  </si>
  <si>
    <t>Giáp Thị Thùy Chi</t>
  </si>
  <si>
    <t>Phùng Xuân Hiệp</t>
  </si>
  <si>
    <t>Phạm Quang Tú</t>
  </si>
  <si>
    <t>Phùng Quang Tùng</t>
  </si>
  <si>
    <t>Nguyễn Thị Ngọc Hân</t>
  </si>
  <si>
    <t>Trịnh Thị Hồng</t>
  </si>
  <si>
    <t>Hoàng Trọng Thế</t>
  </si>
  <si>
    <t>Vũ Thị Liễu</t>
  </si>
  <si>
    <t>Nguyễn Thị Xuyên</t>
  </si>
  <si>
    <t>Hà Thị Phương Thảo</t>
  </si>
  <si>
    <t>Lê Viết Hùng</t>
  </si>
  <si>
    <t>Lê Trí Cường</t>
  </si>
  <si>
    <t>Dương Lê Đạt</t>
  </si>
  <si>
    <t>Dương Thị Vinh</t>
  </si>
  <si>
    <t>Nguyễn Thị Duyệt</t>
  </si>
  <si>
    <t>Nguyễn Thị Bảo</t>
  </si>
  <si>
    <t>Đặng Xuân Thu</t>
  </si>
  <si>
    <t>Nguyễn Thị Vân</t>
  </si>
  <si>
    <t>Trần Thị Vân Anh</t>
  </si>
  <si>
    <t>Đào Thị Hồng Thủy</t>
  </si>
  <si>
    <t>Trần Tiến Đạt</t>
  </si>
  <si>
    <t>Đỗ Thị Mai</t>
  </si>
  <si>
    <t>Trịnh Thị Lam Hồng</t>
  </si>
  <si>
    <t>Vũ Thị Loan</t>
  </si>
  <si>
    <t>Nguyễn Thị Thùy Dương</t>
  </si>
  <si>
    <t>Lê Việt Hưng</t>
  </si>
  <si>
    <t>Ngô Xuân Sơn</t>
  </si>
  <si>
    <t>Nguyễn Minh Nguyệt</t>
  </si>
  <si>
    <t>Lê Thu Trang</t>
  </si>
  <si>
    <t>Trần Thị Huyền</t>
  </si>
  <si>
    <t>Hồ Thị Thúy Hằng</t>
  </si>
  <si>
    <t>Nguyễn Văn Lâm</t>
  </si>
  <si>
    <t>Nguyễn Thị Thu Huyền</t>
  </si>
  <si>
    <t>Phan Lanh</t>
  </si>
  <si>
    <t>Phạm Thị Thu Thúy</t>
  </si>
  <si>
    <t>Nguyễn Thị Hồng Chiên</t>
  </si>
  <si>
    <t>Giang Hoàng Hà</t>
  </si>
  <si>
    <t>Ngô Thị Thu Thảo</t>
  </si>
  <si>
    <t>Đào Thị Linh</t>
  </si>
  <si>
    <t>CD4</t>
  </si>
  <si>
    <t>CN4</t>
  </si>
  <si>
    <t>CP1</t>
  </si>
  <si>
    <t>CP3</t>
  </si>
  <si>
    <t>CP4</t>
  </si>
  <si>
    <t>KE3</t>
  </si>
  <si>
    <t>ML0</t>
  </si>
  <si>
    <t>QL4</t>
  </si>
  <si>
    <t>TM0</t>
  </si>
  <si>
    <t>TY0</t>
  </si>
  <si>
    <t>TY4</t>
  </si>
  <si>
    <t>TY6</t>
  </si>
  <si>
    <t>Cơ hữu</t>
  </si>
  <si>
    <t>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</si>
</sst>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  <numFmt numFmtId="215" formatCode="dd/mm/yy"/>
    <numFmt numFmtId="216" formatCode="#,##0\ &quot;₫&quot;;\-#,##0\ &quot;₫&quot;"/>
    <numFmt numFmtId="217" formatCode="#,##0\ &quot;₫&quot;;[Red]\-#,##0\ &quot;₫&quot;"/>
    <numFmt numFmtId="218" formatCode="#,##0.00\ &quot;₫&quot;;\-#,##0.00\ &quot;₫&quot;"/>
    <numFmt numFmtId="219" formatCode="#,##0.00\ &quot;₫&quot;;[Red]\-#,##0.00\ &quot;₫&quot;"/>
    <numFmt numFmtId="220" formatCode="_-* #,##0\ &quot;₫&quot;_-;\-* #,##0\ &quot;₫&quot;_-;_-* &quot;-&quot;\ &quot;₫&quot;_-;_-@_-"/>
    <numFmt numFmtId="221" formatCode="_-* #,##0\ _₫_-;\-* #,##0\ _₫_-;_-* &quot;-&quot;\ _₫_-;_-@_-"/>
    <numFmt numFmtId="222" formatCode="_-* #,##0.00\ &quot;₫&quot;_-;\-* #,##0.00\ &quot;₫&quot;_-;_-* &quot;-&quot;??\ &quot;₫&quot;_-;_-@_-"/>
    <numFmt numFmtId="223" formatCode="_-* #,##0.00\ _₫_-;\-* #,##0.00\ _₫_-;_-* &quot;-&quot;??\ _₫_-;_-@_-"/>
  </numFmts>
  <fonts count="3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vertical="center"/>
    </xf>
    <xf numFmtId="0" fontId="0" fillId="24" borderId="12" xfId="0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/>
    </xf>
    <xf numFmtId="3" fontId="0" fillId="24" borderId="10" xfId="42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vertical="center"/>
    </xf>
    <xf numFmtId="0" fontId="0" fillId="24" borderId="15" xfId="0" applyNumberFormat="1" applyFont="1" applyFill="1" applyBorder="1" applyAlignment="1">
      <alignment vertical="center"/>
    </xf>
    <xf numFmtId="0" fontId="0" fillId="24" borderId="13" xfId="0" applyNumberFormat="1" applyFont="1" applyFill="1" applyBorder="1" applyAlignment="1">
      <alignment horizontal="center" vertical="center"/>
    </xf>
    <xf numFmtId="3" fontId="0" fillId="24" borderId="13" xfId="42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vertical="center"/>
    </xf>
    <xf numFmtId="0" fontId="0" fillId="24" borderId="16" xfId="0" applyNumberFormat="1" applyFont="1" applyFill="1" applyBorder="1" applyAlignment="1">
      <alignment horizontal="center" vertical="center"/>
    </xf>
    <xf numFmtId="165" fontId="0" fillId="24" borderId="16" xfId="42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181" fontId="0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 wrapText="1"/>
    </xf>
    <xf numFmtId="0" fontId="31" fillId="22" borderId="20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49" fontId="31" fillId="22" borderId="17" xfId="0" applyNumberFormat="1" applyFont="1" applyFill="1" applyBorder="1" applyAlignment="1">
      <alignment horizontal="center" vertical="center" wrapText="1"/>
    </xf>
    <xf numFmtId="0" fontId="31" fillId="22" borderId="21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31" fillId="24" borderId="17" xfId="0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49" fontId="31" fillId="24" borderId="16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center"/>
    </xf>
    <xf numFmtId="3" fontId="32" fillId="24" borderId="10" xfId="42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vertical="center"/>
    </xf>
    <xf numFmtId="0" fontId="32" fillId="24" borderId="15" xfId="0" applyFont="1" applyFill="1" applyBorder="1" applyAlignment="1">
      <alignment vertical="center"/>
    </xf>
    <xf numFmtId="14" fontId="32" fillId="24" borderId="13" xfId="0" applyNumberFormat="1" applyFont="1" applyFill="1" applyBorder="1" applyAlignment="1">
      <alignment horizontal="center" vertical="center"/>
    </xf>
    <xf numFmtId="3" fontId="32" fillId="24" borderId="13" xfId="42" applyNumberFormat="1" applyFont="1" applyFill="1" applyBorder="1" applyAlignment="1">
      <alignment vertical="center"/>
    </xf>
    <xf numFmtId="0" fontId="32" fillId="24" borderId="13" xfId="0" applyNumberFormat="1" applyFont="1" applyFill="1" applyBorder="1" applyAlignment="1">
      <alignment vertical="center"/>
    </xf>
    <xf numFmtId="49" fontId="32" fillId="24" borderId="13" xfId="0" applyNumberFormat="1" applyFont="1" applyFill="1" applyBorder="1" applyAlignment="1">
      <alignment vertical="center"/>
    </xf>
    <xf numFmtId="0" fontId="32" fillId="24" borderId="13" xfId="0" applyFont="1" applyFill="1" applyBorder="1" applyAlignment="1">
      <alignment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3" xfId="0" applyNumberFormat="1" applyFont="1" applyFill="1" applyBorder="1" applyAlignment="1">
      <alignment vertical="center" wrapText="1"/>
    </xf>
    <xf numFmtId="49" fontId="32" fillId="24" borderId="13" xfId="0" applyNumberFormat="1" applyFont="1" applyFill="1" applyBorder="1" applyAlignment="1">
      <alignment horizontal="center" vertical="center" wrapText="1"/>
    </xf>
    <xf numFmtId="14" fontId="32" fillId="24" borderId="13" xfId="0" applyNumberFormat="1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vertical="center"/>
    </xf>
    <xf numFmtId="0" fontId="32" fillId="24" borderId="28" xfId="0" applyFont="1" applyFill="1" applyBorder="1" applyAlignment="1">
      <alignment vertical="center"/>
    </xf>
    <xf numFmtId="3" fontId="32" fillId="24" borderId="26" xfId="42" applyNumberFormat="1" applyFont="1" applyFill="1" applyBorder="1" applyAlignment="1">
      <alignment vertical="center"/>
    </xf>
    <xf numFmtId="0" fontId="32" fillId="24" borderId="26" xfId="0" applyNumberFormat="1" applyFont="1" applyFill="1" applyBorder="1" applyAlignment="1">
      <alignment vertical="center"/>
    </xf>
    <xf numFmtId="49" fontId="32" fillId="24" borderId="26" xfId="0" applyNumberFormat="1" applyFont="1" applyFill="1" applyBorder="1" applyAlignment="1">
      <alignment vertical="center"/>
    </xf>
    <xf numFmtId="0" fontId="32" fillId="24" borderId="26" xfId="0" applyNumberFormat="1" applyFont="1" applyFill="1" applyBorder="1" applyAlignment="1">
      <alignment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3" fontId="0" fillId="24" borderId="16" xfId="0" applyNumberFormat="1" applyFont="1" applyFill="1" applyBorder="1" applyAlignment="1">
      <alignment vertical="center"/>
    </xf>
    <xf numFmtId="49" fontId="0" fillId="24" borderId="16" xfId="0" applyNumberFormat="1" applyFont="1" applyFill="1" applyBorder="1" applyAlignment="1">
      <alignment vertical="center"/>
    </xf>
    <xf numFmtId="0" fontId="0" fillId="24" borderId="16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left" vertical="center"/>
    </xf>
    <xf numFmtId="3" fontId="31" fillId="24" borderId="17" xfId="42" applyNumberFormat="1" applyFont="1" applyFill="1" applyBorder="1" applyAlignment="1">
      <alignment horizontal="center" vertical="center"/>
    </xf>
    <xf numFmtId="3" fontId="32" fillId="24" borderId="17" xfId="0" applyNumberFormat="1" applyFont="1" applyFill="1" applyBorder="1" applyAlignment="1">
      <alignment vertical="center"/>
    </xf>
    <xf numFmtId="3" fontId="31" fillId="24" borderId="17" xfId="42" applyNumberFormat="1" applyFont="1" applyFill="1" applyBorder="1" applyAlignment="1">
      <alignment vertical="center"/>
    </xf>
    <xf numFmtId="0" fontId="32" fillId="24" borderId="17" xfId="0" applyFont="1" applyFill="1" applyBorder="1" applyAlignment="1">
      <alignment vertical="center"/>
    </xf>
    <xf numFmtId="49" fontId="32" fillId="24" borderId="17" xfId="0" applyNumberFormat="1" applyFont="1" applyFill="1" applyBorder="1" applyAlignment="1">
      <alignment vertical="center"/>
    </xf>
    <xf numFmtId="0" fontId="32" fillId="24" borderId="17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3" fontId="31" fillId="24" borderId="0" xfId="42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165" fontId="31" fillId="24" borderId="0" xfId="42" applyNumberFormat="1" applyFont="1" applyFill="1" applyBorder="1" applyAlignment="1">
      <alignment vertical="center"/>
    </xf>
    <xf numFmtId="49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left" vertical="center"/>
    </xf>
    <xf numFmtId="3" fontId="31" fillId="24" borderId="0" xfId="42" applyNumberFormat="1" applyFont="1" applyFill="1" applyBorder="1" applyAlignment="1">
      <alignment vertical="center"/>
    </xf>
    <xf numFmtId="3" fontId="31" fillId="24" borderId="0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center" vertical="center"/>
    </xf>
    <xf numFmtId="3" fontId="0" fillId="24" borderId="0" xfId="0" applyNumberFormat="1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16" sqref="C16"/>
    </sheetView>
  </sheetViews>
  <sheetFormatPr defaultColWidth="9.00390625" defaultRowHeight="15.75"/>
  <cols>
    <col min="1" max="1" width="9.00390625" style="12" customWidth="1"/>
    <col min="2" max="2" width="16.875" style="13" bestFit="1" customWidth="1"/>
    <col min="3" max="3" width="9.00390625" style="13" customWidth="1"/>
    <col min="4" max="4" width="9.00390625" style="12" customWidth="1"/>
    <col min="5" max="9" width="9.00390625" style="13" customWidth="1"/>
    <col min="10" max="12" width="9.00390625" style="12" customWidth="1"/>
    <col min="13" max="13" width="9.00390625" style="14" customWidth="1"/>
    <col min="14" max="18" width="9.00390625" style="12" customWidth="1"/>
    <col min="19" max="31" width="9.00390625" style="13" customWidth="1"/>
    <col min="32" max="32" width="9.00390625" style="15" customWidth="1"/>
    <col min="33" max="49" width="9.00390625" style="13" customWidth="1"/>
    <col min="50" max="51" width="9.00390625" style="12" customWidth="1"/>
    <col min="52" max="53" width="9.00390625" style="16" customWidth="1"/>
    <col min="54" max="54" width="9.00390625" style="12" customWidth="1"/>
    <col min="55" max="55" width="9.00390625" style="16" customWidth="1"/>
    <col min="56" max="60" width="9.00390625" style="12" customWidth="1"/>
    <col min="61" max="62" width="9.00390625" style="17" customWidth="1"/>
    <col min="63" max="84" width="9.00390625" style="12" customWidth="1"/>
    <col min="85" max="85" width="9.00390625" style="17" customWidth="1"/>
    <col min="86" max="87" width="9.00390625" style="12" customWidth="1"/>
    <col min="88" max="88" width="9.00390625" style="17" customWidth="1"/>
    <col min="89" max="89" width="9.00390625" style="12" customWidth="1"/>
    <col min="90" max="16384" width="9.00390625" style="13" customWidth="1"/>
  </cols>
  <sheetData>
    <row r="1" spans="2:15" s="4" customFormat="1" ht="16.5">
      <c r="B1" s="1">
        <f>huong_dan_ky_I_2021_2022!G178</f>
        <v>202750000</v>
      </c>
      <c r="C1" s="2" t="str">
        <f>RIGHT("000000000000"&amp;ROUND(B1,0),12)</f>
        <v>000202750000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53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0</v>
      </c>
      <c r="G2" s="7">
        <f>VALUE(MID(C1,G1,1))</f>
        <v>2</v>
      </c>
      <c r="H2" s="7">
        <f>VALUE(MID(C1,H1,1))</f>
        <v>0</v>
      </c>
      <c r="I2" s="7">
        <f>VALUE(MID(C1,I1,1))</f>
        <v>2</v>
      </c>
      <c r="J2" s="7">
        <f>VALUE(MID(C1,J1,1))</f>
        <v>7</v>
      </c>
      <c r="K2" s="7">
        <f>VALUE(MID(C1,K1,1))</f>
        <v>5</v>
      </c>
      <c r="L2" s="7">
        <f>VALUE(MID(C1,L1,1))</f>
        <v>0</v>
      </c>
      <c r="M2" s="7">
        <f>VALUE(MID(C1,M1,1))</f>
        <v>0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0</v>
      </c>
      <c r="G3" s="7">
        <f>SUM(G2:G2)</f>
        <v>2</v>
      </c>
      <c r="H3" s="7">
        <f>SUM(G2:H2)</f>
        <v>2</v>
      </c>
      <c r="I3" s="7">
        <f>SUM(G2:I2)</f>
        <v>4</v>
      </c>
      <c r="J3" s="7">
        <f>SUM(J2:J2)</f>
        <v>7</v>
      </c>
      <c r="K3" s="7">
        <f>SUM(J2:K2)</f>
        <v>12</v>
      </c>
      <c r="L3" s="7">
        <f>SUM(J2:L2)</f>
        <v>12</v>
      </c>
      <c r="M3" s="7">
        <f>SUM(M2:M2)</f>
        <v>0</v>
      </c>
      <c r="N3" s="7">
        <f>SUM(M2:N2)</f>
        <v>0</v>
      </c>
      <c r="O3" s="7">
        <f>SUM(M2:O2)</f>
        <v>0</v>
      </c>
    </row>
    <row r="4" spans="2:15" s="4" customFormat="1" ht="16.5">
      <c r="B4" s="9"/>
      <c r="C4" s="6"/>
      <c r="D4" s="10">
        <f>IF(D2=0,"",CHOOSE(D2,"một","hai","ba","bốn","năm","sáu","bảy","tám","chín"))</f>
      </c>
      <c r="E4" s="10">
        <f>IF(E2=0,IF(AND(D2&lt;&gt;0,F2&lt;&gt;0),"lẻ",""),CHOOSE(E2,"mười ","hai","ba","bốn","năm","sáu","bảy","tám","chín"))</f>
      </c>
      <c r="F4" s="10">
        <f>IF(F2=0,"",CHOOSE(F2,IF(E2&gt;1,"mốt","một"),"hai","ba","bốn",IF(E2=0,"năm","lăm"),"sáu","bảy","tám","chín"))</f>
      </c>
      <c r="G4" s="10" t="str">
        <f>IF(G2=0,"",CHOOSE(G2,"một","hai","ba","bốn","năm","sáu","bảy","tám","chín"))</f>
        <v>hai</v>
      </c>
      <c r="H4" s="10" t="str">
        <f>IF(H2=0,IF(AND(G2&lt;&gt;0,I2&lt;&gt;0),"lẻ",""),CHOOSE(H2,"mười","hai","ba","bốn","năm","sáu","bảy","tám","chín"))</f>
        <v>lẻ</v>
      </c>
      <c r="I4" s="10" t="str">
        <f>IF(I2=0,"",CHOOSE(I2,IF(H2&gt;1,"mốt","một"),"hai","ba","bốn",IF(H2=0,"năm","lăm"),"sáu","bảy","tám","chín"))</f>
        <v>hai</v>
      </c>
      <c r="J4" s="10" t="str">
        <f>IF(J2=0,"",CHOOSE(J2,"một","hai","ba","bốn","năm","sáu","bảy","tám","chín"))</f>
        <v>bảy</v>
      </c>
      <c r="K4" s="10" t="str">
        <f>IF(K2=0,IF(AND(J2&lt;&gt;0,L2&lt;&gt;0),"lẻ",""),CHOOSE(K2,"mười","hai","ba","bốn","năm","sáu","bảy","tám","chín"))</f>
        <v>năm</v>
      </c>
      <c r="L4" s="10">
        <f>IF(L2=0,"",CHOOSE(L2,IF(K2&gt;1,"mốt","một"),"hai","ba","bốn",IF(K2=0,"năm","lăm"),"sáu","bảy","tám","chín"))</f>
      </c>
      <c r="M4" s="7">
        <f>IF(M2=0,"",CHOOSE(M2,"một","hai","ba","bốn","năm","sáu","bảy","tám","chín"))</f>
      </c>
      <c r="N4" s="11">
        <f>IF(N2=0,IF(AND(M2&lt;&gt;0,O2&lt;&gt;0),"lẻ",""),CHOOSE(N2,"một","hai","ba","bốn","năm","sáu","bảy","tám","chín"))</f>
      </c>
      <c r="O4" s="11">
        <f>IF(O2=0,"",CHOOSE(O2,IF(N2&gt;1,"một","một"),"hai","ba","bốn",IF(N2=0,"năm","lăm"),"sáu","bảy","tám","chín"))</f>
      </c>
    </row>
    <row r="5" spans="2:15" s="4" customFormat="1" ht="16.5">
      <c r="B5" s="8"/>
      <c r="C5" s="6"/>
      <c r="D5" s="11">
        <f>IF(D2=0,"","trăm")</f>
      </c>
      <c r="E5" s="11">
        <f>IF(E2=0,"",IF(E2=1,"","mươi"))</f>
      </c>
      <c r="F5" s="11">
        <f>IF(AND(F2=0,F3=0),"","tỷ")</f>
      </c>
      <c r="G5" s="11" t="str">
        <f>IF(G2=0,"","trăm")</f>
        <v>trăm</v>
      </c>
      <c r="H5" s="11">
        <f>IF(H2=0,"",IF(H2=1,"","mươi"))</f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>
        <f>IF(M2=0,"","trăm")</f>
      </c>
      <c r="N5" s="11">
        <f>IF(N2=0,"",IF(N2=1,"","mươi"))</f>
      </c>
      <c r="O5" s="11" t="s">
        <v>54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trăm lẻ hai triệu bảy trăm năm mươi ngàn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'Tong hop'!E109</f>
        <v>202750000</v>
      </c>
      <c r="C8" s="2" t="str">
        <f>RIGHT("000000000000"&amp;ROUND(B8,0),12)</f>
        <v>000202750000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53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0</v>
      </c>
      <c r="G9" s="7">
        <f>VALUE(MID(C8,G8,1))</f>
        <v>2</v>
      </c>
      <c r="H9" s="7">
        <f>VALUE(MID(C8,H8,1))</f>
        <v>0</v>
      </c>
      <c r="I9" s="7">
        <f>VALUE(MID(C8,I8,1))</f>
        <v>2</v>
      </c>
      <c r="J9" s="7">
        <f>VALUE(MID(C8,J8,1))</f>
        <v>7</v>
      </c>
      <c r="K9" s="7">
        <f>VALUE(MID(C8,K8,1))</f>
        <v>5</v>
      </c>
      <c r="L9" s="7">
        <f>VALUE(MID(C8,L8,1))</f>
        <v>0</v>
      </c>
      <c r="M9" s="7">
        <f>VALUE(MID(C8,M8,1))</f>
        <v>0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0</v>
      </c>
      <c r="G10" s="7">
        <f>SUM(G9:G9)</f>
        <v>2</v>
      </c>
      <c r="H10" s="7">
        <f>SUM(G9:H9)</f>
        <v>2</v>
      </c>
      <c r="I10" s="7">
        <f>SUM(G9:I9)</f>
        <v>4</v>
      </c>
      <c r="J10" s="7">
        <f>SUM(J9:J9)</f>
        <v>7</v>
      </c>
      <c r="K10" s="7">
        <f>SUM(J9:K9)</f>
        <v>12</v>
      </c>
      <c r="L10" s="7">
        <f>SUM(J9:L9)</f>
        <v>12</v>
      </c>
      <c r="M10" s="7">
        <f>SUM(M9:M9)</f>
        <v>0</v>
      </c>
      <c r="N10" s="7">
        <f>SUM(M9:N9)</f>
        <v>0</v>
      </c>
      <c r="O10" s="7">
        <f>SUM(M9:O9)</f>
        <v>0</v>
      </c>
    </row>
    <row r="11" spans="2:15" s="4" customFormat="1" ht="16.5">
      <c r="B11" s="9"/>
      <c r="C11" s="6"/>
      <c r="D11" s="10">
        <f>IF(D9=0,"",CHOOSE(D9,"một","hai","ba","bốn","năm","sáu","bảy","tám","chín"))</f>
      </c>
      <c r="E11" s="10">
        <f>IF(E9=0,IF(AND(D9&lt;&gt;0,F9&lt;&gt;0),"lẻ",""),CHOOSE(E9,"mười ","hai","ba","bốn","năm","sáu","bảy","tám","chín"))</f>
      </c>
      <c r="F11" s="10">
        <f>IF(F9=0,"",CHOOSE(F9,IF(E9&gt;1,"mốt","một"),"hai","ba","bốn",IF(E9=0,"năm","lăm"),"sáu","bảy","tám","chín"))</f>
      </c>
      <c r="G11" s="10" t="str">
        <f>IF(G9=0,"",CHOOSE(G9,"một","hai","ba","bốn","năm","sáu","bảy","tám","chín"))</f>
        <v>hai</v>
      </c>
      <c r="H11" s="10" t="str">
        <f>IF(H9=0,IF(AND(G9&lt;&gt;0,I9&lt;&gt;0),"lẻ",""),CHOOSE(H9,"mười","hai","ba","bốn","năm","sáu","bảy","tám","chín"))</f>
        <v>lẻ</v>
      </c>
      <c r="I11" s="10" t="str">
        <f>IF(I9=0,"",CHOOSE(I9,IF(H9&gt;1,"mốt","một"),"hai","ba","bốn",IF(H9=0,"năm","lăm"),"sáu","bảy","tám","chín"))</f>
        <v>hai</v>
      </c>
      <c r="J11" s="10" t="str">
        <f>IF(J9=0,"",CHOOSE(J9,"một","hai","ba","bốn","năm","sáu","bảy","tám","chín"))</f>
        <v>bảy</v>
      </c>
      <c r="K11" s="10" t="str">
        <f>IF(K9=0,IF(AND(J9&lt;&gt;0,L9&lt;&gt;0),"lẻ",""),CHOOSE(K9,"mười","hai","ba","bốn","năm","sáu","bảy","tám","chín"))</f>
        <v>năm</v>
      </c>
      <c r="L11" s="10">
        <f>IF(L9=0,"",CHOOSE(L9,IF(K9&gt;1,"mốt","một"),"hai","ba","bốn",IF(K9=0,"năm","lăm"),"sáu","bảy","tám","chín"))</f>
      </c>
      <c r="M11" s="7">
        <f>IF(M9=0,"",CHOOSE(M9,"một","hai","ba","bốn","năm","sáu","bảy","tám","chín"))</f>
      </c>
      <c r="N11" s="11">
        <f>IF(N9=0,IF(AND(M9&lt;&gt;0,O9&lt;&gt;0),"lẻ",""),CHOOSE(N9,"một","hai","ba","bốn","năm","sáu","bảy","tám","chín"))</f>
      </c>
      <c r="O11" s="11">
        <f>IF(O9=0,"",CHOOSE(O9,IF(N9&gt;1,"một","một"),"hai","ba","bốn",IF(N9=0,"năm","lăm"),"sáu","bảy","tám","chín"))</f>
      </c>
    </row>
    <row r="12" spans="2:15" s="4" customFormat="1" ht="16.5">
      <c r="B12" s="8"/>
      <c r="C12" s="6"/>
      <c r="D12" s="11">
        <f>IF(D9=0,"","trăm")</f>
      </c>
      <c r="E12" s="11">
        <f>IF(E9=0,"",IF(E9=1,"","mươi"))</f>
      </c>
      <c r="F12" s="11">
        <f>IF(AND(F9=0,F10=0),"","tỷ")</f>
      </c>
      <c r="G12" s="11" t="str">
        <f>IF(G9=0,"","trăm")</f>
        <v>trăm</v>
      </c>
      <c r="H12" s="11">
        <f>IF(H9=0,"",IF(H9=1,"","mươi"))</f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>
        <f>IF(M9=0,"","trăm")</f>
      </c>
      <c r="N12" s="11">
        <f>IF(N9=0,"",IF(N9=1,"","mươi"))</f>
      </c>
      <c r="O12" s="11" t="s">
        <v>54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trăm lẻ hai triệu bảy trăm năm mươi ngàn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5.5">
      <c r="B16" s="5" t="s">
        <v>53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54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5.5">
      <c r="B23" s="5" t="s">
        <v>53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54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showZeros="0" tabSelected="1" zoomScalePageLayoutView="0" workbookViewId="0" topLeftCell="A4">
      <pane ySplit="8" topLeftCell="BM104" activePane="bottomLeft" state="frozen"/>
      <selection pane="topLeft" activeCell="A4" sqref="A4"/>
      <selection pane="bottomLeft" activeCell="F107" sqref="F107"/>
    </sheetView>
  </sheetViews>
  <sheetFormatPr defaultColWidth="9.00390625" defaultRowHeight="15.75"/>
  <cols>
    <col min="1" max="1" width="5.875" style="20" customWidth="1"/>
    <col min="2" max="2" width="8.875" style="19" customWidth="1"/>
    <col min="3" max="3" width="17.75390625" style="20" customWidth="1"/>
    <col min="4" max="4" width="8.75390625" style="20" customWidth="1"/>
    <col min="5" max="5" width="12.50390625" style="19" customWidth="1"/>
    <col min="6" max="6" width="10.125" style="19" customWidth="1"/>
    <col min="7" max="7" width="14.50390625" style="20" customWidth="1"/>
    <col min="8" max="8" width="14.25390625" style="20" customWidth="1"/>
    <col min="9" max="9" width="0" style="20" hidden="1" customWidth="1"/>
    <col min="10" max="16384" width="9.00390625" style="20" customWidth="1"/>
  </cols>
  <sheetData>
    <row r="1" spans="1:4" ht="15.75">
      <c r="A1" s="18" t="s">
        <v>45</v>
      </c>
      <c r="B1" s="18"/>
      <c r="C1" s="18"/>
      <c r="D1" s="18"/>
    </row>
    <row r="2" spans="1:5" ht="15.75">
      <c r="A2" s="21" t="s">
        <v>46</v>
      </c>
      <c r="B2" s="21"/>
      <c r="C2" s="21"/>
      <c r="D2" s="21"/>
      <c r="E2" s="22"/>
    </row>
    <row r="4" spans="1:8" ht="22.5" customHeight="1">
      <c r="A4" s="23" t="s">
        <v>28</v>
      </c>
      <c r="B4" s="23"/>
      <c r="C4" s="23"/>
      <c r="D4" s="23"/>
      <c r="E4" s="23"/>
      <c r="F4" s="23"/>
      <c r="G4" s="23"/>
      <c r="H4" s="23"/>
    </row>
    <row r="5" spans="1:8" ht="22.5" customHeight="1">
      <c r="A5" s="23" t="s">
        <v>67</v>
      </c>
      <c r="B5" s="23"/>
      <c r="C5" s="23"/>
      <c r="D5" s="23"/>
      <c r="E5" s="23"/>
      <c r="F5" s="23"/>
      <c r="G5" s="23"/>
      <c r="H5" s="23"/>
    </row>
    <row r="6" spans="1:8" ht="22.5" customHeight="1">
      <c r="A6" s="23" t="s">
        <v>194</v>
      </c>
      <c r="B6" s="23"/>
      <c r="C6" s="23"/>
      <c r="D6" s="23"/>
      <c r="E6" s="23"/>
      <c r="F6" s="23"/>
      <c r="G6" s="23"/>
      <c r="H6" s="23"/>
    </row>
    <row r="7" spans="1:8" ht="22.5" customHeight="1">
      <c r="A7" s="23" t="s">
        <v>19</v>
      </c>
      <c r="B7" s="23"/>
      <c r="C7" s="23"/>
      <c r="D7" s="23"/>
      <c r="E7" s="23"/>
      <c r="F7" s="23"/>
      <c r="G7" s="23"/>
      <c r="H7" s="23"/>
    </row>
    <row r="8" spans="1:8" ht="22.5" customHeight="1">
      <c r="A8" s="24" t="s">
        <v>195</v>
      </c>
      <c r="B8" s="25"/>
      <c r="C8" s="25"/>
      <c r="D8" s="25"/>
      <c r="E8" s="25"/>
      <c r="F8" s="25"/>
      <c r="G8" s="25"/>
      <c r="H8" s="25"/>
    </row>
    <row r="9" spans="1:8" ht="22.5" customHeight="1">
      <c r="A9" s="24" t="s">
        <v>20</v>
      </c>
      <c r="B9" s="25"/>
      <c r="C9" s="25"/>
      <c r="D9" s="25"/>
      <c r="E9" s="25"/>
      <c r="F9" s="25"/>
      <c r="G9" s="25"/>
      <c r="H9" s="25"/>
    </row>
    <row r="11" spans="1:9" s="22" customFormat="1" ht="48.75" customHeight="1">
      <c r="A11" s="58" t="s">
        <v>11</v>
      </c>
      <c r="B11" s="59" t="s">
        <v>49</v>
      </c>
      <c r="C11" s="60" t="s">
        <v>12</v>
      </c>
      <c r="D11" s="61" t="s">
        <v>10</v>
      </c>
      <c r="E11" s="59" t="s">
        <v>66</v>
      </c>
      <c r="F11" s="59" t="s">
        <v>21</v>
      </c>
      <c r="G11" s="59" t="s">
        <v>56</v>
      </c>
      <c r="H11" s="58" t="s">
        <v>18</v>
      </c>
      <c r="I11" s="22" t="s">
        <v>5</v>
      </c>
    </row>
    <row r="12" spans="1:9" ht="28.5" customHeight="1">
      <c r="A12" s="26">
        <v>1</v>
      </c>
      <c r="B12" s="26" t="s">
        <v>196</v>
      </c>
      <c r="C12" s="27" t="s">
        <v>293</v>
      </c>
      <c r="D12" s="28" t="s">
        <v>294</v>
      </c>
      <c r="E12" s="29">
        <f>SUMIF(huong_dan_ky_I_2021_2022!$B$12:$B$175,'Tong hop'!B12,huong_dan_ky_I_2021_2022!$I$12:$I$175)</f>
        <v>1</v>
      </c>
      <c r="F12" s="26">
        <f>SUMIF(huong_dan_ky_I_2021_2022!$B$12:$B$175,'Tong hop'!B12,huong_dan_ky_I_2021_2022!$J$12:$J$175)</f>
        <v>20</v>
      </c>
      <c r="G12" s="30">
        <f>SUMIF(huong_dan_ky_I_2021_2022!$B$12:$B$175,'Tong hop'!B12,huong_dan_ky_I_2021_2022!$L$12:$L$175)</f>
        <v>1000000</v>
      </c>
      <c r="H12" s="31"/>
      <c r="I12" s="20" t="s">
        <v>603</v>
      </c>
    </row>
    <row r="13" spans="1:9" ht="28.5" customHeight="1">
      <c r="A13" s="32">
        <f>A12+1</f>
        <v>2</v>
      </c>
      <c r="B13" s="32" t="s">
        <v>197</v>
      </c>
      <c r="C13" s="33" t="s">
        <v>295</v>
      </c>
      <c r="D13" s="34" t="s">
        <v>296</v>
      </c>
      <c r="E13" s="35">
        <f>SUMIF(huong_dan_ky_I_2021_2022!$B$12:$B$175,'Tong hop'!B13,huong_dan_ky_I_2021_2022!$I$12:$I$175)</f>
        <v>1</v>
      </c>
      <c r="F13" s="32">
        <f>SUMIF(huong_dan_ky_I_2021_2022!$B$12:$B$175,'Tong hop'!B13,huong_dan_ky_I_2021_2022!$J$12:$J$175)</f>
        <v>40</v>
      </c>
      <c r="G13" s="36">
        <f>SUMIF(huong_dan_ky_I_2021_2022!$B$12:$B$175,'Tong hop'!B13,huong_dan_ky_I_2021_2022!$L$12:$L$175)</f>
        <v>2000000</v>
      </c>
      <c r="H13" s="37"/>
      <c r="I13" s="20" t="s">
        <v>603</v>
      </c>
    </row>
    <row r="14" spans="1:9" ht="28.5" customHeight="1">
      <c r="A14" s="32">
        <f aca="true" t="shared" si="0" ref="A14:A77">A13+1</f>
        <v>3</v>
      </c>
      <c r="B14" s="32" t="s">
        <v>198</v>
      </c>
      <c r="C14" s="33" t="s">
        <v>149</v>
      </c>
      <c r="D14" s="34" t="s">
        <v>297</v>
      </c>
      <c r="E14" s="35">
        <f>SUMIF(huong_dan_ky_I_2021_2022!$B$12:$B$175,'Tong hop'!B14,huong_dan_ky_I_2021_2022!$I$12:$I$175)</f>
        <v>1</v>
      </c>
      <c r="F14" s="32">
        <f>SUMIF(huong_dan_ky_I_2021_2022!$B$12:$B$175,'Tong hop'!B14,huong_dan_ky_I_2021_2022!$J$12:$J$175)</f>
        <v>20</v>
      </c>
      <c r="G14" s="36">
        <f>SUMIF(huong_dan_ky_I_2021_2022!$B$12:$B$175,'Tong hop'!B14,huong_dan_ky_I_2021_2022!$L$12:$L$175)</f>
        <v>1000000</v>
      </c>
      <c r="H14" s="37"/>
      <c r="I14" s="20" t="s">
        <v>603</v>
      </c>
    </row>
    <row r="15" spans="1:9" ht="28.5" customHeight="1">
      <c r="A15" s="32">
        <f t="shared" si="0"/>
        <v>4</v>
      </c>
      <c r="B15" s="32" t="s">
        <v>199</v>
      </c>
      <c r="C15" s="33" t="s">
        <v>298</v>
      </c>
      <c r="D15" s="34" t="s">
        <v>299</v>
      </c>
      <c r="E15" s="35">
        <f>SUMIF(huong_dan_ky_I_2021_2022!$B$12:$B$175,'Tong hop'!B15,huong_dan_ky_I_2021_2022!$I$12:$I$175)</f>
        <v>1</v>
      </c>
      <c r="F15" s="32">
        <f>SUMIF(huong_dan_ky_I_2021_2022!$B$12:$B$175,'Tong hop'!B15,huong_dan_ky_I_2021_2022!$J$12:$J$175)</f>
        <v>12</v>
      </c>
      <c r="G15" s="36">
        <f>SUMIF(huong_dan_ky_I_2021_2022!$B$12:$B$175,'Tong hop'!B15,huong_dan_ky_I_2021_2022!$L$12:$L$175)</f>
        <v>600000</v>
      </c>
      <c r="H15" s="37"/>
      <c r="I15" s="20" t="s">
        <v>95</v>
      </c>
    </row>
    <row r="16" spans="1:9" ht="28.5" customHeight="1">
      <c r="A16" s="32">
        <f t="shared" si="0"/>
        <v>5</v>
      </c>
      <c r="B16" s="32" t="s">
        <v>200</v>
      </c>
      <c r="C16" s="33" t="s">
        <v>9</v>
      </c>
      <c r="D16" s="34" t="s">
        <v>300</v>
      </c>
      <c r="E16" s="35">
        <f>SUMIF(huong_dan_ky_I_2021_2022!$B$12:$B$175,'Tong hop'!B16,huong_dan_ky_I_2021_2022!$I$12:$I$175)</f>
        <v>1</v>
      </c>
      <c r="F16" s="32">
        <f>SUMIF(huong_dan_ky_I_2021_2022!$B$12:$B$175,'Tong hop'!B16,huong_dan_ky_I_2021_2022!$J$12:$J$175)</f>
        <v>12</v>
      </c>
      <c r="G16" s="36">
        <f>SUMIF(huong_dan_ky_I_2021_2022!$B$12:$B$175,'Tong hop'!B16,huong_dan_ky_I_2021_2022!$L$12:$L$175)</f>
        <v>600000</v>
      </c>
      <c r="H16" s="37"/>
      <c r="I16" s="20" t="s">
        <v>183</v>
      </c>
    </row>
    <row r="17" spans="1:9" ht="28.5" customHeight="1">
      <c r="A17" s="32">
        <f t="shared" si="0"/>
        <v>6</v>
      </c>
      <c r="B17" s="32" t="s">
        <v>201</v>
      </c>
      <c r="C17" s="33" t="s">
        <v>301</v>
      </c>
      <c r="D17" s="34" t="s">
        <v>171</v>
      </c>
      <c r="E17" s="35">
        <f>SUMIF(huong_dan_ky_I_2021_2022!$B$12:$B$175,'Tong hop'!B17,huong_dan_ky_I_2021_2022!$I$12:$I$175)</f>
        <v>1</v>
      </c>
      <c r="F17" s="32">
        <f>SUMIF(huong_dan_ky_I_2021_2022!$B$12:$B$175,'Tong hop'!B17,huong_dan_ky_I_2021_2022!$J$12:$J$175)</f>
        <v>90</v>
      </c>
      <c r="G17" s="36">
        <f>SUMIF(huong_dan_ky_I_2021_2022!$B$12:$B$175,'Tong hop'!B17,huong_dan_ky_I_2021_2022!$L$12:$L$175)</f>
        <v>4500000</v>
      </c>
      <c r="H17" s="37"/>
      <c r="I17" s="20" t="s">
        <v>183</v>
      </c>
    </row>
    <row r="18" spans="1:9" ht="28.5" customHeight="1">
      <c r="A18" s="32">
        <f t="shared" si="0"/>
        <v>7</v>
      </c>
      <c r="B18" s="32" t="s">
        <v>202</v>
      </c>
      <c r="C18" s="33" t="s">
        <v>302</v>
      </c>
      <c r="D18" s="34" t="s">
        <v>138</v>
      </c>
      <c r="E18" s="35">
        <f>SUMIF(huong_dan_ky_I_2021_2022!$B$12:$B$175,'Tong hop'!B18,huong_dan_ky_I_2021_2022!$I$12:$I$175)</f>
        <v>1</v>
      </c>
      <c r="F18" s="32">
        <f>SUMIF(huong_dan_ky_I_2021_2022!$B$12:$B$175,'Tong hop'!B18,huong_dan_ky_I_2021_2022!$J$12:$J$175)</f>
        <v>60</v>
      </c>
      <c r="G18" s="36">
        <f>SUMIF(huong_dan_ky_I_2021_2022!$B$12:$B$175,'Tong hop'!B18,huong_dan_ky_I_2021_2022!$L$12:$L$175)</f>
        <v>3000000</v>
      </c>
      <c r="H18" s="37"/>
      <c r="I18" s="20" t="s">
        <v>604</v>
      </c>
    </row>
    <row r="19" spans="1:9" ht="28.5" customHeight="1">
      <c r="A19" s="32">
        <f t="shared" si="0"/>
        <v>8</v>
      </c>
      <c r="B19" s="32" t="s">
        <v>101</v>
      </c>
      <c r="C19" s="33" t="s">
        <v>88</v>
      </c>
      <c r="D19" s="34" t="s">
        <v>83</v>
      </c>
      <c r="E19" s="35">
        <f>SUMIF(huong_dan_ky_I_2021_2022!$B$12:$B$175,'Tong hop'!B19,huong_dan_ky_I_2021_2022!$I$12:$I$175)</f>
        <v>3</v>
      </c>
      <c r="F19" s="32">
        <f>SUMIF(huong_dan_ky_I_2021_2022!$B$12:$B$175,'Tong hop'!B19,huong_dan_ky_I_2021_2022!$J$12:$J$175)</f>
        <v>18</v>
      </c>
      <c r="G19" s="36">
        <f>SUMIF(huong_dan_ky_I_2021_2022!$B$12:$B$175,'Tong hop'!B19,huong_dan_ky_I_2021_2022!$L$12:$L$175)</f>
        <v>1200000</v>
      </c>
      <c r="H19" s="37"/>
      <c r="I19" s="20" t="s">
        <v>94</v>
      </c>
    </row>
    <row r="20" spans="1:9" ht="28.5" customHeight="1">
      <c r="A20" s="32">
        <f t="shared" si="0"/>
        <v>9</v>
      </c>
      <c r="B20" s="32" t="s">
        <v>203</v>
      </c>
      <c r="C20" s="33" t="s">
        <v>303</v>
      </c>
      <c r="D20" s="34" t="s">
        <v>64</v>
      </c>
      <c r="E20" s="35">
        <f>SUMIF(huong_dan_ky_I_2021_2022!$B$12:$B$175,'Tong hop'!B20,huong_dan_ky_I_2021_2022!$I$12:$I$175)</f>
        <v>1</v>
      </c>
      <c r="F20" s="32">
        <f>SUMIF(huong_dan_ky_I_2021_2022!$B$12:$B$175,'Tong hop'!B20,huong_dan_ky_I_2021_2022!$J$12:$J$175)</f>
        <v>12</v>
      </c>
      <c r="G20" s="36">
        <f>SUMIF(huong_dan_ky_I_2021_2022!$B$12:$B$175,'Tong hop'!B20,huong_dan_ky_I_2021_2022!$L$12:$L$175)</f>
        <v>600000</v>
      </c>
      <c r="H20" s="37"/>
      <c r="I20" s="20" t="s">
        <v>94</v>
      </c>
    </row>
    <row r="21" spans="1:9" ht="28.5" customHeight="1">
      <c r="A21" s="32">
        <f t="shared" si="0"/>
        <v>10</v>
      </c>
      <c r="B21" s="32" t="s">
        <v>204</v>
      </c>
      <c r="C21" s="33" t="s">
        <v>304</v>
      </c>
      <c r="D21" s="34" t="s">
        <v>305</v>
      </c>
      <c r="E21" s="35">
        <f>SUMIF(huong_dan_ky_I_2021_2022!$B$12:$B$175,'Tong hop'!B21,huong_dan_ky_I_2021_2022!$I$12:$I$175)</f>
        <v>1</v>
      </c>
      <c r="F21" s="32">
        <f>SUMIF(huong_dan_ky_I_2021_2022!$B$12:$B$175,'Tong hop'!B21,huong_dan_ky_I_2021_2022!$J$12:$J$175)</f>
        <v>28</v>
      </c>
      <c r="G21" s="36">
        <f>SUMIF(huong_dan_ky_I_2021_2022!$B$12:$B$175,'Tong hop'!B21,huong_dan_ky_I_2021_2022!$L$12:$L$175)</f>
        <v>1400000</v>
      </c>
      <c r="H21" s="37"/>
      <c r="I21" s="20" t="s">
        <v>605</v>
      </c>
    </row>
    <row r="22" spans="1:9" ht="28.5" customHeight="1">
      <c r="A22" s="32">
        <f t="shared" si="0"/>
        <v>11</v>
      </c>
      <c r="B22" s="32" t="s">
        <v>205</v>
      </c>
      <c r="C22" s="33" t="s">
        <v>306</v>
      </c>
      <c r="D22" s="34" t="s">
        <v>24</v>
      </c>
      <c r="E22" s="35">
        <f>SUMIF(huong_dan_ky_I_2021_2022!$B$12:$B$175,'Tong hop'!B22,huong_dan_ky_I_2021_2022!$I$12:$I$175)</f>
        <v>2</v>
      </c>
      <c r="F22" s="32">
        <f>SUMIF(huong_dan_ky_I_2021_2022!$B$12:$B$175,'Tong hop'!B22,huong_dan_ky_I_2021_2022!$J$12:$J$175)</f>
        <v>28</v>
      </c>
      <c r="G22" s="36">
        <f>SUMIF(huong_dan_ky_I_2021_2022!$B$12:$B$175,'Tong hop'!B22,huong_dan_ky_I_2021_2022!$L$12:$L$175)</f>
        <v>1300000</v>
      </c>
      <c r="H22" s="37"/>
      <c r="I22" s="20" t="s">
        <v>606</v>
      </c>
    </row>
    <row r="23" spans="1:9" ht="28.5" customHeight="1">
      <c r="A23" s="32">
        <f t="shared" si="0"/>
        <v>12</v>
      </c>
      <c r="B23" s="32" t="s">
        <v>206</v>
      </c>
      <c r="C23" s="33" t="s">
        <v>307</v>
      </c>
      <c r="D23" s="34" t="s">
        <v>308</v>
      </c>
      <c r="E23" s="35">
        <f>SUMIF(huong_dan_ky_I_2021_2022!$B$12:$B$175,'Tong hop'!B23,huong_dan_ky_I_2021_2022!$I$12:$I$175)</f>
        <v>4</v>
      </c>
      <c r="F23" s="32">
        <f>SUMIF(huong_dan_ky_I_2021_2022!$B$12:$B$175,'Tong hop'!B23,huong_dan_ky_I_2021_2022!$J$12:$J$175)</f>
        <v>24</v>
      </c>
      <c r="G23" s="36">
        <f>SUMIF(huong_dan_ky_I_2021_2022!$B$12:$B$175,'Tong hop'!B23,huong_dan_ky_I_2021_2022!$L$12:$L$175)</f>
        <v>1600000</v>
      </c>
      <c r="H23" s="37"/>
      <c r="I23" s="20" t="s">
        <v>607</v>
      </c>
    </row>
    <row r="24" spans="1:9" ht="28.5" customHeight="1">
      <c r="A24" s="32">
        <f t="shared" si="0"/>
        <v>13</v>
      </c>
      <c r="B24" s="32" t="s">
        <v>207</v>
      </c>
      <c r="C24" s="33" t="s">
        <v>89</v>
      </c>
      <c r="D24" s="34" t="s">
        <v>106</v>
      </c>
      <c r="E24" s="35">
        <f>SUMIF(huong_dan_ky_I_2021_2022!$B$12:$B$175,'Tong hop'!B24,huong_dan_ky_I_2021_2022!$I$12:$I$175)</f>
        <v>2</v>
      </c>
      <c r="F24" s="32">
        <f>SUMIF(huong_dan_ky_I_2021_2022!$B$12:$B$175,'Tong hop'!B24,huong_dan_ky_I_2021_2022!$J$12:$J$175)</f>
        <v>80</v>
      </c>
      <c r="G24" s="36">
        <f>SUMIF(huong_dan_ky_I_2021_2022!$B$12:$B$175,'Tong hop'!B24,huong_dan_ky_I_2021_2022!$L$12:$L$175)</f>
        <v>4000000</v>
      </c>
      <c r="H24" s="37"/>
      <c r="I24" s="20" t="s">
        <v>115</v>
      </c>
    </row>
    <row r="25" spans="1:9" ht="28.5" customHeight="1">
      <c r="A25" s="32">
        <f t="shared" si="0"/>
        <v>14</v>
      </c>
      <c r="B25" s="32" t="s">
        <v>208</v>
      </c>
      <c r="C25" s="33" t="s">
        <v>140</v>
      </c>
      <c r="D25" s="34" t="s">
        <v>141</v>
      </c>
      <c r="E25" s="35">
        <f>SUMIF(huong_dan_ky_I_2021_2022!$B$12:$B$175,'Tong hop'!B25,huong_dan_ky_I_2021_2022!$I$12:$I$175)</f>
        <v>2</v>
      </c>
      <c r="F25" s="32">
        <f>SUMIF(huong_dan_ky_I_2021_2022!$B$12:$B$175,'Tong hop'!B25,huong_dan_ky_I_2021_2022!$J$12:$J$175)</f>
        <v>80</v>
      </c>
      <c r="G25" s="36">
        <f>SUMIF(huong_dan_ky_I_2021_2022!$B$12:$B$175,'Tong hop'!B25,huong_dan_ky_I_2021_2022!$L$12:$L$175)</f>
        <v>4000000</v>
      </c>
      <c r="H25" s="37"/>
      <c r="I25" s="20" t="s">
        <v>608</v>
      </c>
    </row>
    <row r="26" spans="1:9" ht="28.5" customHeight="1">
      <c r="A26" s="32">
        <f t="shared" si="0"/>
        <v>15</v>
      </c>
      <c r="B26" s="32" t="s">
        <v>209</v>
      </c>
      <c r="C26" s="33" t="s">
        <v>309</v>
      </c>
      <c r="D26" s="34" t="s">
        <v>25</v>
      </c>
      <c r="E26" s="35">
        <f>SUMIF(huong_dan_ky_I_2021_2022!$B$12:$B$175,'Tong hop'!B26,huong_dan_ky_I_2021_2022!$I$12:$I$175)</f>
        <v>2</v>
      </c>
      <c r="F26" s="32">
        <f>SUMIF(huong_dan_ky_I_2021_2022!$B$12:$B$175,'Tong hop'!B26,huong_dan_ky_I_2021_2022!$J$12:$J$175)</f>
        <v>80</v>
      </c>
      <c r="G26" s="36">
        <f>SUMIF(huong_dan_ky_I_2021_2022!$B$12:$B$175,'Tong hop'!B26,huong_dan_ky_I_2021_2022!$L$12:$L$175)</f>
        <v>4000000</v>
      </c>
      <c r="H26" s="37"/>
      <c r="I26" s="20" t="s">
        <v>91</v>
      </c>
    </row>
    <row r="27" spans="1:9" ht="28.5" customHeight="1">
      <c r="A27" s="32">
        <f t="shared" si="0"/>
        <v>16</v>
      </c>
      <c r="B27" s="32" t="s">
        <v>118</v>
      </c>
      <c r="C27" s="33" t="s">
        <v>8</v>
      </c>
      <c r="D27" s="34" t="s">
        <v>143</v>
      </c>
      <c r="E27" s="35">
        <f>SUMIF(huong_dan_ky_I_2021_2022!$B$12:$B$175,'Tong hop'!B27,huong_dan_ky_I_2021_2022!$I$12:$I$175)</f>
        <v>1</v>
      </c>
      <c r="F27" s="32">
        <f>SUMIF(huong_dan_ky_I_2021_2022!$B$12:$B$175,'Tong hop'!B27,huong_dan_ky_I_2021_2022!$J$12:$J$175)</f>
        <v>40</v>
      </c>
      <c r="G27" s="36">
        <f>SUMIF(huong_dan_ky_I_2021_2022!$B$12:$B$175,'Tong hop'!B27,huong_dan_ky_I_2021_2022!$L$12:$L$175)</f>
        <v>2000000</v>
      </c>
      <c r="H27" s="37"/>
      <c r="I27" s="20" t="s">
        <v>91</v>
      </c>
    </row>
    <row r="28" spans="1:9" ht="28.5" customHeight="1">
      <c r="A28" s="32">
        <f t="shared" si="0"/>
        <v>17</v>
      </c>
      <c r="B28" s="32" t="s">
        <v>210</v>
      </c>
      <c r="C28" s="33" t="s">
        <v>310</v>
      </c>
      <c r="D28" s="34" t="s">
        <v>311</v>
      </c>
      <c r="E28" s="35">
        <f>SUMIF(huong_dan_ky_I_2021_2022!$B$12:$B$175,'Tong hop'!B28,huong_dan_ky_I_2021_2022!$I$12:$I$175)</f>
        <v>1</v>
      </c>
      <c r="F28" s="32">
        <f>SUMIF(huong_dan_ky_I_2021_2022!$B$12:$B$175,'Tong hop'!B28,huong_dan_ky_I_2021_2022!$J$12:$J$175)</f>
        <v>40</v>
      </c>
      <c r="G28" s="36">
        <f>SUMIF(huong_dan_ky_I_2021_2022!$B$12:$B$175,'Tong hop'!B28,huong_dan_ky_I_2021_2022!$L$12:$L$175)</f>
        <v>2000000</v>
      </c>
      <c r="H28" s="37"/>
      <c r="I28" s="20" t="s">
        <v>91</v>
      </c>
    </row>
    <row r="29" spans="1:9" ht="28.5" customHeight="1">
      <c r="A29" s="32">
        <f t="shared" si="0"/>
        <v>18</v>
      </c>
      <c r="B29" s="32" t="s">
        <v>211</v>
      </c>
      <c r="C29" s="33" t="s">
        <v>312</v>
      </c>
      <c r="D29" s="34" t="s">
        <v>138</v>
      </c>
      <c r="E29" s="35">
        <f>SUMIF(huong_dan_ky_I_2021_2022!$B$12:$B$175,'Tong hop'!B29,huong_dan_ky_I_2021_2022!$I$12:$I$175)</f>
        <v>1</v>
      </c>
      <c r="F29" s="32">
        <f>SUMIF(huong_dan_ky_I_2021_2022!$B$12:$B$175,'Tong hop'!B29,huong_dan_ky_I_2021_2022!$J$12:$J$175)</f>
        <v>20</v>
      </c>
      <c r="G29" s="36">
        <f>SUMIF(huong_dan_ky_I_2021_2022!$B$12:$B$175,'Tong hop'!B29,huong_dan_ky_I_2021_2022!$L$12:$L$175)</f>
        <v>1000000</v>
      </c>
      <c r="H29" s="37"/>
      <c r="I29" s="20" t="s">
        <v>91</v>
      </c>
    </row>
    <row r="30" spans="1:9" ht="28.5" customHeight="1">
      <c r="A30" s="32">
        <f t="shared" si="0"/>
        <v>19</v>
      </c>
      <c r="B30" s="32" t="s">
        <v>119</v>
      </c>
      <c r="C30" s="33" t="s">
        <v>145</v>
      </c>
      <c r="D30" s="34" t="s">
        <v>146</v>
      </c>
      <c r="E30" s="35">
        <f>SUMIF(huong_dan_ky_I_2021_2022!$B$12:$B$175,'Tong hop'!B30,huong_dan_ky_I_2021_2022!$I$12:$I$175)</f>
        <v>2</v>
      </c>
      <c r="F30" s="32">
        <f>SUMIF(huong_dan_ky_I_2021_2022!$B$12:$B$175,'Tong hop'!B30,huong_dan_ky_I_2021_2022!$J$12:$J$175)</f>
        <v>80</v>
      </c>
      <c r="G30" s="36">
        <f>SUMIF(huong_dan_ky_I_2021_2022!$B$12:$B$175,'Tong hop'!B30,huong_dan_ky_I_2021_2022!$L$12:$L$175)</f>
        <v>4000000</v>
      </c>
      <c r="H30" s="37"/>
      <c r="I30" s="20" t="s">
        <v>91</v>
      </c>
    </row>
    <row r="31" spans="1:9" ht="28.5" customHeight="1">
      <c r="A31" s="32">
        <f t="shared" si="0"/>
        <v>20</v>
      </c>
      <c r="B31" s="32" t="s">
        <v>212</v>
      </c>
      <c r="C31" s="33" t="s">
        <v>8</v>
      </c>
      <c r="D31" s="34" t="s">
        <v>86</v>
      </c>
      <c r="E31" s="35">
        <f>SUMIF(huong_dan_ky_I_2021_2022!$B$12:$B$175,'Tong hop'!B31,huong_dan_ky_I_2021_2022!$I$12:$I$175)</f>
        <v>5</v>
      </c>
      <c r="F31" s="32">
        <f>SUMIF(huong_dan_ky_I_2021_2022!$B$12:$B$175,'Tong hop'!B31,huong_dan_ky_I_2021_2022!$J$12:$J$175)</f>
        <v>200</v>
      </c>
      <c r="G31" s="36">
        <f>SUMIF(huong_dan_ky_I_2021_2022!$B$12:$B$175,'Tong hop'!B31,huong_dan_ky_I_2021_2022!$L$12:$L$175)</f>
        <v>10000000</v>
      </c>
      <c r="H31" s="37"/>
      <c r="I31" s="20" t="s">
        <v>91</v>
      </c>
    </row>
    <row r="32" spans="1:9" ht="28.5" customHeight="1">
      <c r="A32" s="32">
        <f t="shared" si="0"/>
        <v>21</v>
      </c>
      <c r="B32" s="32" t="s">
        <v>213</v>
      </c>
      <c r="C32" s="33" t="s">
        <v>313</v>
      </c>
      <c r="D32" s="34" t="s">
        <v>305</v>
      </c>
      <c r="E32" s="35">
        <f>SUMIF(huong_dan_ky_I_2021_2022!$B$12:$B$175,'Tong hop'!B32,huong_dan_ky_I_2021_2022!$I$12:$I$175)</f>
        <v>2</v>
      </c>
      <c r="F32" s="32">
        <f>SUMIF(huong_dan_ky_I_2021_2022!$B$12:$B$175,'Tong hop'!B32,huong_dan_ky_I_2021_2022!$J$12:$J$175)</f>
        <v>80</v>
      </c>
      <c r="G32" s="36">
        <f>SUMIF(huong_dan_ky_I_2021_2022!$B$12:$B$175,'Tong hop'!B32,huong_dan_ky_I_2021_2022!$L$12:$L$175)</f>
        <v>4000000</v>
      </c>
      <c r="H32" s="37"/>
      <c r="I32" s="20" t="s">
        <v>91</v>
      </c>
    </row>
    <row r="33" spans="1:9" ht="28.5" customHeight="1">
      <c r="A33" s="32">
        <f t="shared" si="0"/>
        <v>22</v>
      </c>
      <c r="B33" s="32" t="s">
        <v>214</v>
      </c>
      <c r="C33" s="33" t="s">
        <v>314</v>
      </c>
      <c r="D33" s="34" t="s">
        <v>30</v>
      </c>
      <c r="E33" s="35">
        <f>SUMIF(huong_dan_ky_I_2021_2022!$B$12:$B$175,'Tong hop'!B33,huong_dan_ky_I_2021_2022!$I$12:$I$175)</f>
        <v>1</v>
      </c>
      <c r="F33" s="32">
        <f>SUMIF(huong_dan_ky_I_2021_2022!$B$12:$B$175,'Tong hop'!B33,huong_dan_ky_I_2021_2022!$J$12:$J$175)</f>
        <v>40</v>
      </c>
      <c r="G33" s="36">
        <f>SUMIF(huong_dan_ky_I_2021_2022!$B$12:$B$175,'Tong hop'!B33,huong_dan_ky_I_2021_2022!$L$12:$L$175)</f>
        <v>2000000</v>
      </c>
      <c r="H33" s="37"/>
      <c r="I33" s="20" t="s">
        <v>91</v>
      </c>
    </row>
    <row r="34" spans="1:9" ht="28.5" customHeight="1">
      <c r="A34" s="32">
        <f t="shared" si="0"/>
        <v>23</v>
      </c>
      <c r="B34" s="32" t="s">
        <v>215</v>
      </c>
      <c r="C34" s="33" t="s">
        <v>315</v>
      </c>
      <c r="D34" s="34" t="s">
        <v>30</v>
      </c>
      <c r="E34" s="35">
        <f>SUMIF(huong_dan_ky_I_2021_2022!$B$12:$B$175,'Tong hop'!B34,huong_dan_ky_I_2021_2022!$I$12:$I$175)</f>
        <v>2</v>
      </c>
      <c r="F34" s="32">
        <f>SUMIF(huong_dan_ky_I_2021_2022!$B$12:$B$175,'Tong hop'!B34,huong_dan_ky_I_2021_2022!$J$12:$J$175)</f>
        <v>80</v>
      </c>
      <c r="G34" s="36">
        <f>SUMIF(huong_dan_ky_I_2021_2022!$B$12:$B$175,'Tong hop'!B34,huong_dan_ky_I_2021_2022!$L$12:$L$175)</f>
        <v>4000000</v>
      </c>
      <c r="H34" s="37"/>
      <c r="I34" s="20" t="s">
        <v>91</v>
      </c>
    </row>
    <row r="35" spans="1:9" ht="28.5" customHeight="1">
      <c r="A35" s="32">
        <f t="shared" si="0"/>
        <v>24</v>
      </c>
      <c r="B35" s="32" t="s">
        <v>80</v>
      </c>
      <c r="C35" s="33" t="s">
        <v>84</v>
      </c>
      <c r="D35" s="34" t="s">
        <v>85</v>
      </c>
      <c r="E35" s="35">
        <f>SUMIF(huong_dan_ky_I_2021_2022!$B$12:$B$175,'Tong hop'!B35,huong_dan_ky_I_2021_2022!$I$12:$I$175)</f>
        <v>1</v>
      </c>
      <c r="F35" s="32">
        <f>SUMIF(huong_dan_ky_I_2021_2022!$B$12:$B$175,'Tong hop'!B35,huong_dan_ky_I_2021_2022!$J$12:$J$175)</f>
        <v>40</v>
      </c>
      <c r="G35" s="36">
        <f>SUMIF(huong_dan_ky_I_2021_2022!$B$12:$B$175,'Tong hop'!B35,huong_dan_ky_I_2021_2022!$L$12:$L$175)</f>
        <v>2000000</v>
      </c>
      <c r="H35" s="37"/>
      <c r="I35" s="20" t="s">
        <v>91</v>
      </c>
    </row>
    <row r="36" spans="1:9" ht="28.5" customHeight="1">
      <c r="A36" s="32">
        <f t="shared" si="0"/>
        <v>25</v>
      </c>
      <c r="B36" s="32" t="s">
        <v>216</v>
      </c>
      <c r="C36" s="33" t="s">
        <v>316</v>
      </c>
      <c r="D36" s="34" t="s">
        <v>294</v>
      </c>
      <c r="E36" s="35">
        <f>SUMIF(huong_dan_ky_I_2021_2022!$B$12:$B$175,'Tong hop'!B36,huong_dan_ky_I_2021_2022!$I$12:$I$175)</f>
        <v>1</v>
      </c>
      <c r="F36" s="32">
        <f>SUMIF(huong_dan_ky_I_2021_2022!$B$12:$B$175,'Tong hop'!B36,huong_dan_ky_I_2021_2022!$J$12:$J$175)</f>
        <v>40</v>
      </c>
      <c r="G36" s="36">
        <f>SUMIF(huong_dan_ky_I_2021_2022!$B$12:$B$175,'Tong hop'!B36,huong_dan_ky_I_2021_2022!$L$12:$L$175)</f>
        <v>2000000</v>
      </c>
      <c r="H36" s="37"/>
      <c r="I36" s="20" t="s">
        <v>91</v>
      </c>
    </row>
    <row r="37" spans="1:9" ht="28.5" customHeight="1">
      <c r="A37" s="32">
        <f t="shared" si="0"/>
        <v>26</v>
      </c>
      <c r="B37" s="32" t="s">
        <v>217</v>
      </c>
      <c r="C37" s="33" t="s">
        <v>317</v>
      </c>
      <c r="D37" s="34" t="s">
        <v>318</v>
      </c>
      <c r="E37" s="35">
        <f>SUMIF(huong_dan_ky_I_2021_2022!$B$12:$B$175,'Tong hop'!B37,huong_dan_ky_I_2021_2022!$I$12:$I$175)</f>
        <v>4</v>
      </c>
      <c r="F37" s="32">
        <f>SUMIF(huong_dan_ky_I_2021_2022!$B$12:$B$175,'Tong hop'!B37,huong_dan_ky_I_2021_2022!$J$12:$J$175)</f>
        <v>140</v>
      </c>
      <c r="G37" s="36">
        <f>SUMIF(huong_dan_ky_I_2021_2022!$B$12:$B$175,'Tong hop'!B37,huong_dan_ky_I_2021_2022!$L$12:$L$175)</f>
        <v>7000000</v>
      </c>
      <c r="H37" s="37"/>
      <c r="I37" s="20" t="s">
        <v>91</v>
      </c>
    </row>
    <row r="38" spans="1:9" ht="28.5" customHeight="1">
      <c r="A38" s="32">
        <f t="shared" si="0"/>
        <v>27</v>
      </c>
      <c r="B38" s="32" t="s">
        <v>218</v>
      </c>
      <c r="C38" s="33" t="s">
        <v>82</v>
      </c>
      <c r="D38" s="34" t="s">
        <v>144</v>
      </c>
      <c r="E38" s="35">
        <f>SUMIF(huong_dan_ky_I_2021_2022!$B$12:$B$175,'Tong hop'!B38,huong_dan_ky_I_2021_2022!$I$12:$I$175)</f>
        <v>2</v>
      </c>
      <c r="F38" s="32">
        <f>SUMIF(huong_dan_ky_I_2021_2022!$B$12:$B$175,'Tong hop'!B38,huong_dan_ky_I_2021_2022!$J$12:$J$175)</f>
        <v>80</v>
      </c>
      <c r="G38" s="36">
        <f>SUMIF(huong_dan_ky_I_2021_2022!$B$12:$B$175,'Tong hop'!B38,huong_dan_ky_I_2021_2022!$L$12:$L$175)</f>
        <v>4000000</v>
      </c>
      <c r="H38" s="37"/>
      <c r="I38" s="20" t="s">
        <v>91</v>
      </c>
    </row>
    <row r="39" spans="1:9" ht="28.5" customHeight="1">
      <c r="A39" s="32">
        <f t="shared" si="0"/>
        <v>28</v>
      </c>
      <c r="B39" s="32" t="s">
        <v>219</v>
      </c>
      <c r="C39" s="33" t="s">
        <v>319</v>
      </c>
      <c r="D39" s="34" t="s">
        <v>30</v>
      </c>
      <c r="E39" s="35">
        <f>SUMIF(huong_dan_ky_I_2021_2022!$B$12:$B$175,'Tong hop'!B39,huong_dan_ky_I_2021_2022!$I$12:$I$175)</f>
        <v>1</v>
      </c>
      <c r="F39" s="32">
        <f>SUMIF(huong_dan_ky_I_2021_2022!$B$12:$B$175,'Tong hop'!B39,huong_dan_ky_I_2021_2022!$J$12:$J$175)</f>
        <v>20</v>
      </c>
      <c r="G39" s="36">
        <f>SUMIF(huong_dan_ky_I_2021_2022!$B$12:$B$175,'Tong hop'!B39,huong_dan_ky_I_2021_2022!$L$12:$L$175)</f>
        <v>1000000</v>
      </c>
      <c r="H39" s="37"/>
      <c r="I39" s="20" t="s">
        <v>91</v>
      </c>
    </row>
    <row r="40" spans="1:9" ht="28.5" customHeight="1">
      <c r="A40" s="32">
        <f t="shared" si="0"/>
        <v>29</v>
      </c>
      <c r="B40" s="32" t="s">
        <v>120</v>
      </c>
      <c r="C40" s="33" t="s">
        <v>147</v>
      </c>
      <c r="D40" s="34" t="s">
        <v>26</v>
      </c>
      <c r="E40" s="35">
        <f>SUMIF(huong_dan_ky_I_2021_2022!$B$12:$B$175,'Tong hop'!B40,huong_dan_ky_I_2021_2022!$I$12:$I$175)</f>
        <v>2</v>
      </c>
      <c r="F40" s="32">
        <f>SUMIF(huong_dan_ky_I_2021_2022!$B$12:$B$175,'Tong hop'!B40,huong_dan_ky_I_2021_2022!$J$12:$J$175)</f>
        <v>80</v>
      </c>
      <c r="G40" s="36">
        <f>SUMIF(huong_dan_ky_I_2021_2022!$B$12:$B$175,'Tong hop'!B40,huong_dan_ky_I_2021_2022!$L$12:$L$175)</f>
        <v>4000000</v>
      </c>
      <c r="H40" s="37"/>
      <c r="I40" s="20" t="s">
        <v>91</v>
      </c>
    </row>
    <row r="41" spans="1:9" ht="28.5" customHeight="1">
      <c r="A41" s="32">
        <f t="shared" si="0"/>
        <v>30</v>
      </c>
      <c r="B41" s="32" t="s">
        <v>70</v>
      </c>
      <c r="C41" s="33" t="s">
        <v>29</v>
      </c>
      <c r="D41" s="34" t="s">
        <v>2</v>
      </c>
      <c r="E41" s="35">
        <f>SUMIF(huong_dan_ky_I_2021_2022!$B$12:$B$175,'Tong hop'!B41,huong_dan_ky_I_2021_2022!$I$12:$I$175)</f>
        <v>2</v>
      </c>
      <c r="F41" s="32">
        <f>SUMIF(huong_dan_ky_I_2021_2022!$B$12:$B$175,'Tong hop'!B41,huong_dan_ky_I_2021_2022!$J$12:$J$175)</f>
        <v>50</v>
      </c>
      <c r="G41" s="36">
        <f>SUMIF(huong_dan_ky_I_2021_2022!$B$12:$B$175,'Tong hop'!B41,huong_dan_ky_I_2021_2022!$L$12:$L$175)</f>
        <v>2500000</v>
      </c>
      <c r="H41" s="37"/>
      <c r="I41" s="20" t="s">
        <v>99</v>
      </c>
    </row>
    <row r="42" spans="1:9" ht="28.5" customHeight="1">
      <c r="A42" s="32">
        <f t="shared" si="0"/>
        <v>31</v>
      </c>
      <c r="B42" s="32" t="s">
        <v>102</v>
      </c>
      <c r="C42" s="33" t="s">
        <v>107</v>
      </c>
      <c r="D42" s="34" t="s">
        <v>108</v>
      </c>
      <c r="E42" s="35">
        <f>SUMIF(huong_dan_ky_I_2021_2022!$B$12:$B$175,'Tong hop'!B42,huong_dan_ky_I_2021_2022!$I$12:$I$175)</f>
        <v>1</v>
      </c>
      <c r="F42" s="32">
        <f>SUMIF(huong_dan_ky_I_2021_2022!$B$12:$B$175,'Tong hop'!B42,huong_dan_ky_I_2021_2022!$J$12:$J$175)</f>
        <v>40</v>
      </c>
      <c r="G42" s="36">
        <f>SUMIF(huong_dan_ky_I_2021_2022!$B$12:$B$175,'Tong hop'!B42,huong_dan_ky_I_2021_2022!$L$12:$L$175)</f>
        <v>2000000</v>
      </c>
      <c r="H42" s="37"/>
      <c r="I42" s="20" t="s">
        <v>116</v>
      </c>
    </row>
    <row r="43" spans="1:9" ht="28.5" customHeight="1">
      <c r="A43" s="32">
        <f t="shared" si="0"/>
        <v>32</v>
      </c>
      <c r="B43" s="32" t="s">
        <v>220</v>
      </c>
      <c r="C43" s="33" t="s">
        <v>9</v>
      </c>
      <c r="D43" s="34" t="s">
        <v>320</v>
      </c>
      <c r="E43" s="35">
        <f>SUMIF(huong_dan_ky_I_2021_2022!$B$12:$B$175,'Tong hop'!B43,huong_dan_ky_I_2021_2022!$I$12:$I$175)</f>
        <v>1</v>
      </c>
      <c r="F43" s="32">
        <f>SUMIF(huong_dan_ky_I_2021_2022!$B$12:$B$175,'Tong hop'!B43,huong_dan_ky_I_2021_2022!$J$12:$J$175)</f>
        <v>20</v>
      </c>
      <c r="G43" s="36">
        <f>SUMIF(huong_dan_ky_I_2021_2022!$B$12:$B$175,'Tong hop'!B43,huong_dan_ky_I_2021_2022!$L$12:$L$175)</f>
        <v>1000000</v>
      </c>
      <c r="H43" s="37"/>
      <c r="I43" s="20" t="s">
        <v>116</v>
      </c>
    </row>
    <row r="44" spans="1:9" ht="28.5" customHeight="1">
      <c r="A44" s="32">
        <f t="shared" si="0"/>
        <v>33</v>
      </c>
      <c r="B44" s="32" t="s">
        <v>121</v>
      </c>
      <c r="C44" s="33" t="s">
        <v>148</v>
      </c>
      <c r="D44" s="34" t="s">
        <v>63</v>
      </c>
      <c r="E44" s="35">
        <f>SUMIF(huong_dan_ky_I_2021_2022!$B$12:$B$175,'Tong hop'!B44,huong_dan_ky_I_2021_2022!$I$12:$I$175)</f>
        <v>7</v>
      </c>
      <c r="F44" s="32">
        <f>SUMIF(huong_dan_ky_I_2021_2022!$B$12:$B$175,'Tong hop'!B44,huong_dan_ky_I_2021_2022!$J$12:$J$175)</f>
        <v>280</v>
      </c>
      <c r="G44" s="36">
        <f>SUMIF(huong_dan_ky_I_2021_2022!$B$12:$B$175,'Tong hop'!B44,huong_dan_ky_I_2021_2022!$L$12:$L$175)</f>
        <v>14000000</v>
      </c>
      <c r="H44" s="37"/>
      <c r="I44" s="20" t="s">
        <v>184</v>
      </c>
    </row>
    <row r="45" spans="1:9" ht="28.5" customHeight="1">
      <c r="A45" s="32">
        <f t="shared" si="0"/>
        <v>34</v>
      </c>
      <c r="B45" s="32" t="s">
        <v>221</v>
      </c>
      <c r="C45" s="33" t="s">
        <v>321</v>
      </c>
      <c r="D45" s="34" t="s">
        <v>322</v>
      </c>
      <c r="E45" s="35">
        <f>SUMIF(huong_dan_ky_I_2021_2022!$B$12:$B$175,'Tong hop'!B45,huong_dan_ky_I_2021_2022!$I$12:$I$175)</f>
        <v>1</v>
      </c>
      <c r="F45" s="32">
        <f>SUMIF(huong_dan_ky_I_2021_2022!$B$12:$B$175,'Tong hop'!B45,huong_dan_ky_I_2021_2022!$J$12:$J$175)</f>
        <v>40</v>
      </c>
      <c r="G45" s="36">
        <f>SUMIF(huong_dan_ky_I_2021_2022!$B$12:$B$175,'Tong hop'!B45,huong_dan_ky_I_2021_2022!$L$12:$L$175)</f>
        <v>2000000</v>
      </c>
      <c r="H45" s="37"/>
      <c r="I45" s="20" t="s">
        <v>98</v>
      </c>
    </row>
    <row r="46" spans="1:9" ht="28.5" customHeight="1">
      <c r="A46" s="32">
        <f t="shared" si="0"/>
        <v>35</v>
      </c>
      <c r="B46" s="32" t="s">
        <v>69</v>
      </c>
      <c r="C46" s="33" t="s">
        <v>0</v>
      </c>
      <c r="D46" s="34" t="s">
        <v>1</v>
      </c>
      <c r="E46" s="35">
        <f>SUMIF(huong_dan_ky_I_2021_2022!$B$12:$B$175,'Tong hop'!B46,huong_dan_ky_I_2021_2022!$I$12:$I$175)</f>
        <v>5</v>
      </c>
      <c r="F46" s="32">
        <f>SUMIF(huong_dan_ky_I_2021_2022!$B$12:$B$175,'Tong hop'!B46,huong_dan_ky_I_2021_2022!$J$12:$J$175)</f>
        <v>190</v>
      </c>
      <c r="G46" s="36">
        <f>SUMIF(huong_dan_ky_I_2021_2022!$B$12:$B$175,'Tong hop'!B46,huong_dan_ky_I_2021_2022!$L$12:$L$175)</f>
        <v>9500000</v>
      </c>
      <c r="H46" s="37"/>
      <c r="I46" s="20" t="s">
        <v>98</v>
      </c>
    </row>
    <row r="47" spans="1:9" ht="28.5" customHeight="1">
      <c r="A47" s="32">
        <f t="shared" si="0"/>
        <v>36</v>
      </c>
      <c r="B47" s="32" t="s">
        <v>222</v>
      </c>
      <c r="C47" s="33" t="s">
        <v>167</v>
      </c>
      <c r="D47" s="34" t="s">
        <v>323</v>
      </c>
      <c r="E47" s="35">
        <f>SUMIF(huong_dan_ky_I_2021_2022!$B$12:$B$175,'Tong hop'!B47,huong_dan_ky_I_2021_2022!$I$12:$I$175)</f>
        <v>2</v>
      </c>
      <c r="F47" s="32">
        <f>SUMIF(huong_dan_ky_I_2021_2022!$B$12:$B$175,'Tong hop'!B47,huong_dan_ky_I_2021_2022!$J$12:$J$175)</f>
        <v>40</v>
      </c>
      <c r="G47" s="36">
        <f>SUMIF(huong_dan_ky_I_2021_2022!$B$12:$B$175,'Tong hop'!B47,huong_dan_ky_I_2021_2022!$L$12:$L$175)</f>
        <v>2100000</v>
      </c>
      <c r="H47" s="37"/>
      <c r="I47" s="20" t="s">
        <v>609</v>
      </c>
    </row>
    <row r="48" spans="1:9" ht="28.5" customHeight="1">
      <c r="A48" s="32">
        <f t="shared" si="0"/>
        <v>37</v>
      </c>
      <c r="B48" s="32" t="s">
        <v>223</v>
      </c>
      <c r="C48" s="33" t="s">
        <v>324</v>
      </c>
      <c r="D48" s="34" t="s">
        <v>24</v>
      </c>
      <c r="E48" s="35">
        <f>SUMIF(huong_dan_ky_I_2021_2022!$B$12:$B$175,'Tong hop'!B48,huong_dan_ky_I_2021_2022!$I$12:$I$175)</f>
        <v>1</v>
      </c>
      <c r="F48" s="32">
        <f>SUMIF(huong_dan_ky_I_2021_2022!$B$12:$B$175,'Tong hop'!B48,huong_dan_ky_I_2021_2022!$J$12:$J$175)</f>
        <v>12</v>
      </c>
      <c r="G48" s="36">
        <f>SUMIF(huong_dan_ky_I_2021_2022!$B$12:$B$175,'Tong hop'!B48,huong_dan_ky_I_2021_2022!$L$12:$L$175)</f>
        <v>600000</v>
      </c>
      <c r="H48" s="37"/>
      <c r="I48" s="20" t="s">
        <v>90</v>
      </c>
    </row>
    <row r="49" spans="1:9" ht="28.5" customHeight="1">
      <c r="A49" s="32">
        <f t="shared" si="0"/>
        <v>38</v>
      </c>
      <c r="B49" s="32" t="s">
        <v>224</v>
      </c>
      <c r="C49" s="33" t="s">
        <v>325</v>
      </c>
      <c r="D49" s="34" t="s">
        <v>326</v>
      </c>
      <c r="E49" s="35">
        <f>SUMIF(huong_dan_ky_I_2021_2022!$B$12:$B$175,'Tong hop'!B49,huong_dan_ky_I_2021_2022!$I$12:$I$175)</f>
        <v>1</v>
      </c>
      <c r="F49" s="32">
        <f>SUMIF(huong_dan_ky_I_2021_2022!$B$12:$B$175,'Tong hop'!B49,huong_dan_ky_I_2021_2022!$J$12:$J$175)</f>
        <v>20</v>
      </c>
      <c r="G49" s="36">
        <f>SUMIF(huong_dan_ky_I_2021_2022!$B$12:$B$175,'Tong hop'!B49,huong_dan_ky_I_2021_2022!$L$12:$L$175)</f>
        <v>1000000</v>
      </c>
      <c r="H49" s="37"/>
      <c r="I49" s="20" t="s">
        <v>90</v>
      </c>
    </row>
    <row r="50" spans="1:9" ht="28.5" customHeight="1">
      <c r="A50" s="32">
        <f t="shared" si="0"/>
        <v>39</v>
      </c>
      <c r="B50" s="32" t="s">
        <v>225</v>
      </c>
      <c r="C50" s="33" t="s">
        <v>327</v>
      </c>
      <c r="D50" s="34" t="s">
        <v>328</v>
      </c>
      <c r="E50" s="35">
        <f>SUMIF(huong_dan_ky_I_2021_2022!$B$12:$B$175,'Tong hop'!B50,huong_dan_ky_I_2021_2022!$I$12:$I$175)</f>
        <v>1</v>
      </c>
      <c r="F50" s="32">
        <f>SUMIF(huong_dan_ky_I_2021_2022!$B$12:$B$175,'Tong hop'!B50,huong_dan_ky_I_2021_2022!$J$12:$J$175)</f>
        <v>12</v>
      </c>
      <c r="G50" s="36">
        <f>SUMIF(huong_dan_ky_I_2021_2022!$B$12:$B$175,'Tong hop'!B50,huong_dan_ky_I_2021_2022!$L$12:$L$175)</f>
        <v>600000</v>
      </c>
      <c r="H50" s="37"/>
      <c r="I50" s="20" t="s">
        <v>90</v>
      </c>
    </row>
    <row r="51" spans="1:9" ht="28.5" customHeight="1">
      <c r="A51" s="32">
        <f t="shared" si="0"/>
        <v>40</v>
      </c>
      <c r="B51" s="32" t="s">
        <v>226</v>
      </c>
      <c r="C51" s="33" t="s">
        <v>329</v>
      </c>
      <c r="D51" s="34" t="s">
        <v>83</v>
      </c>
      <c r="E51" s="35">
        <f>SUMIF(huong_dan_ky_I_2021_2022!$B$12:$B$175,'Tong hop'!B51,huong_dan_ky_I_2021_2022!$I$12:$I$175)</f>
        <v>1</v>
      </c>
      <c r="F51" s="32">
        <f>SUMIF(huong_dan_ky_I_2021_2022!$B$12:$B$175,'Tong hop'!B51,huong_dan_ky_I_2021_2022!$J$12:$J$175)</f>
        <v>28</v>
      </c>
      <c r="G51" s="36">
        <f>SUMIF(huong_dan_ky_I_2021_2022!$B$12:$B$175,'Tong hop'!B51,huong_dan_ky_I_2021_2022!$L$12:$L$175)</f>
        <v>1400000</v>
      </c>
      <c r="H51" s="37"/>
      <c r="I51" s="20" t="s">
        <v>90</v>
      </c>
    </row>
    <row r="52" spans="1:9" ht="28.5" customHeight="1">
      <c r="A52" s="32">
        <f t="shared" si="0"/>
        <v>41</v>
      </c>
      <c r="B52" s="32" t="s">
        <v>227</v>
      </c>
      <c r="C52" s="33" t="s">
        <v>330</v>
      </c>
      <c r="D52" s="34" t="s">
        <v>331</v>
      </c>
      <c r="E52" s="35">
        <f>SUMIF(huong_dan_ky_I_2021_2022!$B$12:$B$175,'Tong hop'!B52,huong_dan_ky_I_2021_2022!$I$12:$I$175)</f>
        <v>2</v>
      </c>
      <c r="F52" s="32">
        <f>SUMIF(huong_dan_ky_I_2021_2022!$B$12:$B$175,'Tong hop'!B52,huong_dan_ky_I_2021_2022!$J$12:$J$175)</f>
        <v>24</v>
      </c>
      <c r="G52" s="36">
        <f>SUMIF(huong_dan_ky_I_2021_2022!$B$12:$B$175,'Tong hop'!B52,huong_dan_ky_I_2021_2022!$L$12:$L$175)</f>
        <v>1200000</v>
      </c>
      <c r="H52" s="37"/>
      <c r="I52" s="20" t="s">
        <v>90</v>
      </c>
    </row>
    <row r="53" spans="1:9" ht="28.5" customHeight="1">
      <c r="A53" s="32">
        <f t="shared" si="0"/>
        <v>42</v>
      </c>
      <c r="B53" s="32" t="s">
        <v>122</v>
      </c>
      <c r="C53" s="33" t="s">
        <v>151</v>
      </c>
      <c r="D53" s="34" t="s">
        <v>152</v>
      </c>
      <c r="E53" s="35">
        <f>SUMIF(huong_dan_ky_I_2021_2022!$B$12:$B$175,'Tong hop'!B53,huong_dan_ky_I_2021_2022!$I$12:$I$175)</f>
        <v>1</v>
      </c>
      <c r="F53" s="32">
        <f>SUMIF(huong_dan_ky_I_2021_2022!$B$12:$B$175,'Tong hop'!B53,huong_dan_ky_I_2021_2022!$J$12:$J$175)</f>
        <v>28</v>
      </c>
      <c r="G53" s="36">
        <f>SUMIF(huong_dan_ky_I_2021_2022!$B$12:$B$175,'Tong hop'!B53,huong_dan_ky_I_2021_2022!$L$12:$L$175)</f>
        <v>1400000</v>
      </c>
      <c r="H53" s="37"/>
      <c r="I53" s="20" t="s">
        <v>90</v>
      </c>
    </row>
    <row r="54" spans="1:9" ht="28.5" customHeight="1">
      <c r="A54" s="32">
        <f t="shared" si="0"/>
        <v>43</v>
      </c>
      <c r="B54" s="32" t="s">
        <v>72</v>
      </c>
      <c r="C54" s="33" t="s">
        <v>78</v>
      </c>
      <c r="D54" s="34" t="s">
        <v>79</v>
      </c>
      <c r="E54" s="35">
        <f>SUMIF(huong_dan_ky_I_2021_2022!$B$12:$B$175,'Tong hop'!B54,huong_dan_ky_I_2021_2022!$I$12:$I$175)</f>
        <v>1</v>
      </c>
      <c r="F54" s="32">
        <f>SUMIF(huong_dan_ky_I_2021_2022!$B$12:$B$175,'Tong hop'!B54,huong_dan_ky_I_2021_2022!$J$12:$J$175)</f>
        <v>10</v>
      </c>
      <c r="G54" s="36">
        <f>SUMIF(huong_dan_ky_I_2021_2022!$B$12:$B$175,'Tong hop'!B54,huong_dan_ky_I_2021_2022!$L$12:$L$175)</f>
        <v>500000</v>
      </c>
      <c r="H54" s="37"/>
      <c r="I54" s="20" t="s">
        <v>90</v>
      </c>
    </row>
    <row r="55" spans="1:9" ht="28.5" customHeight="1">
      <c r="A55" s="32">
        <f t="shared" si="0"/>
        <v>44</v>
      </c>
      <c r="B55" s="32" t="s">
        <v>228</v>
      </c>
      <c r="C55" s="33" t="s">
        <v>332</v>
      </c>
      <c r="D55" s="34" t="s">
        <v>164</v>
      </c>
      <c r="E55" s="35">
        <f>SUMIF(huong_dan_ky_I_2021_2022!$B$12:$B$175,'Tong hop'!B55,huong_dan_ky_I_2021_2022!$I$12:$I$175)</f>
        <v>1</v>
      </c>
      <c r="F55" s="32">
        <f>SUMIF(huong_dan_ky_I_2021_2022!$B$12:$B$175,'Tong hop'!B55,huong_dan_ky_I_2021_2022!$J$12:$J$175)</f>
        <v>12</v>
      </c>
      <c r="G55" s="36">
        <f>SUMIF(huong_dan_ky_I_2021_2022!$B$12:$B$175,'Tong hop'!B55,huong_dan_ky_I_2021_2022!$L$12:$L$175)</f>
        <v>600000</v>
      </c>
      <c r="H55" s="37"/>
      <c r="I55" s="20" t="s">
        <v>90</v>
      </c>
    </row>
    <row r="56" spans="1:9" ht="28.5" customHeight="1">
      <c r="A56" s="32">
        <f t="shared" si="0"/>
        <v>45</v>
      </c>
      <c r="B56" s="32" t="s">
        <v>229</v>
      </c>
      <c r="C56" s="33" t="s">
        <v>333</v>
      </c>
      <c r="D56" s="34" t="s">
        <v>334</v>
      </c>
      <c r="E56" s="35">
        <f>SUMIF(huong_dan_ky_I_2021_2022!$B$12:$B$175,'Tong hop'!B56,huong_dan_ky_I_2021_2022!$I$12:$I$175)</f>
        <v>1</v>
      </c>
      <c r="F56" s="32">
        <f>SUMIF(huong_dan_ky_I_2021_2022!$B$12:$B$175,'Tong hop'!B56,huong_dan_ky_I_2021_2022!$J$12:$J$175)</f>
        <v>12</v>
      </c>
      <c r="G56" s="36">
        <f>SUMIF(huong_dan_ky_I_2021_2022!$B$12:$B$175,'Tong hop'!B56,huong_dan_ky_I_2021_2022!$L$12:$L$175)</f>
        <v>600000</v>
      </c>
      <c r="H56" s="37"/>
      <c r="I56" s="20" t="s">
        <v>90</v>
      </c>
    </row>
    <row r="57" spans="1:9" ht="28.5" customHeight="1">
      <c r="A57" s="32">
        <f t="shared" si="0"/>
        <v>46</v>
      </c>
      <c r="B57" s="32" t="s">
        <v>230</v>
      </c>
      <c r="C57" s="33" t="s">
        <v>335</v>
      </c>
      <c r="D57" s="34" t="s">
        <v>336</v>
      </c>
      <c r="E57" s="35">
        <f>SUMIF(huong_dan_ky_I_2021_2022!$B$12:$B$175,'Tong hop'!B57,huong_dan_ky_I_2021_2022!$I$12:$I$175)</f>
        <v>1</v>
      </c>
      <c r="F57" s="32">
        <f>SUMIF(huong_dan_ky_I_2021_2022!$B$12:$B$175,'Tong hop'!B57,huong_dan_ky_I_2021_2022!$J$12:$J$175)</f>
        <v>12</v>
      </c>
      <c r="G57" s="36">
        <f>SUMIF(huong_dan_ky_I_2021_2022!$B$12:$B$175,'Tong hop'!B57,huong_dan_ky_I_2021_2022!$L$12:$L$175)</f>
        <v>600000</v>
      </c>
      <c r="H57" s="37"/>
      <c r="I57" s="20" t="s">
        <v>90</v>
      </c>
    </row>
    <row r="58" spans="1:9" ht="28.5" customHeight="1">
      <c r="A58" s="32">
        <f t="shared" si="0"/>
        <v>47</v>
      </c>
      <c r="B58" s="32" t="s">
        <v>231</v>
      </c>
      <c r="C58" s="33" t="s">
        <v>151</v>
      </c>
      <c r="D58" s="34" t="s">
        <v>152</v>
      </c>
      <c r="E58" s="35">
        <f>SUMIF(huong_dan_ky_I_2021_2022!$B$12:$B$175,'Tong hop'!B58,huong_dan_ky_I_2021_2022!$I$12:$I$175)</f>
        <v>3</v>
      </c>
      <c r="F58" s="32">
        <f>SUMIF(huong_dan_ky_I_2021_2022!$B$12:$B$175,'Tong hop'!B58,huong_dan_ky_I_2021_2022!$J$12:$J$175)</f>
        <v>46</v>
      </c>
      <c r="G58" s="36">
        <f>SUMIF(huong_dan_ky_I_2021_2022!$B$12:$B$175,'Tong hop'!B58,huong_dan_ky_I_2021_2022!$L$12:$L$175)</f>
        <v>2500000</v>
      </c>
      <c r="H58" s="37"/>
      <c r="I58" s="20" t="s">
        <v>90</v>
      </c>
    </row>
    <row r="59" spans="1:9" ht="28.5" customHeight="1">
      <c r="A59" s="32">
        <f t="shared" si="0"/>
        <v>48</v>
      </c>
      <c r="B59" s="32" t="s">
        <v>232</v>
      </c>
      <c r="C59" s="33" t="s">
        <v>337</v>
      </c>
      <c r="D59" s="34" t="s">
        <v>338</v>
      </c>
      <c r="E59" s="35">
        <f>SUMIF(huong_dan_ky_I_2021_2022!$B$12:$B$175,'Tong hop'!B59,huong_dan_ky_I_2021_2022!$I$12:$I$175)</f>
        <v>1</v>
      </c>
      <c r="F59" s="32">
        <f>SUMIF(huong_dan_ky_I_2021_2022!$B$12:$B$175,'Tong hop'!B59,huong_dan_ky_I_2021_2022!$J$12:$J$175)</f>
        <v>6</v>
      </c>
      <c r="G59" s="36">
        <f>SUMIF(huong_dan_ky_I_2021_2022!$B$12:$B$175,'Tong hop'!B59,huong_dan_ky_I_2021_2022!$L$12:$L$175)</f>
        <v>400000</v>
      </c>
      <c r="H59" s="37"/>
      <c r="I59" s="20" t="s">
        <v>90</v>
      </c>
    </row>
    <row r="60" spans="1:9" ht="28.5" customHeight="1">
      <c r="A60" s="32">
        <f t="shared" si="0"/>
        <v>49</v>
      </c>
      <c r="B60" s="32" t="s">
        <v>73</v>
      </c>
      <c r="C60" s="33" t="s">
        <v>0</v>
      </c>
      <c r="D60" s="34" t="s">
        <v>25</v>
      </c>
      <c r="E60" s="35">
        <f>SUMIF(huong_dan_ky_I_2021_2022!$B$12:$B$175,'Tong hop'!B60,huong_dan_ky_I_2021_2022!$I$12:$I$175)</f>
        <v>2</v>
      </c>
      <c r="F60" s="32">
        <f>SUMIF(huong_dan_ky_I_2021_2022!$B$12:$B$175,'Tong hop'!B60,huong_dan_ky_I_2021_2022!$J$12:$J$175)</f>
        <v>28</v>
      </c>
      <c r="G60" s="36">
        <f>SUMIF(huong_dan_ky_I_2021_2022!$B$12:$B$175,'Tong hop'!B60,huong_dan_ky_I_2021_2022!$L$12:$L$175)</f>
        <v>1400000</v>
      </c>
      <c r="H60" s="37"/>
      <c r="I60" s="20" t="s">
        <v>90</v>
      </c>
    </row>
    <row r="61" spans="1:9" ht="28.5" customHeight="1">
      <c r="A61" s="32">
        <f t="shared" si="0"/>
        <v>50</v>
      </c>
      <c r="B61" s="32" t="s">
        <v>129</v>
      </c>
      <c r="C61" s="33" t="s">
        <v>82</v>
      </c>
      <c r="D61" s="34" t="s">
        <v>160</v>
      </c>
      <c r="E61" s="35">
        <f>SUMIF(huong_dan_ky_I_2021_2022!$B$12:$B$175,'Tong hop'!B61,huong_dan_ky_I_2021_2022!$I$12:$I$175)</f>
        <v>2</v>
      </c>
      <c r="F61" s="32">
        <f>SUMIF(huong_dan_ky_I_2021_2022!$B$12:$B$175,'Tong hop'!B61,huong_dan_ky_I_2021_2022!$J$12:$J$175)</f>
        <v>40</v>
      </c>
      <c r="G61" s="36">
        <f>SUMIF(huong_dan_ky_I_2021_2022!$B$12:$B$175,'Tong hop'!B61,huong_dan_ky_I_2021_2022!$L$12:$L$175)</f>
        <v>2000000</v>
      </c>
      <c r="H61" s="37"/>
      <c r="I61" s="20" t="s">
        <v>90</v>
      </c>
    </row>
    <row r="62" spans="1:9" ht="28.5" customHeight="1">
      <c r="A62" s="32">
        <f t="shared" si="0"/>
        <v>51</v>
      </c>
      <c r="B62" s="32" t="s">
        <v>233</v>
      </c>
      <c r="C62" s="33" t="s">
        <v>339</v>
      </c>
      <c r="D62" s="34" t="s">
        <v>87</v>
      </c>
      <c r="E62" s="35">
        <f>SUMIF(huong_dan_ky_I_2021_2022!$B$12:$B$175,'Tong hop'!B62,huong_dan_ky_I_2021_2022!$I$12:$I$175)</f>
        <v>1</v>
      </c>
      <c r="F62" s="32">
        <f>SUMIF(huong_dan_ky_I_2021_2022!$B$12:$B$175,'Tong hop'!B62,huong_dan_ky_I_2021_2022!$J$12:$J$175)</f>
        <v>12</v>
      </c>
      <c r="G62" s="36">
        <f>SUMIF(huong_dan_ky_I_2021_2022!$B$12:$B$175,'Tong hop'!B62,huong_dan_ky_I_2021_2022!$L$12:$L$175)</f>
        <v>600000</v>
      </c>
      <c r="H62" s="37"/>
      <c r="I62" s="20" t="s">
        <v>90</v>
      </c>
    </row>
    <row r="63" spans="1:9" ht="28.5" customHeight="1">
      <c r="A63" s="32">
        <f t="shared" si="0"/>
        <v>52</v>
      </c>
      <c r="B63" s="32" t="s">
        <v>234</v>
      </c>
      <c r="C63" s="33" t="s">
        <v>9</v>
      </c>
      <c r="D63" s="34" t="s">
        <v>44</v>
      </c>
      <c r="E63" s="35">
        <f>SUMIF(huong_dan_ky_I_2021_2022!$B$12:$B$175,'Tong hop'!B63,huong_dan_ky_I_2021_2022!$I$12:$I$175)</f>
        <v>1</v>
      </c>
      <c r="F63" s="32">
        <f>SUMIF(huong_dan_ky_I_2021_2022!$B$12:$B$175,'Tong hop'!B63,huong_dan_ky_I_2021_2022!$J$12:$J$175)</f>
        <v>10</v>
      </c>
      <c r="G63" s="36">
        <f>SUMIF(huong_dan_ky_I_2021_2022!$B$12:$B$175,'Tong hop'!B63,huong_dan_ky_I_2021_2022!$L$12:$L$175)</f>
        <v>500000</v>
      </c>
      <c r="H63" s="37"/>
      <c r="I63" s="20" t="s">
        <v>90</v>
      </c>
    </row>
    <row r="64" spans="1:9" ht="28.5" customHeight="1">
      <c r="A64" s="32">
        <f t="shared" si="0"/>
        <v>53</v>
      </c>
      <c r="B64" s="32" t="s">
        <v>235</v>
      </c>
      <c r="C64" s="33" t="s">
        <v>340</v>
      </c>
      <c r="D64" s="34" t="s">
        <v>2</v>
      </c>
      <c r="E64" s="35">
        <f>SUMIF(huong_dan_ky_I_2021_2022!$B$12:$B$175,'Tong hop'!B64,huong_dan_ky_I_2021_2022!$I$12:$I$175)</f>
        <v>1</v>
      </c>
      <c r="F64" s="32">
        <f>SUMIF(huong_dan_ky_I_2021_2022!$B$12:$B$175,'Tong hop'!B64,huong_dan_ky_I_2021_2022!$J$12:$J$175)</f>
        <v>12</v>
      </c>
      <c r="G64" s="36">
        <f>SUMIF(huong_dan_ky_I_2021_2022!$B$12:$B$175,'Tong hop'!B64,huong_dan_ky_I_2021_2022!$L$12:$L$175)</f>
        <v>600000</v>
      </c>
      <c r="H64" s="37"/>
      <c r="I64" s="20" t="s">
        <v>90</v>
      </c>
    </row>
    <row r="65" spans="1:9" ht="28.5" customHeight="1">
      <c r="A65" s="32">
        <f t="shared" si="0"/>
        <v>54</v>
      </c>
      <c r="B65" s="32" t="s">
        <v>103</v>
      </c>
      <c r="C65" s="33" t="s">
        <v>9</v>
      </c>
      <c r="D65" s="34" t="s">
        <v>109</v>
      </c>
      <c r="E65" s="35">
        <f>SUMIF(huong_dan_ky_I_2021_2022!$B$12:$B$175,'Tong hop'!B65,huong_dan_ky_I_2021_2022!$I$12:$I$175)</f>
        <v>2</v>
      </c>
      <c r="F65" s="32">
        <f>SUMIF(huong_dan_ky_I_2021_2022!$B$12:$B$175,'Tong hop'!B65,huong_dan_ky_I_2021_2022!$J$12:$J$175)</f>
        <v>40</v>
      </c>
      <c r="G65" s="36">
        <f>SUMIF(huong_dan_ky_I_2021_2022!$B$12:$B$175,'Tong hop'!B65,huong_dan_ky_I_2021_2022!$L$12:$L$175)</f>
        <v>2000000</v>
      </c>
      <c r="H65" s="37"/>
      <c r="I65" s="20" t="s">
        <v>90</v>
      </c>
    </row>
    <row r="66" spans="1:9" ht="28.5" customHeight="1">
      <c r="A66" s="32">
        <f t="shared" si="0"/>
        <v>55</v>
      </c>
      <c r="B66" s="32" t="s">
        <v>123</v>
      </c>
      <c r="C66" s="33" t="s">
        <v>153</v>
      </c>
      <c r="D66" s="34" t="s">
        <v>154</v>
      </c>
      <c r="E66" s="35">
        <f>SUMIF(huong_dan_ky_I_2021_2022!$B$12:$B$175,'Tong hop'!B66,huong_dan_ky_I_2021_2022!$I$12:$I$175)</f>
        <v>3</v>
      </c>
      <c r="F66" s="32">
        <f>SUMIF(huong_dan_ky_I_2021_2022!$B$12:$B$175,'Tong hop'!B66,huong_dan_ky_I_2021_2022!$J$12:$J$175)</f>
        <v>84</v>
      </c>
      <c r="G66" s="36">
        <f>SUMIF(huong_dan_ky_I_2021_2022!$B$12:$B$175,'Tong hop'!B66,huong_dan_ky_I_2021_2022!$L$12:$L$175)</f>
        <v>3900000</v>
      </c>
      <c r="H66" s="37"/>
      <c r="I66" s="20" t="s">
        <v>185</v>
      </c>
    </row>
    <row r="67" spans="1:9" ht="28.5" customHeight="1">
      <c r="A67" s="32">
        <f t="shared" si="0"/>
        <v>56</v>
      </c>
      <c r="B67" s="32" t="s">
        <v>124</v>
      </c>
      <c r="C67" s="33" t="s">
        <v>155</v>
      </c>
      <c r="D67" s="34" t="s">
        <v>156</v>
      </c>
      <c r="E67" s="35">
        <f>SUMIF(huong_dan_ky_I_2021_2022!$B$12:$B$175,'Tong hop'!B67,huong_dan_ky_I_2021_2022!$I$12:$I$175)</f>
        <v>3</v>
      </c>
      <c r="F67" s="32">
        <f>SUMIF(huong_dan_ky_I_2021_2022!$B$12:$B$175,'Tong hop'!B67,huong_dan_ky_I_2021_2022!$J$12:$J$175)</f>
        <v>70</v>
      </c>
      <c r="G67" s="36">
        <f>SUMIF(huong_dan_ky_I_2021_2022!$B$12:$B$175,'Tong hop'!B67,huong_dan_ky_I_2021_2022!$L$12:$L$175)</f>
        <v>3250000</v>
      </c>
      <c r="H67" s="37"/>
      <c r="I67" s="20" t="s">
        <v>117</v>
      </c>
    </row>
    <row r="68" spans="1:9" ht="28.5" customHeight="1">
      <c r="A68" s="32">
        <f t="shared" si="0"/>
        <v>57</v>
      </c>
      <c r="B68" s="32" t="s">
        <v>236</v>
      </c>
      <c r="C68" s="33" t="s">
        <v>27</v>
      </c>
      <c r="D68" s="34" t="s">
        <v>30</v>
      </c>
      <c r="E68" s="35">
        <f>SUMIF(huong_dan_ky_I_2021_2022!$B$12:$B$175,'Tong hop'!B68,huong_dan_ky_I_2021_2022!$I$12:$I$175)</f>
        <v>1</v>
      </c>
      <c r="F68" s="32">
        <f>SUMIF(huong_dan_ky_I_2021_2022!$B$12:$B$175,'Tong hop'!B68,huong_dan_ky_I_2021_2022!$J$12:$J$175)</f>
        <v>40</v>
      </c>
      <c r="G68" s="36">
        <f>SUMIF(huong_dan_ky_I_2021_2022!$B$12:$B$175,'Tong hop'!B68,huong_dan_ky_I_2021_2022!$L$12:$L$175)</f>
        <v>2000000</v>
      </c>
      <c r="H68" s="37"/>
      <c r="I68" s="20" t="s">
        <v>117</v>
      </c>
    </row>
    <row r="69" spans="1:9" ht="28.5" customHeight="1">
      <c r="A69" s="32">
        <f t="shared" si="0"/>
        <v>58</v>
      </c>
      <c r="B69" s="32" t="s">
        <v>237</v>
      </c>
      <c r="C69" s="33" t="s">
        <v>341</v>
      </c>
      <c r="D69" s="34" t="s">
        <v>342</v>
      </c>
      <c r="E69" s="35">
        <f>SUMIF(huong_dan_ky_I_2021_2022!$B$12:$B$175,'Tong hop'!B69,huong_dan_ky_I_2021_2022!$I$12:$I$175)</f>
        <v>1</v>
      </c>
      <c r="F69" s="32">
        <f>SUMIF(huong_dan_ky_I_2021_2022!$B$12:$B$175,'Tong hop'!B69,huong_dan_ky_I_2021_2022!$J$12:$J$175)</f>
        <v>12</v>
      </c>
      <c r="G69" s="36">
        <f>SUMIF(huong_dan_ky_I_2021_2022!$B$12:$B$175,'Tong hop'!B69,huong_dan_ky_I_2021_2022!$L$12:$L$175)</f>
        <v>600000</v>
      </c>
      <c r="H69" s="37"/>
      <c r="I69" s="20" t="s">
        <v>92</v>
      </c>
    </row>
    <row r="70" spans="1:9" ht="28.5" customHeight="1">
      <c r="A70" s="32">
        <f t="shared" si="0"/>
        <v>59</v>
      </c>
      <c r="B70" s="32" t="s">
        <v>238</v>
      </c>
      <c r="C70" s="33" t="s">
        <v>341</v>
      </c>
      <c r="D70" s="34" t="s">
        <v>342</v>
      </c>
      <c r="E70" s="35">
        <f>SUMIF(huong_dan_ky_I_2021_2022!$B$12:$B$175,'Tong hop'!B70,huong_dan_ky_I_2021_2022!$I$12:$I$175)</f>
        <v>1</v>
      </c>
      <c r="F70" s="32">
        <f>SUMIF(huong_dan_ky_I_2021_2022!$B$12:$B$175,'Tong hop'!B70,huong_dan_ky_I_2021_2022!$J$12:$J$175)</f>
        <v>12</v>
      </c>
      <c r="G70" s="36">
        <f>SUMIF(huong_dan_ky_I_2021_2022!$B$12:$B$175,'Tong hop'!B70,huong_dan_ky_I_2021_2022!$L$12:$L$175)</f>
        <v>600000</v>
      </c>
      <c r="H70" s="37"/>
      <c r="I70" s="20" t="s">
        <v>92</v>
      </c>
    </row>
    <row r="71" spans="1:9" ht="28.5" customHeight="1">
      <c r="A71" s="32">
        <f t="shared" si="0"/>
        <v>60</v>
      </c>
      <c r="B71" s="32" t="s">
        <v>125</v>
      </c>
      <c r="C71" s="33" t="s">
        <v>157</v>
      </c>
      <c r="D71" s="34" t="s">
        <v>24</v>
      </c>
      <c r="E71" s="35">
        <f>SUMIF(huong_dan_ky_I_2021_2022!$B$12:$B$175,'Tong hop'!B71,huong_dan_ky_I_2021_2022!$I$12:$I$175)</f>
        <v>1</v>
      </c>
      <c r="F71" s="32">
        <f>SUMIF(huong_dan_ky_I_2021_2022!$B$12:$B$175,'Tong hop'!B71,huong_dan_ky_I_2021_2022!$J$12:$J$175)</f>
        <v>28</v>
      </c>
      <c r="G71" s="36">
        <f>SUMIF(huong_dan_ky_I_2021_2022!$B$12:$B$175,'Tong hop'!B71,huong_dan_ky_I_2021_2022!$L$12:$L$175)</f>
        <v>1400000</v>
      </c>
      <c r="H71" s="37"/>
      <c r="I71" s="20" t="s">
        <v>92</v>
      </c>
    </row>
    <row r="72" spans="1:9" ht="28.5" customHeight="1">
      <c r="A72" s="32">
        <f t="shared" si="0"/>
        <v>61</v>
      </c>
      <c r="B72" s="32" t="s">
        <v>239</v>
      </c>
      <c r="C72" s="33" t="s">
        <v>343</v>
      </c>
      <c r="D72" s="34" t="s">
        <v>344</v>
      </c>
      <c r="E72" s="35">
        <f>SUMIF(huong_dan_ky_I_2021_2022!$B$12:$B$175,'Tong hop'!B72,huong_dan_ky_I_2021_2022!$I$12:$I$175)</f>
        <v>2</v>
      </c>
      <c r="F72" s="32">
        <f>SUMIF(huong_dan_ky_I_2021_2022!$B$12:$B$175,'Tong hop'!B72,huong_dan_ky_I_2021_2022!$J$12:$J$175)</f>
        <v>24</v>
      </c>
      <c r="G72" s="36">
        <f>SUMIF(huong_dan_ky_I_2021_2022!$B$12:$B$175,'Tong hop'!B72,huong_dan_ky_I_2021_2022!$L$12:$L$175)</f>
        <v>1200000</v>
      </c>
      <c r="H72" s="37"/>
      <c r="I72" s="20" t="s">
        <v>92</v>
      </c>
    </row>
    <row r="73" spans="1:9" ht="28.5" customHeight="1">
      <c r="A73" s="32">
        <f t="shared" si="0"/>
        <v>62</v>
      </c>
      <c r="B73" s="32" t="s">
        <v>61</v>
      </c>
      <c r="C73" s="33" t="s">
        <v>62</v>
      </c>
      <c r="D73" s="34" t="s">
        <v>25</v>
      </c>
      <c r="E73" s="35">
        <f>SUMIF(huong_dan_ky_I_2021_2022!$B$12:$B$175,'Tong hop'!B73,huong_dan_ky_I_2021_2022!$I$12:$I$175)</f>
        <v>1</v>
      </c>
      <c r="F73" s="32">
        <f>SUMIF(huong_dan_ky_I_2021_2022!$B$12:$B$175,'Tong hop'!B73,huong_dan_ky_I_2021_2022!$J$12:$J$175)</f>
        <v>10</v>
      </c>
      <c r="G73" s="36">
        <f>SUMIF(huong_dan_ky_I_2021_2022!$B$12:$B$175,'Tong hop'!B73,huong_dan_ky_I_2021_2022!$L$12:$L$175)</f>
        <v>500000</v>
      </c>
      <c r="H73" s="37"/>
      <c r="I73" s="20" t="s">
        <v>92</v>
      </c>
    </row>
    <row r="74" spans="1:9" ht="28.5" customHeight="1">
      <c r="A74" s="32">
        <f t="shared" si="0"/>
        <v>63</v>
      </c>
      <c r="B74" s="32" t="s">
        <v>240</v>
      </c>
      <c r="C74" s="33" t="s">
        <v>345</v>
      </c>
      <c r="D74" s="34" t="s">
        <v>139</v>
      </c>
      <c r="E74" s="35">
        <f>SUMIF(huong_dan_ky_I_2021_2022!$B$12:$B$175,'Tong hop'!B74,huong_dan_ky_I_2021_2022!$I$12:$I$175)</f>
        <v>1</v>
      </c>
      <c r="F74" s="32">
        <f>SUMIF(huong_dan_ky_I_2021_2022!$B$12:$B$175,'Tong hop'!B74,huong_dan_ky_I_2021_2022!$J$12:$J$175)</f>
        <v>20</v>
      </c>
      <c r="G74" s="36">
        <f>SUMIF(huong_dan_ky_I_2021_2022!$B$12:$B$175,'Tong hop'!B74,huong_dan_ky_I_2021_2022!$L$12:$L$175)</f>
        <v>1000000</v>
      </c>
      <c r="H74" s="37"/>
      <c r="I74" s="20" t="s">
        <v>92</v>
      </c>
    </row>
    <row r="75" spans="1:9" ht="28.5" customHeight="1">
      <c r="A75" s="32">
        <f t="shared" si="0"/>
        <v>64</v>
      </c>
      <c r="B75" s="32" t="s">
        <v>241</v>
      </c>
      <c r="C75" s="33" t="s">
        <v>346</v>
      </c>
      <c r="D75" s="34" t="s">
        <v>347</v>
      </c>
      <c r="E75" s="35">
        <f>SUMIF(huong_dan_ky_I_2021_2022!$B$12:$B$175,'Tong hop'!B75,huong_dan_ky_I_2021_2022!$I$12:$I$175)</f>
        <v>1</v>
      </c>
      <c r="F75" s="32">
        <f>SUMIF(huong_dan_ky_I_2021_2022!$B$12:$B$175,'Tong hop'!B75,huong_dan_ky_I_2021_2022!$J$12:$J$175)</f>
        <v>12</v>
      </c>
      <c r="G75" s="36">
        <f>SUMIF(huong_dan_ky_I_2021_2022!$B$12:$B$175,'Tong hop'!B75,huong_dan_ky_I_2021_2022!$L$12:$L$175)</f>
        <v>600000</v>
      </c>
      <c r="H75" s="37"/>
      <c r="I75" s="20" t="s">
        <v>92</v>
      </c>
    </row>
    <row r="76" spans="1:9" ht="28.5" customHeight="1">
      <c r="A76" s="32">
        <f t="shared" si="0"/>
        <v>65</v>
      </c>
      <c r="B76" s="32" t="s">
        <v>126</v>
      </c>
      <c r="C76" s="33" t="s">
        <v>81</v>
      </c>
      <c r="D76" s="34" t="s">
        <v>158</v>
      </c>
      <c r="E76" s="35">
        <f>SUMIF(huong_dan_ky_I_2021_2022!$B$12:$B$175,'Tong hop'!B76,huong_dan_ky_I_2021_2022!$I$12:$I$175)</f>
        <v>1</v>
      </c>
      <c r="F76" s="32">
        <f>SUMIF(huong_dan_ky_I_2021_2022!$B$12:$B$175,'Tong hop'!B76,huong_dan_ky_I_2021_2022!$J$12:$J$175)</f>
        <v>40</v>
      </c>
      <c r="G76" s="36">
        <f>SUMIF(huong_dan_ky_I_2021_2022!$B$12:$B$175,'Tong hop'!B76,huong_dan_ky_I_2021_2022!$L$12:$L$175)</f>
        <v>2000000</v>
      </c>
      <c r="H76" s="37"/>
      <c r="I76" s="20" t="s">
        <v>186</v>
      </c>
    </row>
    <row r="77" spans="1:9" ht="28.5" customHeight="1">
      <c r="A77" s="32">
        <f t="shared" si="0"/>
        <v>66</v>
      </c>
      <c r="B77" s="32" t="s">
        <v>242</v>
      </c>
      <c r="C77" s="33" t="s">
        <v>348</v>
      </c>
      <c r="D77" s="34" t="s">
        <v>349</v>
      </c>
      <c r="E77" s="35">
        <f>SUMIF(huong_dan_ky_I_2021_2022!$B$12:$B$175,'Tong hop'!B77,huong_dan_ky_I_2021_2022!$I$12:$I$175)</f>
        <v>5</v>
      </c>
      <c r="F77" s="32">
        <f>SUMIF(huong_dan_ky_I_2021_2022!$B$12:$B$175,'Tong hop'!B77,huong_dan_ky_I_2021_2022!$J$12:$J$175)</f>
        <v>156</v>
      </c>
      <c r="G77" s="36">
        <f>SUMIF(huong_dan_ky_I_2021_2022!$B$12:$B$175,'Tong hop'!B77,huong_dan_ky_I_2021_2022!$L$12:$L$175)</f>
        <v>7800000</v>
      </c>
      <c r="H77" s="37"/>
      <c r="I77" s="20" t="s">
        <v>610</v>
      </c>
    </row>
    <row r="78" spans="1:9" ht="28.5" customHeight="1">
      <c r="A78" s="32">
        <f aca="true" t="shared" si="1" ref="A78:A88">A77+1</f>
        <v>67</v>
      </c>
      <c r="B78" s="32" t="s">
        <v>127</v>
      </c>
      <c r="C78" s="33" t="s">
        <v>159</v>
      </c>
      <c r="D78" s="34" t="s">
        <v>160</v>
      </c>
      <c r="E78" s="35">
        <f>SUMIF(huong_dan_ky_I_2021_2022!$B$12:$B$175,'Tong hop'!B78,huong_dan_ky_I_2021_2022!$I$12:$I$175)</f>
        <v>2</v>
      </c>
      <c r="F78" s="32">
        <f>SUMIF(huong_dan_ky_I_2021_2022!$B$12:$B$175,'Tong hop'!B78,huong_dan_ky_I_2021_2022!$J$12:$J$175)</f>
        <v>80</v>
      </c>
      <c r="G78" s="36">
        <f>SUMIF(huong_dan_ky_I_2021_2022!$B$12:$B$175,'Tong hop'!B78,huong_dan_ky_I_2021_2022!$L$12:$L$175)</f>
        <v>4000000</v>
      </c>
      <c r="H78" s="37"/>
      <c r="I78" s="20" t="s">
        <v>187</v>
      </c>
    </row>
    <row r="79" spans="1:9" ht="28.5" customHeight="1">
      <c r="A79" s="32">
        <f t="shared" si="1"/>
        <v>68</v>
      </c>
      <c r="B79" s="32" t="s">
        <v>128</v>
      </c>
      <c r="C79" s="33" t="s">
        <v>161</v>
      </c>
      <c r="D79" s="34" t="s">
        <v>162</v>
      </c>
      <c r="E79" s="35">
        <f>SUMIF(huong_dan_ky_I_2021_2022!$B$12:$B$175,'Tong hop'!B79,huong_dan_ky_I_2021_2022!$I$12:$I$175)</f>
        <v>5</v>
      </c>
      <c r="F79" s="32">
        <f>SUMIF(huong_dan_ky_I_2021_2022!$B$12:$B$175,'Tong hop'!B79,huong_dan_ky_I_2021_2022!$J$12:$J$175)</f>
        <v>124</v>
      </c>
      <c r="G79" s="36">
        <f>SUMIF(huong_dan_ky_I_2021_2022!$B$12:$B$175,'Tong hop'!B79,huong_dan_ky_I_2021_2022!$L$12:$L$175)</f>
        <v>5900000</v>
      </c>
      <c r="H79" s="37"/>
      <c r="I79" s="20" t="s">
        <v>93</v>
      </c>
    </row>
    <row r="80" spans="1:9" ht="28.5" customHeight="1">
      <c r="A80" s="32">
        <f t="shared" si="1"/>
        <v>69</v>
      </c>
      <c r="B80" s="32" t="s">
        <v>243</v>
      </c>
      <c r="C80" s="33" t="s">
        <v>350</v>
      </c>
      <c r="D80" s="34" t="s">
        <v>351</v>
      </c>
      <c r="E80" s="35">
        <f>SUMIF(huong_dan_ky_I_2021_2022!$B$12:$B$175,'Tong hop'!B80,huong_dan_ky_I_2021_2022!$I$12:$I$175)</f>
        <v>1</v>
      </c>
      <c r="F80" s="32">
        <f>SUMIF(huong_dan_ky_I_2021_2022!$B$12:$B$175,'Tong hop'!B80,huong_dan_ky_I_2021_2022!$J$12:$J$175)</f>
        <v>28</v>
      </c>
      <c r="G80" s="36">
        <f>SUMIF(huong_dan_ky_I_2021_2022!$B$12:$B$175,'Tong hop'!B80,huong_dan_ky_I_2021_2022!$L$12:$L$175)</f>
        <v>1400000</v>
      </c>
      <c r="H80" s="37"/>
      <c r="I80" s="20" t="s">
        <v>93</v>
      </c>
    </row>
    <row r="81" spans="1:9" ht="28.5" customHeight="1">
      <c r="A81" s="32">
        <f t="shared" si="1"/>
        <v>70</v>
      </c>
      <c r="B81" s="32" t="s">
        <v>244</v>
      </c>
      <c r="C81" s="33" t="s">
        <v>352</v>
      </c>
      <c r="D81" s="34" t="s">
        <v>353</v>
      </c>
      <c r="E81" s="35">
        <f>SUMIF(huong_dan_ky_I_2021_2022!$B$12:$B$175,'Tong hop'!B81,huong_dan_ky_I_2021_2022!$I$12:$I$175)</f>
        <v>1</v>
      </c>
      <c r="F81" s="32">
        <f>SUMIF(huong_dan_ky_I_2021_2022!$B$12:$B$175,'Tong hop'!B81,huong_dan_ky_I_2021_2022!$J$12:$J$175)</f>
        <v>28</v>
      </c>
      <c r="G81" s="36">
        <f>SUMIF(huong_dan_ky_I_2021_2022!$B$12:$B$175,'Tong hop'!B81,huong_dan_ky_I_2021_2022!$L$12:$L$175)</f>
        <v>1400000</v>
      </c>
      <c r="H81" s="37"/>
      <c r="I81" s="20" t="s">
        <v>93</v>
      </c>
    </row>
    <row r="82" spans="1:9" ht="28.5" customHeight="1">
      <c r="A82" s="32">
        <f t="shared" si="1"/>
        <v>71</v>
      </c>
      <c r="B82" s="32" t="s">
        <v>245</v>
      </c>
      <c r="C82" s="33" t="s">
        <v>354</v>
      </c>
      <c r="D82" s="34" t="s">
        <v>328</v>
      </c>
      <c r="E82" s="35">
        <f>SUMIF(huong_dan_ky_I_2021_2022!$B$12:$B$175,'Tong hop'!B82,huong_dan_ky_I_2021_2022!$I$12:$I$175)</f>
        <v>1</v>
      </c>
      <c r="F82" s="32">
        <f>SUMIF(huong_dan_ky_I_2021_2022!$B$12:$B$175,'Tong hop'!B82,huong_dan_ky_I_2021_2022!$J$12:$J$175)</f>
        <v>12</v>
      </c>
      <c r="G82" s="36">
        <f>SUMIF(huong_dan_ky_I_2021_2022!$B$12:$B$175,'Tong hop'!B82,huong_dan_ky_I_2021_2022!$L$12:$L$175)</f>
        <v>600000</v>
      </c>
      <c r="H82" s="37"/>
      <c r="I82" s="20" t="s">
        <v>93</v>
      </c>
    </row>
    <row r="83" spans="1:9" ht="28.5" customHeight="1">
      <c r="A83" s="32">
        <f t="shared" si="1"/>
        <v>72</v>
      </c>
      <c r="B83" s="32" t="s">
        <v>246</v>
      </c>
      <c r="C83" s="33" t="s">
        <v>355</v>
      </c>
      <c r="D83" s="34" t="s">
        <v>83</v>
      </c>
      <c r="E83" s="35">
        <f>SUMIF(huong_dan_ky_I_2021_2022!$B$12:$B$175,'Tong hop'!B83,huong_dan_ky_I_2021_2022!$I$12:$I$175)</f>
        <v>1</v>
      </c>
      <c r="F83" s="32">
        <f>SUMIF(huong_dan_ky_I_2021_2022!$B$12:$B$175,'Tong hop'!B83,huong_dan_ky_I_2021_2022!$J$12:$J$175)</f>
        <v>12</v>
      </c>
      <c r="G83" s="36">
        <f>SUMIF(huong_dan_ky_I_2021_2022!$B$12:$B$175,'Tong hop'!B83,huong_dan_ky_I_2021_2022!$L$12:$L$175)</f>
        <v>600000</v>
      </c>
      <c r="H83" s="37"/>
      <c r="I83" s="20" t="s">
        <v>93</v>
      </c>
    </row>
    <row r="84" spans="1:9" ht="28.5" customHeight="1">
      <c r="A84" s="32">
        <f t="shared" si="1"/>
        <v>73</v>
      </c>
      <c r="B84" s="32" t="s">
        <v>247</v>
      </c>
      <c r="C84" s="33" t="s">
        <v>356</v>
      </c>
      <c r="D84" s="34" t="s">
        <v>24</v>
      </c>
      <c r="E84" s="35">
        <f>SUMIF(huong_dan_ky_I_2021_2022!$B$12:$B$175,'Tong hop'!B84,huong_dan_ky_I_2021_2022!$I$12:$I$175)</f>
        <v>2</v>
      </c>
      <c r="F84" s="32">
        <f>SUMIF(huong_dan_ky_I_2021_2022!$B$12:$B$175,'Tong hop'!B84,huong_dan_ky_I_2021_2022!$J$12:$J$175)</f>
        <v>28</v>
      </c>
      <c r="G84" s="36">
        <f>SUMIF(huong_dan_ky_I_2021_2022!$B$12:$B$175,'Tong hop'!B84,huong_dan_ky_I_2021_2022!$L$12:$L$175)</f>
        <v>1300000</v>
      </c>
      <c r="H84" s="37" t="s">
        <v>615</v>
      </c>
      <c r="I84" s="20" t="s">
        <v>93</v>
      </c>
    </row>
    <row r="85" spans="1:9" ht="28.5" customHeight="1">
      <c r="A85" s="32">
        <f t="shared" si="1"/>
        <v>74</v>
      </c>
      <c r="B85" s="32" t="s">
        <v>248</v>
      </c>
      <c r="C85" s="33" t="s">
        <v>142</v>
      </c>
      <c r="D85" s="34" t="s">
        <v>139</v>
      </c>
      <c r="E85" s="35">
        <f>SUMIF(huong_dan_ky_I_2021_2022!$B$12:$B$175,'Tong hop'!B85,huong_dan_ky_I_2021_2022!$I$12:$I$175)</f>
        <v>2</v>
      </c>
      <c r="F85" s="32">
        <f>SUMIF(huong_dan_ky_I_2021_2022!$B$12:$B$175,'Tong hop'!B85,huong_dan_ky_I_2021_2022!$J$12:$J$175)</f>
        <v>42</v>
      </c>
      <c r="G85" s="36">
        <f>SUMIF(huong_dan_ky_I_2021_2022!$B$12:$B$175,'Tong hop'!B85,huong_dan_ky_I_2021_2022!$L$12:$L$175)</f>
        <v>1950000</v>
      </c>
      <c r="H85" s="37"/>
      <c r="I85" s="20" t="s">
        <v>93</v>
      </c>
    </row>
    <row r="86" spans="1:9" ht="28.5" customHeight="1">
      <c r="A86" s="32">
        <f t="shared" si="1"/>
        <v>75</v>
      </c>
      <c r="B86" s="32" t="s">
        <v>249</v>
      </c>
      <c r="C86" s="33" t="s">
        <v>357</v>
      </c>
      <c r="D86" s="34" t="s">
        <v>160</v>
      </c>
      <c r="E86" s="35">
        <f>SUMIF(huong_dan_ky_I_2021_2022!$B$12:$B$175,'Tong hop'!B86,huong_dan_ky_I_2021_2022!$I$12:$I$175)</f>
        <v>2</v>
      </c>
      <c r="F86" s="32">
        <f>SUMIF(huong_dan_ky_I_2021_2022!$B$12:$B$175,'Tong hop'!B86,huong_dan_ky_I_2021_2022!$J$12:$J$175)</f>
        <v>34</v>
      </c>
      <c r="G86" s="36">
        <f>SUMIF(huong_dan_ky_I_2021_2022!$B$12:$B$175,'Tong hop'!B86,huong_dan_ky_I_2021_2022!$L$12:$L$175)</f>
        <v>1800000</v>
      </c>
      <c r="H86" s="37"/>
      <c r="I86" s="20" t="s">
        <v>93</v>
      </c>
    </row>
    <row r="87" spans="1:9" ht="28.5" customHeight="1">
      <c r="A87" s="32">
        <f t="shared" si="1"/>
        <v>76</v>
      </c>
      <c r="B87" s="32" t="s">
        <v>250</v>
      </c>
      <c r="C87" s="33" t="s">
        <v>358</v>
      </c>
      <c r="D87" s="34" t="s">
        <v>318</v>
      </c>
      <c r="E87" s="35">
        <f>SUMIF(huong_dan_ky_I_2021_2022!$B$12:$B$175,'Tong hop'!B87,huong_dan_ky_I_2021_2022!$I$12:$I$175)</f>
        <v>1</v>
      </c>
      <c r="F87" s="32">
        <f>SUMIF(huong_dan_ky_I_2021_2022!$B$12:$B$175,'Tong hop'!B87,huong_dan_ky_I_2021_2022!$J$12:$J$175)</f>
        <v>14</v>
      </c>
      <c r="G87" s="36">
        <f>SUMIF(huong_dan_ky_I_2021_2022!$B$12:$B$175,'Tong hop'!B87,huong_dan_ky_I_2021_2022!$L$12:$L$175)</f>
        <v>650000</v>
      </c>
      <c r="H87" s="37"/>
      <c r="I87" s="20" t="s">
        <v>93</v>
      </c>
    </row>
    <row r="88" spans="1:9" ht="28.5" customHeight="1">
      <c r="A88" s="32">
        <f t="shared" si="1"/>
        <v>77</v>
      </c>
      <c r="B88" s="32" t="s">
        <v>251</v>
      </c>
      <c r="C88" s="33" t="s">
        <v>8</v>
      </c>
      <c r="D88" s="34" t="s">
        <v>359</v>
      </c>
      <c r="E88" s="35">
        <f>SUMIF(huong_dan_ky_I_2021_2022!$B$12:$B$175,'Tong hop'!B88,huong_dan_ky_I_2021_2022!$I$12:$I$175)</f>
        <v>1</v>
      </c>
      <c r="F88" s="32">
        <f>SUMIF(huong_dan_ky_I_2021_2022!$B$12:$B$175,'Tong hop'!B88,huong_dan_ky_I_2021_2022!$J$12:$J$175)</f>
        <v>28</v>
      </c>
      <c r="G88" s="36">
        <f>SUMIF(huong_dan_ky_I_2021_2022!$B$12:$B$175,'Tong hop'!B88,huong_dan_ky_I_2021_2022!$L$12:$L$175)</f>
        <v>1400000</v>
      </c>
      <c r="H88" s="37"/>
      <c r="I88" s="20" t="s">
        <v>93</v>
      </c>
    </row>
    <row r="89" spans="1:9" ht="28.5" customHeight="1">
      <c r="A89" s="32">
        <f>A88+1</f>
        <v>78</v>
      </c>
      <c r="B89" s="32" t="s">
        <v>14</v>
      </c>
      <c r="C89" s="33" t="s">
        <v>31</v>
      </c>
      <c r="D89" s="34" t="s">
        <v>32</v>
      </c>
      <c r="E89" s="35">
        <f>SUMIF(huong_dan_ky_I_2021_2022!$B$12:$B$175,'Tong hop'!B89,huong_dan_ky_I_2021_2022!$I$12:$I$175)</f>
        <v>3</v>
      </c>
      <c r="F89" s="32">
        <f>SUMIF(huong_dan_ky_I_2021_2022!$B$12:$B$175,'Tong hop'!B89,huong_dan_ky_I_2021_2022!$J$12:$J$175)</f>
        <v>40</v>
      </c>
      <c r="G89" s="36">
        <f>SUMIF(huong_dan_ky_I_2021_2022!$B$12:$B$175,'Tong hop'!B89,huong_dan_ky_I_2021_2022!$L$12:$L$175)</f>
        <v>1900000</v>
      </c>
      <c r="H89" s="37"/>
      <c r="I89" s="20" t="s">
        <v>97</v>
      </c>
    </row>
    <row r="90" spans="1:9" ht="28.5" customHeight="1">
      <c r="A90" s="32">
        <f>A89+1</f>
        <v>79</v>
      </c>
      <c r="B90" s="32" t="s">
        <v>130</v>
      </c>
      <c r="C90" s="33" t="s">
        <v>7</v>
      </c>
      <c r="D90" s="34" t="s">
        <v>163</v>
      </c>
      <c r="E90" s="35">
        <f>SUMIF(huong_dan_ky_I_2021_2022!$B$12:$B$175,'Tong hop'!B90,huong_dan_ky_I_2021_2022!$I$12:$I$175)</f>
        <v>5</v>
      </c>
      <c r="F90" s="32">
        <f>SUMIF(huong_dan_ky_I_2021_2022!$B$12:$B$175,'Tong hop'!B90,huong_dan_ky_I_2021_2022!$J$12:$J$175)</f>
        <v>74</v>
      </c>
      <c r="G90" s="36">
        <f>SUMIF(huong_dan_ky_I_2021_2022!$B$12:$B$175,'Tong hop'!B90,huong_dan_ky_I_2021_2022!$L$12:$L$175)</f>
        <v>3900000</v>
      </c>
      <c r="H90" s="37"/>
      <c r="I90" s="20" t="s">
        <v>97</v>
      </c>
    </row>
    <row r="91" spans="1:9" ht="28.5" customHeight="1">
      <c r="A91" s="32">
        <f>A90+1</f>
        <v>80</v>
      </c>
      <c r="B91" s="32" t="s">
        <v>252</v>
      </c>
      <c r="C91" s="33" t="s">
        <v>303</v>
      </c>
      <c r="D91" s="34" t="s">
        <v>308</v>
      </c>
      <c r="E91" s="35">
        <f>SUMIF(huong_dan_ky_I_2021_2022!$B$12:$B$175,'Tong hop'!B91,huong_dan_ky_I_2021_2022!$I$12:$I$175)</f>
        <v>2</v>
      </c>
      <c r="F91" s="32">
        <f>SUMIF(huong_dan_ky_I_2021_2022!$B$12:$B$175,'Tong hop'!B91,huong_dan_ky_I_2021_2022!$J$12:$J$175)</f>
        <v>12</v>
      </c>
      <c r="G91" s="36">
        <f>SUMIF(huong_dan_ky_I_2021_2022!$B$12:$B$175,'Tong hop'!B91,huong_dan_ky_I_2021_2022!$L$12:$L$175)</f>
        <v>800000</v>
      </c>
      <c r="H91" s="37"/>
      <c r="I91" s="20" t="s">
        <v>97</v>
      </c>
    </row>
    <row r="92" spans="1:9" ht="28.5" customHeight="1">
      <c r="A92" s="32">
        <f aca="true" t="shared" si="2" ref="A92:A104">A91+1</f>
        <v>81</v>
      </c>
      <c r="B92" s="32" t="s">
        <v>104</v>
      </c>
      <c r="C92" s="33" t="s">
        <v>110</v>
      </c>
      <c r="D92" s="34" t="s">
        <v>63</v>
      </c>
      <c r="E92" s="35">
        <f>SUMIF(huong_dan_ky_I_2021_2022!$B$12:$B$175,'Tong hop'!B92,huong_dan_ky_I_2021_2022!$I$12:$I$175)</f>
        <v>2</v>
      </c>
      <c r="F92" s="32">
        <f>SUMIF(huong_dan_ky_I_2021_2022!$B$12:$B$175,'Tong hop'!B92,huong_dan_ky_I_2021_2022!$J$12:$J$175)</f>
        <v>26</v>
      </c>
      <c r="G92" s="36">
        <f>SUMIF(huong_dan_ky_I_2021_2022!$B$12:$B$175,'Tong hop'!B92,huong_dan_ky_I_2021_2022!$L$12:$L$175)</f>
        <v>1450000</v>
      </c>
      <c r="H92" s="37"/>
      <c r="I92" s="20" t="s">
        <v>100</v>
      </c>
    </row>
    <row r="93" spans="1:9" ht="28.5" customHeight="1">
      <c r="A93" s="32">
        <f t="shared" si="2"/>
        <v>82</v>
      </c>
      <c r="B93" s="32" t="s">
        <v>253</v>
      </c>
      <c r="C93" s="33" t="s">
        <v>360</v>
      </c>
      <c r="D93" s="34" t="s">
        <v>338</v>
      </c>
      <c r="E93" s="35">
        <f>SUMIF(huong_dan_ky_I_2021_2022!$B$12:$B$175,'Tong hop'!B93,huong_dan_ky_I_2021_2022!$I$12:$I$175)</f>
        <v>1</v>
      </c>
      <c r="F93" s="32">
        <f>SUMIF(huong_dan_ky_I_2021_2022!$B$12:$B$175,'Tong hop'!B93,huong_dan_ky_I_2021_2022!$J$12:$J$175)</f>
        <v>6</v>
      </c>
      <c r="G93" s="36">
        <f>SUMIF(huong_dan_ky_I_2021_2022!$B$12:$B$175,'Tong hop'!B93,huong_dan_ky_I_2021_2022!$L$12:$L$175)</f>
        <v>400000</v>
      </c>
      <c r="H93" s="37"/>
      <c r="I93" s="20" t="s">
        <v>188</v>
      </c>
    </row>
    <row r="94" spans="1:9" ht="28.5" customHeight="1">
      <c r="A94" s="32">
        <f t="shared" si="2"/>
        <v>83</v>
      </c>
      <c r="B94" s="32" t="s">
        <v>254</v>
      </c>
      <c r="C94" s="33" t="s">
        <v>361</v>
      </c>
      <c r="D94" s="34" t="s">
        <v>362</v>
      </c>
      <c r="E94" s="35">
        <f>SUMIF(huong_dan_ky_I_2021_2022!$B$12:$B$175,'Tong hop'!B94,huong_dan_ky_I_2021_2022!$I$12:$I$175)</f>
        <v>1</v>
      </c>
      <c r="F94" s="32">
        <f>SUMIF(huong_dan_ky_I_2021_2022!$B$12:$B$175,'Tong hop'!B94,huong_dan_ky_I_2021_2022!$J$12:$J$175)</f>
        <v>28</v>
      </c>
      <c r="G94" s="36">
        <f>SUMIF(huong_dan_ky_I_2021_2022!$B$12:$B$175,'Tong hop'!B94,huong_dan_ky_I_2021_2022!$L$12:$L$175)</f>
        <v>1300000</v>
      </c>
      <c r="H94" s="37"/>
      <c r="I94" s="20" t="s">
        <v>188</v>
      </c>
    </row>
    <row r="95" spans="1:9" ht="28.5" customHeight="1">
      <c r="A95" s="32">
        <f t="shared" si="2"/>
        <v>84</v>
      </c>
      <c r="B95" s="32" t="s">
        <v>255</v>
      </c>
      <c r="C95" s="33" t="s">
        <v>363</v>
      </c>
      <c r="D95" s="34" t="s">
        <v>305</v>
      </c>
      <c r="E95" s="35">
        <f>SUMIF(huong_dan_ky_I_2021_2022!$B$12:$B$175,'Tong hop'!B95,huong_dan_ky_I_2021_2022!$I$12:$I$175)</f>
        <v>1</v>
      </c>
      <c r="F95" s="32">
        <f>SUMIF(huong_dan_ky_I_2021_2022!$B$12:$B$175,'Tong hop'!B95,huong_dan_ky_I_2021_2022!$J$12:$J$175)</f>
        <v>28</v>
      </c>
      <c r="G95" s="36">
        <f>SUMIF(huong_dan_ky_I_2021_2022!$B$12:$B$175,'Tong hop'!B95,huong_dan_ky_I_2021_2022!$L$12:$L$175)</f>
        <v>1300000</v>
      </c>
      <c r="H95" s="37"/>
      <c r="I95" s="20" t="s">
        <v>189</v>
      </c>
    </row>
    <row r="96" spans="1:9" ht="28.5" customHeight="1">
      <c r="A96" s="32">
        <f t="shared" si="2"/>
        <v>85</v>
      </c>
      <c r="B96" s="32" t="s">
        <v>131</v>
      </c>
      <c r="C96" s="33" t="s">
        <v>6</v>
      </c>
      <c r="D96" s="34" t="s">
        <v>150</v>
      </c>
      <c r="E96" s="35">
        <f>SUMIF(huong_dan_ky_I_2021_2022!$B$12:$B$175,'Tong hop'!B96,huong_dan_ky_I_2021_2022!$I$12:$I$175)</f>
        <v>1</v>
      </c>
      <c r="F96" s="32">
        <f>SUMIF(huong_dan_ky_I_2021_2022!$B$12:$B$175,'Tong hop'!B96,huong_dan_ky_I_2021_2022!$J$12:$J$175)</f>
        <v>14</v>
      </c>
      <c r="G96" s="36">
        <f>SUMIF(huong_dan_ky_I_2021_2022!$B$12:$B$175,'Tong hop'!B96,huong_dan_ky_I_2021_2022!$L$12:$L$175)</f>
        <v>650000</v>
      </c>
      <c r="H96" s="37"/>
      <c r="I96" s="20" t="s">
        <v>189</v>
      </c>
    </row>
    <row r="97" spans="1:9" ht="28.5" customHeight="1">
      <c r="A97" s="32">
        <f t="shared" si="2"/>
        <v>86</v>
      </c>
      <c r="B97" s="32" t="s">
        <v>132</v>
      </c>
      <c r="C97" s="33" t="s">
        <v>165</v>
      </c>
      <c r="D97" s="34" t="s">
        <v>166</v>
      </c>
      <c r="E97" s="35">
        <f>SUMIF(huong_dan_ky_I_2021_2022!$B$12:$B$175,'Tong hop'!B97,huong_dan_ky_I_2021_2022!$I$12:$I$175)</f>
        <v>1</v>
      </c>
      <c r="F97" s="32">
        <f>SUMIF(huong_dan_ky_I_2021_2022!$B$12:$B$175,'Tong hop'!B97,huong_dan_ky_I_2021_2022!$J$12:$J$175)</f>
        <v>28</v>
      </c>
      <c r="G97" s="36">
        <f>SUMIF(huong_dan_ky_I_2021_2022!$B$12:$B$175,'Tong hop'!B97,huong_dan_ky_I_2021_2022!$L$12:$L$175)</f>
        <v>1300000</v>
      </c>
      <c r="H97" s="37"/>
      <c r="I97" s="20" t="s">
        <v>189</v>
      </c>
    </row>
    <row r="98" spans="1:9" ht="28.5" customHeight="1">
      <c r="A98" s="32">
        <f t="shared" si="2"/>
        <v>87</v>
      </c>
      <c r="B98" s="32" t="s">
        <v>133</v>
      </c>
      <c r="C98" s="33" t="s">
        <v>169</v>
      </c>
      <c r="D98" s="34" t="s">
        <v>170</v>
      </c>
      <c r="E98" s="35">
        <f>SUMIF(huong_dan_ky_I_2021_2022!$B$12:$B$175,'Tong hop'!B98,huong_dan_ky_I_2021_2022!$I$12:$I$175)</f>
        <v>2</v>
      </c>
      <c r="F98" s="32">
        <f>SUMIF(huong_dan_ky_I_2021_2022!$B$12:$B$175,'Tong hop'!B98,huong_dan_ky_I_2021_2022!$J$12:$J$175)</f>
        <v>34</v>
      </c>
      <c r="G98" s="36">
        <f>SUMIF(huong_dan_ky_I_2021_2022!$B$12:$B$175,'Tong hop'!B98,huong_dan_ky_I_2021_2022!$L$12:$L$175)</f>
        <v>1800000</v>
      </c>
      <c r="H98" s="37"/>
      <c r="I98" s="20" t="s">
        <v>190</v>
      </c>
    </row>
    <row r="99" spans="1:9" ht="28.5" customHeight="1">
      <c r="A99" s="32">
        <f t="shared" si="2"/>
        <v>88</v>
      </c>
      <c r="B99" s="32" t="s">
        <v>256</v>
      </c>
      <c r="C99" s="33" t="s">
        <v>364</v>
      </c>
      <c r="D99" s="34" t="s">
        <v>362</v>
      </c>
      <c r="E99" s="35">
        <f>SUMIF(huong_dan_ky_I_2021_2022!$B$12:$B$175,'Tong hop'!B99,huong_dan_ky_I_2021_2022!$I$12:$I$175)</f>
        <v>1</v>
      </c>
      <c r="F99" s="32">
        <f>SUMIF(huong_dan_ky_I_2021_2022!$B$12:$B$175,'Tong hop'!B99,huong_dan_ky_I_2021_2022!$J$12:$J$175)</f>
        <v>10</v>
      </c>
      <c r="G99" s="36">
        <f>SUMIF(huong_dan_ky_I_2021_2022!$B$12:$B$175,'Tong hop'!B99,huong_dan_ky_I_2021_2022!$L$12:$L$175)</f>
        <v>500000</v>
      </c>
      <c r="H99" s="37"/>
      <c r="I99" s="20" t="s">
        <v>611</v>
      </c>
    </row>
    <row r="100" spans="1:9" ht="28.5" customHeight="1">
      <c r="A100" s="32">
        <f t="shared" si="2"/>
        <v>89</v>
      </c>
      <c r="B100" s="32" t="s">
        <v>257</v>
      </c>
      <c r="C100" s="33" t="s">
        <v>365</v>
      </c>
      <c r="D100" s="34" t="s">
        <v>168</v>
      </c>
      <c r="E100" s="35">
        <f>SUMIF(huong_dan_ky_I_2021_2022!$B$12:$B$175,'Tong hop'!B100,huong_dan_ky_I_2021_2022!$I$12:$I$175)</f>
        <v>1</v>
      </c>
      <c r="F100" s="32">
        <f>SUMIF(huong_dan_ky_I_2021_2022!$B$12:$B$175,'Tong hop'!B100,huong_dan_ky_I_2021_2022!$J$12:$J$175)</f>
        <v>40</v>
      </c>
      <c r="G100" s="36">
        <f>SUMIF(huong_dan_ky_I_2021_2022!$B$12:$B$175,'Tong hop'!B100,huong_dan_ky_I_2021_2022!$L$12:$L$175)</f>
        <v>2000000</v>
      </c>
      <c r="H100" s="37"/>
      <c r="I100" s="20" t="s">
        <v>612</v>
      </c>
    </row>
    <row r="101" spans="1:9" ht="28.5" customHeight="1">
      <c r="A101" s="32">
        <f t="shared" si="2"/>
        <v>90</v>
      </c>
      <c r="B101" s="32" t="s">
        <v>258</v>
      </c>
      <c r="C101" s="33" t="s">
        <v>366</v>
      </c>
      <c r="D101" s="34" t="s">
        <v>367</v>
      </c>
      <c r="E101" s="35">
        <f>SUMIF(huong_dan_ky_I_2021_2022!$B$12:$B$175,'Tong hop'!B101,huong_dan_ky_I_2021_2022!$I$12:$I$175)</f>
        <v>4</v>
      </c>
      <c r="F101" s="32">
        <f>SUMIF(huong_dan_ky_I_2021_2022!$B$12:$B$175,'Tong hop'!B101,huong_dan_ky_I_2021_2022!$J$12:$J$175)</f>
        <v>68</v>
      </c>
      <c r="G101" s="36">
        <f>SUMIF(huong_dan_ky_I_2021_2022!$B$12:$B$175,'Tong hop'!B101,huong_dan_ky_I_2021_2022!$L$12:$L$175)</f>
        <v>3600000</v>
      </c>
      <c r="H101" s="37" t="s">
        <v>615</v>
      </c>
      <c r="I101" s="20" t="s">
        <v>612</v>
      </c>
    </row>
    <row r="102" spans="1:9" ht="28.5" customHeight="1">
      <c r="A102" s="32">
        <f t="shared" si="2"/>
        <v>91</v>
      </c>
      <c r="B102" s="32" t="s">
        <v>259</v>
      </c>
      <c r="C102" s="33" t="s">
        <v>368</v>
      </c>
      <c r="D102" s="34" t="s">
        <v>308</v>
      </c>
      <c r="E102" s="35">
        <f>SUMIF(huong_dan_ky_I_2021_2022!$B$12:$B$175,'Tong hop'!B102,huong_dan_ky_I_2021_2022!$I$12:$I$175)</f>
        <v>1</v>
      </c>
      <c r="F102" s="32">
        <f>SUMIF(huong_dan_ky_I_2021_2022!$B$12:$B$175,'Tong hop'!B102,huong_dan_ky_I_2021_2022!$J$12:$J$175)</f>
        <v>28</v>
      </c>
      <c r="G102" s="36">
        <f>SUMIF(huong_dan_ky_I_2021_2022!$B$12:$B$175,'Tong hop'!B102,huong_dan_ky_I_2021_2022!$L$12:$L$175)</f>
        <v>1400000</v>
      </c>
      <c r="H102" s="37"/>
      <c r="I102" s="20" t="s">
        <v>612</v>
      </c>
    </row>
    <row r="103" spans="1:9" ht="28.5" customHeight="1">
      <c r="A103" s="32">
        <f t="shared" si="2"/>
        <v>92</v>
      </c>
      <c r="B103" s="32" t="s">
        <v>260</v>
      </c>
      <c r="C103" s="33" t="s">
        <v>369</v>
      </c>
      <c r="D103" s="34" t="s">
        <v>370</v>
      </c>
      <c r="E103" s="35">
        <f>SUMIF(huong_dan_ky_I_2021_2022!$B$12:$B$175,'Tong hop'!B103,huong_dan_ky_I_2021_2022!$I$12:$I$175)</f>
        <v>1</v>
      </c>
      <c r="F103" s="32">
        <f>SUMIF(huong_dan_ky_I_2021_2022!$B$12:$B$175,'Tong hop'!B103,huong_dan_ky_I_2021_2022!$J$12:$J$175)</f>
        <v>20</v>
      </c>
      <c r="G103" s="36">
        <f>SUMIF(huong_dan_ky_I_2021_2022!$B$12:$B$175,'Tong hop'!B103,huong_dan_ky_I_2021_2022!$L$12:$L$175)</f>
        <v>1000000</v>
      </c>
      <c r="H103" s="37"/>
      <c r="I103" s="20" t="s">
        <v>191</v>
      </c>
    </row>
    <row r="104" spans="1:9" ht="28.5" customHeight="1">
      <c r="A104" s="32">
        <f t="shared" si="2"/>
        <v>93</v>
      </c>
      <c r="B104" s="32" t="s">
        <v>261</v>
      </c>
      <c r="C104" s="33" t="s">
        <v>335</v>
      </c>
      <c r="D104" s="34" t="s">
        <v>371</v>
      </c>
      <c r="E104" s="35">
        <f>SUMIF(huong_dan_ky_I_2021_2022!$B$12:$B$175,'Tong hop'!B104,huong_dan_ky_I_2021_2022!$I$12:$I$175)</f>
        <v>1</v>
      </c>
      <c r="F104" s="32">
        <f>SUMIF(huong_dan_ky_I_2021_2022!$B$12:$B$175,'Tong hop'!B104,huong_dan_ky_I_2021_2022!$J$12:$J$175)</f>
        <v>20</v>
      </c>
      <c r="G104" s="36">
        <f>SUMIF(huong_dan_ky_I_2021_2022!$B$12:$B$175,'Tong hop'!B104,huong_dan_ky_I_2021_2022!$L$12:$L$175)</f>
        <v>1000000</v>
      </c>
      <c r="H104" s="37"/>
      <c r="I104" s="20" t="s">
        <v>613</v>
      </c>
    </row>
    <row r="105" spans="1:9" ht="28.5" customHeight="1">
      <c r="A105" s="32">
        <f>A104+1</f>
        <v>94</v>
      </c>
      <c r="B105" s="32" t="s">
        <v>262</v>
      </c>
      <c r="C105" s="33" t="s">
        <v>365</v>
      </c>
      <c r="D105" s="34" t="s">
        <v>168</v>
      </c>
      <c r="E105" s="35">
        <f>SUMIF(huong_dan_ky_I_2021_2022!$B$12:$B$175,'Tong hop'!B105,huong_dan_ky_I_2021_2022!$I$12:$I$175)</f>
        <v>2</v>
      </c>
      <c r="F105" s="32">
        <f>SUMIF(huong_dan_ky_I_2021_2022!$B$12:$B$175,'Tong hop'!B105,huong_dan_ky_I_2021_2022!$J$12:$J$175)</f>
        <v>24</v>
      </c>
      <c r="G105" s="36">
        <f>SUMIF(huong_dan_ky_I_2021_2022!$B$12:$B$175,'Tong hop'!B105,huong_dan_ky_I_2021_2022!$L$12:$L$175)</f>
        <v>1200000</v>
      </c>
      <c r="H105" s="37"/>
      <c r="I105" s="20" t="s">
        <v>614</v>
      </c>
    </row>
    <row r="106" spans="1:8" ht="15.75" hidden="1">
      <c r="A106" s="38"/>
      <c r="B106" s="39"/>
      <c r="C106" s="40"/>
      <c r="D106" s="40"/>
      <c r="E106" s="41"/>
      <c r="F106" s="39"/>
      <c r="G106" s="42"/>
      <c r="H106" s="38"/>
    </row>
    <row r="107" spans="1:8" ht="26.25" customHeight="1">
      <c r="A107" s="43"/>
      <c r="B107" s="44"/>
      <c r="C107" s="45" t="s">
        <v>50</v>
      </c>
      <c r="D107" s="45"/>
      <c r="E107" s="46">
        <f>SUBTOTAL(9,E12:E106)</f>
        <v>163</v>
      </c>
      <c r="F107" s="46">
        <f>SUBTOTAL(9,F12:F106)</f>
        <v>4046</v>
      </c>
      <c r="G107" s="47">
        <f>SUBTOTAL(9,G12:G106)</f>
        <v>202750000</v>
      </c>
      <c r="H107" s="43"/>
    </row>
    <row r="108" spans="1:8" ht="21" customHeight="1">
      <c r="A108" s="48"/>
      <c r="B108" s="49"/>
      <c r="C108" s="50"/>
      <c r="D108" s="50"/>
      <c r="E108" s="51"/>
      <c r="F108" s="51"/>
      <c r="G108" s="51"/>
      <c r="H108" s="48"/>
    </row>
    <row r="109" spans="1:8" ht="21" customHeight="1">
      <c r="A109" s="48"/>
      <c r="B109" s="49"/>
      <c r="C109" s="52" t="s">
        <v>23</v>
      </c>
      <c r="D109" s="52"/>
      <c r="E109" s="51">
        <f>G107</f>
        <v>202750000</v>
      </c>
      <c r="F109" s="51" t="s">
        <v>22</v>
      </c>
      <c r="H109" s="53"/>
    </row>
    <row r="110" spans="2:8" ht="15.75">
      <c r="B110" s="20"/>
      <c r="C110" s="54" t="s">
        <v>55</v>
      </c>
      <c r="D110" s="55" t="str">
        <f>tien_so!C13</f>
        <v>Hai trăm lẻ hai triệu bảy trăm năm mươi ngàn đồng./.</v>
      </c>
      <c r="E110" s="55"/>
      <c r="F110" s="55"/>
      <c r="G110" s="55"/>
      <c r="H110" s="55"/>
    </row>
    <row r="111" spans="3:8" ht="18.75">
      <c r="C111" s="56"/>
      <c r="D111" s="56"/>
      <c r="F111" s="57"/>
      <c r="G111" s="57"/>
      <c r="H111" s="57"/>
    </row>
  </sheetData>
  <sheetProtection/>
  <autoFilter ref="A11:H105"/>
  <mergeCells count="11">
    <mergeCell ref="A1:D1"/>
    <mergeCell ref="A2:D2"/>
    <mergeCell ref="A8:H8"/>
    <mergeCell ref="A7:H7"/>
    <mergeCell ref="A4:H4"/>
    <mergeCell ref="A5:H5"/>
    <mergeCell ref="D110:H110"/>
    <mergeCell ref="A9:H9"/>
    <mergeCell ref="C109:D109"/>
    <mergeCell ref="A6:H6"/>
    <mergeCell ref="C107:D107"/>
  </mergeCells>
  <conditionalFormatting sqref="A12:H105">
    <cfRule type="expression" priority="1" dxfId="0" stopIfTrue="1">
      <formula>MOD(ROW(),2)=1</formula>
    </cfRule>
  </conditionalFormatting>
  <printOptions/>
  <pageMargins left="0.42" right="0.17" top="0.59" bottom="0.57" header="0.31" footer="0.29"/>
  <pageSetup horizontalDpi="600" verticalDpi="600" orientation="portrait" paperSize="9" scale="97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showZeros="0" zoomScalePageLayoutView="0" workbookViewId="0" topLeftCell="F4">
      <pane ySplit="7" topLeftCell="BM171" activePane="bottomLeft" state="frozen"/>
      <selection pane="topLeft" activeCell="A4" sqref="A4"/>
      <selection pane="bottomLeft" activeCell="M173" sqref="M173"/>
    </sheetView>
  </sheetViews>
  <sheetFormatPr defaultColWidth="9.00390625" defaultRowHeight="15.75"/>
  <cols>
    <col min="1" max="1" width="5.00390625" style="19" customWidth="1"/>
    <col min="2" max="2" width="8.375" style="19" customWidth="1"/>
    <col min="3" max="3" width="13.625" style="74" customWidth="1"/>
    <col min="4" max="4" width="7.00390625" style="19" hidden="1" customWidth="1"/>
    <col min="5" max="5" width="20.375" style="20" bestFit="1" customWidth="1"/>
    <col min="6" max="6" width="6.625" style="20" bestFit="1" customWidth="1"/>
    <col min="7" max="7" width="25.625" style="19" bestFit="1" customWidth="1"/>
    <col min="8" max="8" width="10.875" style="19" customWidth="1"/>
    <col min="9" max="10" width="6.875" style="19" bestFit="1" customWidth="1"/>
    <col min="11" max="11" width="9.875" style="20" customWidth="1"/>
    <col min="12" max="12" width="11.875" style="20" customWidth="1"/>
    <col min="13" max="13" width="26.50390625" style="20" bestFit="1" customWidth="1"/>
    <col min="14" max="14" width="21.50390625" style="72" bestFit="1" customWidth="1"/>
    <col min="15" max="15" width="13.75390625" style="73" customWidth="1"/>
    <col min="16" max="16" width="9.00390625" style="20" customWidth="1"/>
    <col min="17" max="16384" width="9.00390625" style="20" customWidth="1"/>
  </cols>
  <sheetData>
    <row r="1" spans="1:6" ht="15.75">
      <c r="A1" s="18" t="s">
        <v>616</v>
      </c>
      <c r="B1" s="18"/>
      <c r="C1" s="18"/>
      <c r="D1" s="18"/>
      <c r="E1" s="18"/>
      <c r="F1" s="18"/>
    </row>
    <row r="2" spans="1:8" ht="15.75">
      <c r="A2" s="21" t="s">
        <v>46</v>
      </c>
      <c r="B2" s="21"/>
      <c r="C2" s="21"/>
      <c r="D2" s="21"/>
      <c r="E2" s="21"/>
      <c r="F2" s="21"/>
      <c r="G2" s="22"/>
      <c r="H2" s="22"/>
    </row>
    <row r="3" ht="15.75"/>
    <row r="4" spans="1:15" ht="24" customHeight="1">
      <c r="A4" s="23" t="s">
        <v>192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4" customHeight="1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5.5" customHeight="1">
      <c r="A6" s="25" t="s">
        <v>193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15.75"/>
    <row r="8" spans="1:16" s="76" customFormat="1" ht="36" customHeight="1">
      <c r="A8" s="62" t="s">
        <v>11</v>
      </c>
      <c r="B8" s="63" t="s">
        <v>49</v>
      </c>
      <c r="C8" s="64" t="s">
        <v>51</v>
      </c>
      <c r="D8" s="63" t="s">
        <v>52</v>
      </c>
      <c r="E8" s="65" t="s">
        <v>12</v>
      </c>
      <c r="F8" s="66" t="s">
        <v>10</v>
      </c>
      <c r="G8" s="67" t="s">
        <v>60</v>
      </c>
      <c r="H8" s="66"/>
      <c r="I8" s="65" t="s">
        <v>33</v>
      </c>
      <c r="J8" s="66"/>
      <c r="K8" s="63" t="s">
        <v>47</v>
      </c>
      <c r="L8" s="63" t="s">
        <v>48</v>
      </c>
      <c r="M8" s="62" t="s">
        <v>40</v>
      </c>
      <c r="N8" s="68" t="s">
        <v>59</v>
      </c>
      <c r="O8" s="63" t="s">
        <v>13</v>
      </c>
      <c r="P8" s="63" t="s">
        <v>68</v>
      </c>
    </row>
    <row r="9" spans="1:16" s="77" customFormat="1" ht="77.25" customHeight="1">
      <c r="A9" s="62"/>
      <c r="B9" s="63"/>
      <c r="C9" s="69"/>
      <c r="D9" s="63"/>
      <c r="E9" s="65"/>
      <c r="F9" s="66"/>
      <c r="G9" s="70" t="s">
        <v>16</v>
      </c>
      <c r="H9" s="71" t="s">
        <v>58</v>
      </c>
      <c r="I9" s="71" t="s">
        <v>57</v>
      </c>
      <c r="J9" s="71" t="s">
        <v>17</v>
      </c>
      <c r="K9" s="63"/>
      <c r="L9" s="63"/>
      <c r="M9" s="62"/>
      <c r="N9" s="68"/>
      <c r="O9" s="63"/>
      <c r="P9" s="63"/>
    </row>
    <row r="10" spans="1:15" s="77" customFormat="1" ht="15" customHeight="1" hidden="1">
      <c r="A10" s="78"/>
      <c r="B10" s="79"/>
      <c r="C10" s="80"/>
      <c r="D10" s="79"/>
      <c r="E10" s="81"/>
      <c r="F10" s="82"/>
      <c r="G10" s="78"/>
      <c r="H10" s="78"/>
      <c r="I10" s="79"/>
      <c r="J10" s="79"/>
      <c r="K10" s="79"/>
      <c r="L10" s="79"/>
      <c r="M10" s="78"/>
      <c r="N10" s="83"/>
      <c r="O10" s="79"/>
    </row>
    <row r="11" spans="1:16" s="77" customFormat="1" ht="18.75" customHeight="1">
      <c r="A11" s="84">
        <v>1</v>
      </c>
      <c r="B11" s="85">
        <f>A11+1</f>
        <v>2</v>
      </c>
      <c r="C11" s="85">
        <f>B11+1</f>
        <v>3</v>
      </c>
      <c r="D11" s="85">
        <f>C11+1</f>
        <v>4</v>
      </c>
      <c r="E11" s="86">
        <f>C11+1</f>
        <v>4</v>
      </c>
      <c r="F11" s="87">
        <f>E11+1</f>
        <v>5</v>
      </c>
      <c r="G11" s="84">
        <f>F11+1</f>
        <v>6</v>
      </c>
      <c r="H11" s="84">
        <f>G11+1</f>
        <v>7</v>
      </c>
      <c r="I11" s="85">
        <f>H11+1</f>
        <v>8</v>
      </c>
      <c r="J11" s="85">
        <f aca="true" t="shared" si="0" ref="J11:O11">I11+1</f>
        <v>9</v>
      </c>
      <c r="K11" s="85">
        <f t="shared" si="0"/>
        <v>10</v>
      </c>
      <c r="L11" s="85">
        <f t="shared" si="0"/>
        <v>11</v>
      </c>
      <c r="M11" s="85">
        <f>L11</f>
        <v>11</v>
      </c>
      <c r="N11" s="85">
        <f t="shared" si="0"/>
        <v>12</v>
      </c>
      <c r="O11" s="85">
        <f t="shared" si="0"/>
        <v>13</v>
      </c>
      <c r="P11" s="84">
        <f>O11+1</f>
        <v>14</v>
      </c>
    </row>
    <row r="12" spans="1:16" s="76" customFormat="1" ht="27" customHeight="1">
      <c r="A12" s="88">
        <v>1</v>
      </c>
      <c r="B12" s="88" t="s">
        <v>196</v>
      </c>
      <c r="C12" s="88" t="s">
        <v>43</v>
      </c>
      <c r="D12" s="88" t="s">
        <v>43</v>
      </c>
      <c r="E12" s="89" t="s">
        <v>293</v>
      </c>
      <c r="F12" s="90" t="s">
        <v>294</v>
      </c>
      <c r="G12" s="88" t="s">
        <v>372</v>
      </c>
      <c r="H12" s="88" t="s">
        <v>179</v>
      </c>
      <c r="I12" s="88">
        <v>1</v>
      </c>
      <c r="J12" s="88">
        <v>20</v>
      </c>
      <c r="K12" s="91">
        <v>1000000</v>
      </c>
      <c r="L12" s="91">
        <v>1000000</v>
      </c>
      <c r="M12" s="92" t="s">
        <v>35</v>
      </c>
      <c r="N12" s="93" t="s">
        <v>458</v>
      </c>
      <c r="O12" s="94" t="s">
        <v>4</v>
      </c>
      <c r="P12" s="95" t="s">
        <v>603</v>
      </c>
    </row>
    <row r="13" spans="1:16" s="76" customFormat="1" ht="27" customHeight="1">
      <c r="A13" s="96">
        <v>2</v>
      </c>
      <c r="B13" s="96" t="s">
        <v>197</v>
      </c>
      <c r="C13" s="96" t="s">
        <v>43</v>
      </c>
      <c r="D13" s="96" t="s">
        <v>43</v>
      </c>
      <c r="E13" s="97" t="s">
        <v>295</v>
      </c>
      <c r="F13" s="98" t="s">
        <v>296</v>
      </c>
      <c r="G13" s="96" t="s">
        <v>372</v>
      </c>
      <c r="H13" s="99" t="s">
        <v>179</v>
      </c>
      <c r="I13" s="96">
        <v>1</v>
      </c>
      <c r="J13" s="96">
        <v>40</v>
      </c>
      <c r="K13" s="100">
        <v>2000000</v>
      </c>
      <c r="L13" s="100">
        <v>2000000</v>
      </c>
      <c r="M13" s="101" t="s">
        <v>34</v>
      </c>
      <c r="N13" s="102" t="s">
        <v>458</v>
      </c>
      <c r="O13" s="103" t="s">
        <v>4</v>
      </c>
      <c r="P13" s="104" t="s">
        <v>603</v>
      </c>
    </row>
    <row r="14" spans="1:16" s="76" customFormat="1" ht="27" customHeight="1">
      <c r="A14" s="96">
        <v>3</v>
      </c>
      <c r="B14" s="96" t="s">
        <v>198</v>
      </c>
      <c r="C14" s="96" t="s">
        <v>43</v>
      </c>
      <c r="D14" s="96" t="s">
        <v>43</v>
      </c>
      <c r="E14" s="97" t="s">
        <v>149</v>
      </c>
      <c r="F14" s="98" t="s">
        <v>297</v>
      </c>
      <c r="G14" s="96" t="s">
        <v>373</v>
      </c>
      <c r="H14" s="99" t="s">
        <v>423</v>
      </c>
      <c r="I14" s="96">
        <v>1</v>
      </c>
      <c r="J14" s="96">
        <v>20</v>
      </c>
      <c r="K14" s="100">
        <v>1000000</v>
      </c>
      <c r="L14" s="100">
        <v>1000000</v>
      </c>
      <c r="M14" s="101" t="s">
        <v>35</v>
      </c>
      <c r="N14" s="102" t="s">
        <v>459</v>
      </c>
      <c r="O14" s="103" t="s">
        <v>4</v>
      </c>
      <c r="P14" s="104" t="s">
        <v>603</v>
      </c>
    </row>
    <row r="15" spans="1:16" s="76" customFormat="1" ht="27" customHeight="1">
      <c r="A15" s="96">
        <v>4</v>
      </c>
      <c r="B15" s="96" t="s">
        <v>199</v>
      </c>
      <c r="C15" s="96" t="s">
        <v>263</v>
      </c>
      <c r="D15" s="96" t="s">
        <v>42</v>
      </c>
      <c r="E15" s="97" t="s">
        <v>298</v>
      </c>
      <c r="F15" s="98" t="s">
        <v>299</v>
      </c>
      <c r="G15" s="96" t="s">
        <v>374</v>
      </c>
      <c r="H15" s="99" t="s">
        <v>424</v>
      </c>
      <c r="I15" s="96">
        <v>1</v>
      </c>
      <c r="J15" s="96">
        <v>12</v>
      </c>
      <c r="K15" s="100">
        <v>600000</v>
      </c>
      <c r="L15" s="100">
        <v>600000</v>
      </c>
      <c r="M15" s="101" t="s">
        <v>39</v>
      </c>
      <c r="N15" s="102" t="s">
        <v>460</v>
      </c>
      <c r="O15" s="103" t="s">
        <v>41</v>
      </c>
      <c r="P15" s="104" t="s">
        <v>95</v>
      </c>
    </row>
    <row r="16" spans="1:16" s="76" customFormat="1" ht="27" customHeight="1">
      <c r="A16" s="96">
        <v>5</v>
      </c>
      <c r="B16" s="96" t="s">
        <v>200</v>
      </c>
      <c r="C16" s="96" t="s">
        <v>263</v>
      </c>
      <c r="D16" s="96" t="s">
        <v>42</v>
      </c>
      <c r="E16" s="97" t="s">
        <v>9</v>
      </c>
      <c r="F16" s="98" t="s">
        <v>300</v>
      </c>
      <c r="G16" s="96" t="s">
        <v>374</v>
      </c>
      <c r="H16" s="99" t="s">
        <v>424</v>
      </c>
      <c r="I16" s="96">
        <v>1</v>
      </c>
      <c r="J16" s="96">
        <v>12</v>
      </c>
      <c r="K16" s="100">
        <v>600000</v>
      </c>
      <c r="L16" s="100">
        <v>600000</v>
      </c>
      <c r="M16" s="101" t="s">
        <v>39</v>
      </c>
      <c r="N16" s="102" t="s">
        <v>461</v>
      </c>
      <c r="O16" s="105" t="s">
        <v>41</v>
      </c>
      <c r="P16" s="104" t="s">
        <v>183</v>
      </c>
    </row>
    <row r="17" spans="1:16" s="76" customFormat="1" ht="27" customHeight="1">
      <c r="A17" s="96">
        <v>6</v>
      </c>
      <c r="B17" s="96" t="s">
        <v>201</v>
      </c>
      <c r="C17" s="96" t="s">
        <v>43</v>
      </c>
      <c r="D17" s="96" t="s">
        <v>43</v>
      </c>
      <c r="E17" s="97" t="s">
        <v>301</v>
      </c>
      <c r="F17" s="98" t="s">
        <v>171</v>
      </c>
      <c r="G17" s="106" t="s">
        <v>375</v>
      </c>
      <c r="H17" s="106" t="s">
        <v>425</v>
      </c>
      <c r="I17" s="96">
        <v>1</v>
      </c>
      <c r="J17" s="96">
        <v>90</v>
      </c>
      <c r="K17" s="100">
        <v>4500000</v>
      </c>
      <c r="L17" s="100">
        <v>4500000</v>
      </c>
      <c r="M17" s="101" t="s">
        <v>36</v>
      </c>
      <c r="N17" s="102" t="s">
        <v>462</v>
      </c>
      <c r="O17" s="103" t="s">
        <v>4</v>
      </c>
      <c r="P17" s="104" t="s">
        <v>183</v>
      </c>
    </row>
    <row r="18" spans="1:16" s="76" customFormat="1" ht="27" customHeight="1">
      <c r="A18" s="96">
        <v>7</v>
      </c>
      <c r="B18" s="96" t="s">
        <v>202</v>
      </c>
      <c r="C18" s="96" t="s">
        <v>43</v>
      </c>
      <c r="D18" s="96" t="s">
        <v>43</v>
      </c>
      <c r="E18" s="97" t="s">
        <v>302</v>
      </c>
      <c r="F18" s="98" t="s">
        <v>138</v>
      </c>
      <c r="G18" s="96" t="s">
        <v>376</v>
      </c>
      <c r="H18" s="99" t="s">
        <v>426</v>
      </c>
      <c r="I18" s="96">
        <v>1</v>
      </c>
      <c r="J18" s="96">
        <v>60</v>
      </c>
      <c r="K18" s="100">
        <v>3000000</v>
      </c>
      <c r="L18" s="100">
        <v>3000000</v>
      </c>
      <c r="M18" s="101" t="s">
        <v>36</v>
      </c>
      <c r="N18" s="102" t="s">
        <v>463</v>
      </c>
      <c r="O18" s="103" t="s">
        <v>4</v>
      </c>
      <c r="P18" s="104" t="s">
        <v>604</v>
      </c>
    </row>
    <row r="19" spans="1:16" s="76" customFormat="1" ht="27" customHeight="1">
      <c r="A19" s="96">
        <v>8</v>
      </c>
      <c r="B19" s="96" t="s">
        <v>101</v>
      </c>
      <c r="C19" s="96" t="s">
        <v>264</v>
      </c>
      <c r="D19" s="96" t="s">
        <v>71</v>
      </c>
      <c r="E19" s="97" t="s">
        <v>88</v>
      </c>
      <c r="F19" s="98" t="s">
        <v>83</v>
      </c>
      <c r="G19" s="96" t="s">
        <v>377</v>
      </c>
      <c r="H19" s="99" t="s">
        <v>427</v>
      </c>
      <c r="I19" s="96">
        <v>1</v>
      </c>
      <c r="J19" s="96">
        <v>6</v>
      </c>
      <c r="K19" s="100">
        <v>400000</v>
      </c>
      <c r="L19" s="100">
        <v>400000</v>
      </c>
      <c r="M19" s="101" t="s">
        <v>37</v>
      </c>
      <c r="N19" s="102" t="s">
        <v>464</v>
      </c>
      <c r="O19" s="103" t="s">
        <v>41</v>
      </c>
      <c r="P19" s="104" t="s">
        <v>94</v>
      </c>
    </row>
    <row r="20" spans="1:16" s="76" customFormat="1" ht="27" customHeight="1">
      <c r="A20" s="96">
        <v>9</v>
      </c>
      <c r="B20" s="96" t="s">
        <v>101</v>
      </c>
      <c r="C20" s="96" t="s">
        <v>265</v>
      </c>
      <c r="D20" s="96" t="s">
        <v>71</v>
      </c>
      <c r="E20" s="97" t="s">
        <v>88</v>
      </c>
      <c r="F20" s="98" t="s">
        <v>83</v>
      </c>
      <c r="G20" s="96" t="s">
        <v>377</v>
      </c>
      <c r="H20" s="99" t="s">
        <v>427</v>
      </c>
      <c r="I20" s="96">
        <v>1</v>
      </c>
      <c r="J20" s="96">
        <v>6</v>
      </c>
      <c r="K20" s="100">
        <v>400000</v>
      </c>
      <c r="L20" s="100">
        <v>400000</v>
      </c>
      <c r="M20" s="101" t="s">
        <v>37</v>
      </c>
      <c r="N20" s="102" t="s">
        <v>465</v>
      </c>
      <c r="O20" s="103" t="s">
        <v>41</v>
      </c>
      <c r="P20" s="104" t="s">
        <v>94</v>
      </c>
    </row>
    <row r="21" spans="1:16" s="76" customFormat="1" ht="27" customHeight="1">
      <c r="A21" s="96">
        <v>10</v>
      </c>
      <c r="B21" s="96" t="s">
        <v>101</v>
      </c>
      <c r="C21" s="96" t="s">
        <v>264</v>
      </c>
      <c r="D21" s="96" t="s">
        <v>71</v>
      </c>
      <c r="E21" s="97" t="s">
        <v>88</v>
      </c>
      <c r="F21" s="98" t="s">
        <v>83</v>
      </c>
      <c r="G21" s="96" t="s">
        <v>377</v>
      </c>
      <c r="H21" s="99" t="s">
        <v>427</v>
      </c>
      <c r="I21" s="96">
        <v>1</v>
      </c>
      <c r="J21" s="96">
        <v>6</v>
      </c>
      <c r="K21" s="100">
        <v>400000</v>
      </c>
      <c r="L21" s="100">
        <v>400000</v>
      </c>
      <c r="M21" s="101" t="s">
        <v>37</v>
      </c>
      <c r="N21" s="102" t="s">
        <v>466</v>
      </c>
      <c r="O21" s="105" t="s">
        <v>41</v>
      </c>
      <c r="P21" s="104" t="s">
        <v>94</v>
      </c>
    </row>
    <row r="22" spans="1:16" s="76" customFormat="1" ht="27" customHeight="1">
      <c r="A22" s="96">
        <v>11</v>
      </c>
      <c r="B22" s="96" t="s">
        <v>203</v>
      </c>
      <c r="C22" s="96" t="s">
        <v>266</v>
      </c>
      <c r="D22" s="96" t="s">
        <v>42</v>
      </c>
      <c r="E22" s="97" t="s">
        <v>303</v>
      </c>
      <c r="F22" s="98" t="s">
        <v>64</v>
      </c>
      <c r="G22" s="96" t="s">
        <v>378</v>
      </c>
      <c r="H22" s="99" t="s">
        <v>180</v>
      </c>
      <c r="I22" s="96">
        <v>1</v>
      </c>
      <c r="J22" s="96">
        <v>12</v>
      </c>
      <c r="K22" s="100">
        <v>600000</v>
      </c>
      <c r="L22" s="100">
        <v>600000</v>
      </c>
      <c r="M22" s="101" t="s">
        <v>39</v>
      </c>
      <c r="N22" s="102" t="s">
        <v>467</v>
      </c>
      <c r="O22" s="105" t="s">
        <v>41</v>
      </c>
      <c r="P22" s="104" t="s">
        <v>94</v>
      </c>
    </row>
    <row r="23" spans="1:16" s="76" customFormat="1" ht="27" customHeight="1">
      <c r="A23" s="96">
        <v>12</v>
      </c>
      <c r="B23" s="96" t="s">
        <v>204</v>
      </c>
      <c r="C23" s="96" t="s">
        <v>267</v>
      </c>
      <c r="D23" s="96" t="s">
        <v>42</v>
      </c>
      <c r="E23" s="97" t="s">
        <v>304</v>
      </c>
      <c r="F23" s="98" t="s">
        <v>305</v>
      </c>
      <c r="G23" s="96" t="s">
        <v>378</v>
      </c>
      <c r="H23" s="99" t="s">
        <v>180</v>
      </c>
      <c r="I23" s="96">
        <v>1</v>
      </c>
      <c r="J23" s="96">
        <v>28</v>
      </c>
      <c r="K23" s="100">
        <v>1400000</v>
      </c>
      <c r="L23" s="100">
        <v>1400000</v>
      </c>
      <c r="M23" s="101" t="s">
        <v>65</v>
      </c>
      <c r="N23" s="102" t="s">
        <v>468</v>
      </c>
      <c r="O23" s="103" t="s">
        <v>41</v>
      </c>
      <c r="P23" s="104" t="s">
        <v>605</v>
      </c>
    </row>
    <row r="24" spans="1:16" s="76" customFormat="1" ht="27" customHeight="1">
      <c r="A24" s="96">
        <v>13</v>
      </c>
      <c r="B24" s="96" t="s">
        <v>205</v>
      </c>
      <c r="C24" s="96" t="s">
        <v>134</v>
      </c>
      <c r="D24" s="96" t="s">
        <v>71</v>
      </c>
      <c r="E24" s="97" t="s">
        <v>306</v>
      </c>
      <c r="F24" s="98" t="s">
        <v>24</v>
      </c>
      <c r="G24" s="96" t="s">
        <v>379</v>
      </c>
      <c r="H24" s="99" t="s">
        <v>428</v>
      </c>
      <c r="I24" s="96">
        <v>1</v>
      </c>
      <c r="J24" s="96">
        <v>14</v>
      </c>
      <c r="K24" s="100">
        <v>650000</v>
      </c>
      <c r="L24" s="100">
        <v>650000</v>
      </c>
      <c r="M24" s="101" t="s">
        <v>38</v>
      </c>
      <c r="N24" s="102" t="s">
        <v>469</v>
      </c>
      <c r="O24" s="103" t="s">
        <v>41</v>
      </c>
      <c r="P24" s="104" t="s">
        <v>606</v>
      </c>
    </row>
    <row r="25" spans="1:16" s="76" customFormat="1" ht="27" customHeight="1">
      <c r="A25" s="96">
        <v>14</v>
      </c>
      <c r="B25" s="96" t="s">
        <v>205</v>
      </c>
      <c r="C25" s="96" t="s">
        <v>268</v>
      </c>
      <c r="D25" s="96" t="s">
        <v>71</v>
      </c>
      <c r="E25" s="97" t="s">
        <v>306</v>
      </c>
      <c r="F25" s="98" t="s">
        <v>24</v>
      </c>
      <c r="G25" s="96" t="s">
        <v>379</v>
      </c>
      <c r="H25" s="99" t="s">
        <v>428</v>
      </c>
      <c r="I25" s="96">
        <v>1</v>
      </c>
      <c r="J25" s="96">
        <v>14</v>
      </c>
      <c r="K25" s="100">
        <v>650000</v>
      </c>
      <c r="L25" s="100">
        <v>650000</v>
      </c>
      <c r="M25" s="101" t="s">
        <v>38</v>
      </c>
      <c r="N25" s="102" t="s">
        <v>470</v>
      </c>
      <c r="O25" s="103" t="s">
        <v>41</v>
      </c>
      <c r="P25" s="104" t="s">
        <v>606</v>
      </c>
    </row>
    <row r="26" spans="1:16" s="76" customFormat="1" ht="27" customHeight="1">
      <c r="A26" s="96">
        <v>15</v>
      </c>
      <c r="B26" s="96" t="s">
        <v>206</v>
      </c>
      <c r="C26" s="96" t="s">
        <v>268</v>
      </c>
      <c r="D26" s="96" t="s">
        <v>71</v>
      </c>
      <c r="E26" s="97" t="s">
        <v>307</v>
      </c>
      <c r="F26" s="98" t="s">
        <v>308</v>
      </c>
      <c r="G26" s="96" t="s">
        <v>380</v>
      </c>
      <c r="H26" s="99" t="s">
        <v>429</v>
      </c>
      <c r="I26" s="96">
        <v>1</v>
      </c>
      <c r="J26" s="96">
        <v>6</v>
      </c>
      <c r="K26" s="100">
        <v>400000</v>
      </c>
      <c r="L26" s="100">
        <v>400000</v>
      </c>
      <c r="M26" s="101" t="s">
        <v>37</v>
      </c>
      <c r="N26" s="102" t="s">
        <v>471</v>
      </c>
      <c r="O26" s="105" t="s">
        <v>41</v>
      </c>
      <c r="P26" s="104" t="s">
        <v>607</v>
      </c>
    </row>
    <row r="27" spans="1:16" s="76" customFormat="1" ht="27" customHeight="1">
      <c r="A27" s="96">
        <v>16</v>
      </c>
      <c r="B27" s="96" t="s">
        <v>206</v>
      </c>
      <c r="C27" s="96" t="s">
        <v>268</v>
      </c>
      <c r="D27" s="96" t="s">
        <v>71</v>
      </c>
      <c r="E27" s="97" t="s">
        <v>307</v>
      </c>
      <c r="F27" s="98" t="s">
        <v>308</v>
      </c>
      <c r="G27" s="104" t="s">
        <v>380</v>
      </c>
      <c r="H27" s="107" t="s">
        <v>429</v>
      </c>
      <c r="I27" s="96">
        <v>1</v>
      </c>
      <c r="J27" s="96">
        <v>6</v>
      </c>
      <c r="K27" s="100">
        <v>400000</v>
      </c>
      <c r="L27" s="100">
        <v>400000</v>
      </c>
      <c r="M27" s="101" t="s">
        <v>37</v>
      </c>
      <c r="N27" s="102" t="s">
        <v>472</v>
      </c>
      <c r="O27" s="105" t="s">
        <v>41</v>
      </c>
      <c r="P27" s="104" t="s">
        <v>607</v>
      </c>
    </row>
    <row r="28" spans="1:16" s="76" customFormat="1" ht="27" customHeight="1">
      <c r="A28" s="96">
        <v>17</v>
      </c>
      <c r="B28" s="96" t="s">
        <v>206</v>
      </c>
      <c r="C28" s="96" t="s">
        <v>265</v>
      </c>
      <c r="D28" s="96" t="s">
        <v>71</v>
      </c>
      <c r="E28" s="97" t="s">
        <v>307</v>
      </c>
      <c r="F28" s="98" t="s">
        <v>308</v>
      </c>
      <c r="G28" s="96" t="s">
        <v>380</v>
      </c>
      <c r="H28" s="99" t="s">
        <v>429</v>
      </c>
      <c r="I28" s="96">
        <v>1</v>
      </c>
      <c r="J28" s="96">
        <v>6</v>
      </c>
      <c r="K28" s="100">
        <v>400000</v>
      </c>
      <c r="L28" s="100">
        <v>400000</v>
      </c>
      <c r="M28" s="101" t="s">
        <v>37</v>
      </c>
      <c r="N28" s="102" t="s">
        <v>473</v>
      </c>
      <c r="O28" s="105" t="s">
        <v>41</v>
      </c>
      <c r="P28" s="104" t="s">
        <v>607</v>
      </c>
    </row>
    <row r="29" spans="1:16" s="76" customFormat="1" ht="27" customHeight="1">
      <c r="A29" s="96">
        <v>18</v>
      </c>
      <c r="B29" s="96" t="s">
        <v>206</v>
      </c>
      <c r="C29" s="96" t="s">
        <v>268</v>
      </c>
      <c r="D29" s="96" t="s">
        <v>71</v>
      </c>
      <c r="E29" s="97" t="s">
        <v>307</v>
      </c>
      <c r="F29" s="98" t="s">
        <v>308</v>
      </c>
      <c r="G29" s="96" t="s">
        <v>380</v>
      </c>
      <c r="H29" s="96" t="s">
        <v>429</v>
      </c>
      <c r="I29" s="96">
        <v>1</v>
      </c>
      <c r="J29" s="96">
        <v>6</v>
      </c>
      <c r="K29" s="100">
        <v>400000</v>
      </c>
      <c r="L29" s="100">
        <v>400000</v>
      </c>
      <c r="M29" s="101" t="s">
        <v>37</v>
      </c>
      <c r="N29" s="102" t="s">
        <v>474</v>
      </c>
      <c r="O29" s="105" t="s">
        <v>41</v>
      </c>
      <c r="P29" s="104" t="s">
        <v>607</v>
      </c>
    </row>
    <row r="30" spans="1:16" s="76" customFormat="1" ht="27" customHeight="1">
      <c r="A30" s="96">
        <v>19</v>
      </c>
      <c r="B30" s="96" t="s">
        <v>207</v>
      </c>
      <c r="C30" s="96" t="s">
        <v>269</v>
      </c>
      <c r="D30" s="96" t="s">
        <v>42</v>
      </c>
      <c r="E30" s="97" t="s">
        <v>89</v>
      </c>
      <c r="F30" s="98" t="s">
        <v>106</v>
      </c>
      <c r="G30" s="96" t="s">
        <v>381</v>
      </c>
      <c r="H30" s="96" t="s">
        <v>430</v>
      </c>
      <c r="I30" s="96">
        <v>1</v>
      </c>
      <c r="J30" s="96">
        <v>40</v>
      </c>
      <c r="K30" s="100">
        <v>2000000</v>
      </c>
      <c r="L30" s="100">
        <v>2000000</v>
      </c>
      <c r="M30" s="101" t="s">
        <v>15</v>
      </c>
      <c r="N30" s="102" t="s">
        <v>475</v>
      </c>
      <c r="O30" s="103" t="s">
        <v>41</v>
      </c>
      <c r="P30" s="104" t="s">
        <v>115</v>
      </c>
    </row>
    <row r="31" spans="1:16" s="76" customFormat="1" ht="27" customHeight="1">
      <c r="A31" s="96">
        <v>20</v>
      </c>
      <c r="B31" s="96" t="s">
        <v>207</v>
      </c>
      <c r="C31" s="96" t="s">
        <v>269</v>
      </c>
      <c r="D31" s="96" t="s">
        <v>42</v>
      </c>
      <c r="E31" s="97" t="s">
        <v>89</v>
      </c>
      <c r="F31" s="98" t="s">
        <v>106</v>
      </c>
      <c r="G31" s="96" t="s">
        <v>381</v>
      </c>
      <c r="H31" s="96" t="s">
        <v>430</v>
      </c>
      <c r="I31" s="96">
        <v>1</v>
      </c>
      <c r="J31" s="96">
        <v>40</v>
      </c>
      <c r="K31" s="100">
        <v>2000000</v>
      </c>
      <c r="L31" s="100">
        <v>2000000</v>
      </c>
      <c r="M31" s="101" t="s">
        <v>15</v>
      </c>
      <c r="N31" s="102" t="s">
        <v>476</v>
      </c>
      <c r="O31" s="103" t="s">
        <v>41</v>
      </c>
      <c r="P31" s="104" t="s">
        <v>115</v>
      </c>
    </row>
    <row r="32" spans="1:16" s="76" customFormat="1" ht="27" customHeight="1">
      <c r="A32" s="96">
        <v>21</v>
      </c>
      <c r="B32" s="96" t="s">
        <v>208</v>
      </c>
      <c r="C32" s="96" t="s">
        <v>270</v>
      </c>
      <c r="D32" s="96" t="s">
        <v>42</v>
      </c>
      <c r="E32" s="97" t="s">
        <v>140</v>
      </c>
      <c r="F32" s="98" t="s">
        <v>141</v>
      </c>
      <c r="G32" s="96" t="s">
        <v>382</v>
      </c>
      <c r="H32" s="96" t="s">
        <v>431</v>
      </c>
      <c r="I32" s="96">
        <v>1</v>
      </c>
      <c r="J32" s="96">
        <v>40</v>
      </c>
      <c r="K32" s="100">
        <v>2000000</v>
      </c>
      <c r="L32" s="100">
        <v>2000000</v>
      </c>
      <c r="M32" s="101" t="s">
        <v>15</v>
      </c>
      <c r="N32" s="102" t="s">
        <v>477</v>
      </c>
      <c r="O32" s="103" t="s">
        <v>41</v>
      </c>
      <c r="P32" s="104" t="s">
        <v>608</v>
      </c>
    </row>
    <row r="33" spans="1:16" s="76" customFormat="1" ht="27" customHeight="1">
      <c r="A33" s="96">
        <v>22</v>
      </c>
      <c r="B33" s="96" t="s">
        <v>208</v>
      </c>
      <c r="C33" s="96" t="s">
        <v>270</v>
      </c>
      <c r="D33" s="96" t="s">
        <v>42</v>
      </c>
      <c r="E33" s="97" t="s">
        <v>140</v>
      </c>
      <c r="F33" s="98" t="s">
        <v>141</v>
      </c>
      <c r="G33" s="96" t="s">
        <v>382</v>
      </c>
      <c r="H33" s="96" t="s">
        <v>431</v>
      </c>
      <c r="I33" s="96">
        <v>1</v>
      </c>
      <c r="J33" s="96">
        <v>40</v>
      </c>
      <c r="K33" s="100">
        <v>2000000</v>
      </c>
      <c r="L33" s="100">
        <v>2000000</v>
      </c>
      <c r="M33" s="101" t="s">
        <v>15</v>
      </c>
      <c r="N33" s="102" t="s">
        <v>478</v>
      </c>
      <c r="O33" s="103" t="s">
        <v>41</v>
      </c>
      <c r="P33" s="104" t="s">
        <v>608</v>
      </c>
    </row>
    <row r="34" spans="1:16" s="76" customFormat="1" ht="27" customHeight="1">
      <c r="A34" s="96">
        <v>23</v>
      </c>
      <c r="B34" s="96" t="s">
        <v>209</v>
      </c>
      <c r="C34" s="96" t="s">
        <v>271</v>
      </c>
      <c r="D34" s="96" t="s">
        <v>42</v>
      </c>
      <c r="E34" s="97" t="s">
        <v>309</v>
      </c>
      <c r="F34" s="98" t="s">
        <v>25</v>
      </c>
      <c r="G34" s="96" t="s">
        <v>382</v>
      </c>
      <c r="H34" s="96" t="s">
        <v>431</v>
      </c>
      <c r="I34" s="96">
        <v>1</v>
      </c>
      <c r="J34" s="96">
        <v>40</v>
      </c>
      <c r="K34" s="100">
        <v>2000000</v>
      </c>
      <c r="L34" s="100">
        <v>2000000</v>
      </c>
      <c r="M34" s="101" t="s">
        <v>15</v>
      </c>
      <c r="N34" s="102" t="s">
        <v>479</v>
      </c>
      <c r="O34" s="103" t="s">
        <v>41</v>
      </c>
      <c r="P34" s="104" t="s">
        <v>91</v>
      </c>
    </row>
    <row r="35" spans="1:16" s="76" customFormat="1" ht="27" customHeight="1">
      <c r="A35" s="96">
        <v>24</v>
      </c>
      <c r="B35" s="96" t="s">
        <v>209</v>
      </c>
      <c r="C35" s="96" t="s">
        <v>271</v>
      </c>
      <c r="D35" s="96" t="s">
        <v>42</v>
      </c>
      <c r="E35" s="97" t="s">
        <v>309</v>
      </c>
      <c r="F35" s="98" t="s">
        <v>25</v>
      </c>
      <c r="G35" s="96" t="s">
        <v>382</v>
      </c>
      <c r="H35" s="99" t="s">
        <v>431</v>
      </c>
      <c r="I35" s="96">
        <v>1</v>
      </c>
      <c r="J35" s="96">
        <v>40</v>
      </c>
      <c r="K35" s="100">
        <v>2000000</v>
      </c>
      <c r="L35" s="100">
        <v>2000000</v>
      </c>
      <c r="M35" s="101" t="s">
        <v>15</v>
      </c>
      <c r="N35" s="102" t="s">
        <v>480</v>
      </c>
      <c r="O35" s="105" t="s">
        <v>41</v>
      </c>
      <c r="P35" s="104" t="s">
        <v>91</v>
      </c>
    </row>
    <row r="36" spans="1:16" s="76" customFormat="1" ht="27" customHeight="1">
      <c r="A36" s="96">
        <v>25</v>
      </c>
      <c r="B36" s="96" t="s">
        <v>118</v>
      </c>
      <c r="C36" s="96" t="s">
        <v>271</v>
      </c>
      <c r="D36" s="96" t="s">
        <v>42</v>
      </c>
      <c r="E36" s="97" t="s">
        <v>8</v>
      </c>
      <c r="F36" s="98" t="s">
        <v>143</v>
      </c>
      <c r="G36" s="96" t="s">
        <v>382</v>
      </c>
      <c r="H36" s="99" t="s">
        <v>431</v>
      </c>
      <c r="I36" s="96">
        <v>1</v>
      </c>
      <c r="J36" s="96">
        <v>40</v>
      </c>
      <c r="K36" s="100">
        <v>2000000</v>
      </c>
      <c r="L36" s="100">
        <v>2000000</v>
      </c>
      <c r="M36" s="101" t="s">
        <v>15</v>
      </c>
      <c r="N36" s="102" t="s">
        <v>481</v>
      </c>
      <c r="O36" s="103" t="s">
        <v>41</v>
      </c>
      <c r="P36" s="104" t="s">
        <v>91</v>
      </c>
    </row>
    <row r="37" spans="1:16" s="76" customFormat="1" ht="27" customHeight="1">
      <c r="A37" s="96">
        <v>26</v>
      </c>
      <c r="B37" s="96" t="s">
        <v>210</v>
      </c>
      <c r="C37" s="96" t="s">
        <v>271</v>
      </c>
      <c r="D37" s="96" t="s">
        <v>42</v>
      </c>
      <c r="E37" s="97" t="s">
        <v>310</v>
      </c>
      <c r="F37" s="98" t="s">
        <v>311</v>
      </c>
      <c r="G37" s="96" t="s">
        <v>383</v>
      </c>
      <c r="H37" s="99" t="s">
        <v>432</v>
      </c>
      <c r="I37" s="96">
        <v>1</v>
      </c>
      <c r="J37" s="96">
        <v>40</v>
      </c>
      <c r="K37" s="100">
        <v>2000000</v>
      </c>
      <c r="L37" s="100">
        <v>2000000</v>
      </c>
      <c r="M37" s="101" t="s">
        <v>15</v>
      </c>
      <c r="N37" s="102" t="s">
        <v>482</v>
      </c>
      <c r="O37" s="103" t="s">
        <v>41</v>
      </c>
      <c r="P37" s="104" t="s">
        <v>91</v>
      </c>
    </row>
    <row r="38" spans="1:16" s="76" customFormat="1" ht="27" customHeight="1">
      <c r="A38" s="96">
        <v>27</v>
      </c>
      <c r="B38" s="96" t="s">
        <v>211</v>
      </c>
      <c r="C38" s="96" t="s">
        <v>43</v>
      </c>
      <c r="D38" s="96" t="s">
        <v>43</v>
      </c>
      <c r="E38" s="97" t="s">
        <v>312</v>
      </c>
      <c r="F38" s="98" t="s">
        <v>138</v>
      </c>
      <c r="G38" s="96" t="s">
        <v>384</v>
      </c>
      <c r="H38" s="99" t="s">
        <v>433</v>
      </c>
      <c r="I38" s="96">
        <v>1</v>
      </c>
      <c r="J38" s="96">
        <v>20</v>
      </c>
      <c r="K38" s="100">
        <v>1000000</v>
      </c>
      <c r="L38" s="100">
        <v>1000000</v>
      </c>
      <c r="M38" s="101" t="s">
        <v>35</v>
      </c>
      <c r="N38" s="102" t="s">
        <v>483</v>
      </c>
      <c r="O38" s="103" t="s">
        <v>4</v>
      </c>
      <c r="P38" s="104" t="s">
        <v>91</v>
      </c>
    </row>
    <row r="39" spans="1:16" s="76" customFormat="1" ht="27" customHeight="1">
      <c r="A39" s="96">
        <v>28</v>
      </c>
      <c r="B39" s="96" t="s">
        <v>119</v>
      </c>
      <c r="C39" s="96" t="s">
        <v>271</v>
      </c>
      <c r="D39" s="96" t="s">
        <v>42</v>
      </c>
      <c r="E39" s="97" t="s">
        <v>145</v>
      </c>
      <c r="F39" s="98" t="s">
        <v>146</v>
      </c>
      <c r="G39" s="96" t="s">
        <v>382</v>
      </c>
      <c r="H39" s="99" t="s">
        <v>431</v>
      </c>
      <c r="I39" s="96">
        <v>1</v>
      </c>
      <c r="J39" s="96">
        <v>40</v>
      </c>
      <c r="K39" s="100">
        <v>2000000</v>
      </c>
      <c r="L39" s="100">
        <v>2000000</v>
      </c>
      <c r="M39" s="101" t="s">
        <v>15</v>
      </c>
      <c r="N39" s="102" t="s">
        <v>484</v>
      </c>
      <c r="O39" s="105" t="s">
        <v>41</v>
      </c>
      <c r="P39" s="104" t="s">
        <v>91</v>
      </c>
    </row>
    <row r="40" spans="1:16" s="76" customFormat="1" ht="27" customHeight="1">
      <c r="A40" s="96">
        <v>29</v>
      </c>
      <c r="B40" s="96" t="s">
        <v>119</v>
      </c>
      <c r="C40" s="96" t="s">
        <v>271</v>
      </c>
      <c r="D40" s="96" t="s">
        <v>42</v>
      </c>
      <c r="E40" s="97" t="s">
        <v>145</v>
      </c>
      <c r="F40" s="98" t="s">
        <v>146</v>
      </c>
      <c r="G40" s="96" t="s">
        <v>382</v>
      </c>
      <c r="H40" s="99" t="s">
        <v>431</v>
      </c>
      <c r="I40" s="96">
        <v>1</v>
      </c>
      <c r="J40" s="96">
        <v>40</v>
      </c>
      <c r="K40" s="100">
        <v>2000000</v>
      </c>
      <c r="L40" s="100">
        <v>2000000</v>
      </c>
      <c r="M40" s="101" t="s">
        <v>15</v>
      </c>
      <c r="N40" s="102" t="s">
        <v>485</v>
      </c>
      <c r="O40" s="105" t="s">
        <v>41</v>
      </c>
      <c r="P40" s="104" t="s">
        <v>91</v>
      </c>
    </row>
    <row r="41" spans="1:16" s="76" customFormat="1" ht="27" customHeight="1">
      <c r="A41" s="96">
        <v>30</v>
      </c>
      <c r="B41" s="96" t="s">
        <v>212</v>
      </c>
      <c r="C41" s="96" t="s">
        <v>272</v>
      </c>
      <c r="D41" s="96" t="s">
        <v>42</v>
      </c>
      <c r="E41" s="97" t="s">
        <v>8</v>
      </c>
      <c r="F41" s="98" t="s">
        <v>86</v>
      </c>
      <c r="G41" s="96" t="s">
        <v>382</v>
      </c>
      <c r="H41" s="99" t="s">
        <v>431</v>
      </c>
      <c r="I41" s="96">
        <v>1</v>
      </c>
      <c r="J41" s="96">
        <v>40</v>
      </c>
      <c r="K41" s="100">
        <v>2000000</v>
      </c>
      <c r="L41" s="100">
        <v>2000000</v>
      </c>
      <c r="M41" s="101" t="s">
        <v>15</v>
      </c>
      <c r="N41" s="102" t="s">
        <v>486</v>
      </c>
      <c r="O41" s="103" t="s">
        <v>41</v>
      </c>
      <c r="P41" s="104" t="s">
        <v>91</v>
      </c>
    </row>
    <row r="42" spans="1:16" s="76" customFormat="1" ht="27" customHeight="1">
      <c r="A42" s="96">
        <v>31</v>
      </c>
      <c r="B42" s="96" t="s">
        <v>212</v>
      </c>
      <c r="C42" s="96" t="s">
        <v>272</v>
      </c>
      <c r="D42" s="96" t="s">
        <v>42</v>
      </c>
      <c r="E42" s="97" t="s">
        <v>8</v>
      </c>
      <c r="F42" s="98" t="s">
        <v>86</v>
      </c>
      <c r="G42" s="96" t="s">
        <v>382</v>
      </c>
      <c r="H42" s="99" t="s">
        <v>431</v>
      </c>
      <c r="I42" s="96">
        <v>1</v>
      </c>
      <c r="J42" s="96">
        <v>40</v>
      </c>
      <c r="K42" s="100">
        <v>2000000</v>
      </c>
      <c r="L42" s="100">
        <v>2000000</v>
      </c>
      <c r="M42" s="101" t="s">
        <v>15</v>
      </c>
      <c r="N42" s="102" t="s">
        <v>487</v>
      </c>
      <c r="O42" s="103" t="s">
        <v>41</v>
      </c>
      <c r="P42" s="104" t="s">
        <v>91</v>
      </c>
    </row>
    <row r="43" spans="1:16" s="76" customFormat="1" ht="27" customHeight="1">
      <c r="A43" s="96">
        <v>32</v>
      </c>
      <c r="B43" s="96" t="s">
        <v>212</v>
      </c>
      <c r="C43" s="96" t="s">
        <v>272</v>
      </c>
      <c r="D43" s="96" t="s">
        <v>42</v>
      </c>
      <c r="E43" s="97" t="s">
        <v>8</v>
      </c>
      <c r="F43" s="98" t="s">
        <v>86</v>
      </c>
      <c r="G43" s="96" t="s">
        <v>382</v>
      </c>
      <c r="H43" s="99" t="s">
        <v>431</v>
      </c>
      <c r="I43" s="96">
        <v>1</v>
      </c>
      <c r="J43" s="96">
        <v>40</v>
      </c>
      <c r="K43" s="100">
        <v>2000000</v>
      </c>
      <c r="L43" s="100">
        <v>2000000</v>
      </c>
      <c r="M43" s="101" t="s">
        <v>15</v>
      </c>
      <c r="N43" s="102" t="s">
        <v>488</v>
      </c>
      <c r="O43" s="103" t="s">
        <v>41</v>
      </c>
      <c r="P43" s="104" t="s">
        <v>91</v>
      </c>
    </row>
    <row r="44" spans="1:16" s="76" customFormat="1" ht="27" customHeight="1">
      <c r="A44" s="96">
        <v>33</v>
      </c>
      <c r="B44" s="96" t="s">
        <v>212</v>
      </c>
      <c r="C44" s="96" t="s">
        <v>272</v>
      </c>
      <c r="D44" s="96" t="s">
        <v>42</v>
      </c>
      <c r="E44" s="97" t="s">
        <v>8</v>
      </c>
      <c r="F44" s="98" t="s">
        <v>86</v>
      </c>
      <c r="G44" s="96" t="s">
        <v>382</v>
      </c>
      <c r="H44" s="99" t="s">
        <v>431</v>
      </c>
      <c r="I44" s="96">
        <v>1</v>
      </c>
      <c r="J44" s="96">
        <v>40</v>
      </c>
      <c r="K44" s="100">
        <v>2000000</v>
      </c>
      <c r="L44" s="100">
        <v>2000000</v>
      </c>
      <c r="M44" s="101" t="s">
        <v>15</v>
      </c>
      <c r="N44" s="102" t="s">
        <v>489</v>
      </c>
      <c r="O44" s="103" t="s">
        <v>41</v>
      </c>
      <c r="P44" s="104" t="s">
        <v>91</v>
      </c>
    </row>
    <row r="45" spans="1:16" s="76" customFormat="1" ht="27" customHeight="1">
      <c r="A45" s="96">
        <v>34</v>
      </c>
      <c r="B45" s="96" t="s">
        <v>212</v>
      </c>
      <c r="C45" s="96" t="s">
        <v>272</v>
      </c>
      <c r="D45" s="96" t="s">
        <v>42</v>
      </c>
      <c r="E45" s="97" t="s">
        <v>8</v>
      </c>
      <c r="F45" s="98" t="s">
        <v>86</v>
      </c>
      <c r="G45" s="96" t="s">
        <v>382</v>
      </c>
      <c r="H45" s="99" t="s">
        <v>431</v>
      </c>
      <c r="I45" s="96">
        <v>1</v>
      </c>
      <c r="J45" s="96">
        <v>40</v>
      </c>
      <c r="K45" s="100">
        <v>2000000</v>
      </c>
      <c r="L45" s="100">
        <v>2000000</v>
      </c>
      <c r="M45" s="101" t="s">
        <v>15</v>
      </c>
      <c r="N45" s="102" t="s">
        <v>490</v>
      </c>
      <c r="O45" s="103" t="s">
        <v>41</v>
      </c>
      <c r="P45" s="104" t="s">
        <v>91</v>
      </c>
    </row>
    <row r="46" spans="1:16" s="76" customFormat="1" ht="27" customHeight="1">
      <c r="A46" s="96">
        <v>35</v>
      </c>
      <c r="B46" s="96" t="s">
        <v>213</v>
      </c>
      <c r="C46" s="96" t="s">
        <v>271</v>
      </c>
      <c r="D46" s="96" t="s">
        <v>42</v>
      </c>
      <c r="E46" s="97" t="s">
        <v>313</v>
      </c>
      <c r="F46" s="98" t="s">
        <v>305</v>
      </c>
      <c r="G46" s="96" t="s">
        <v>382</v>
      </c>
      <c r="H46" s="99" t="s">
        <v>431</v>
      </c>
      <c r="I46" s="96">
        <v>1</v>
      </c>
      <c r="J46" s="96">
        <v>40</v>
      </c>
      <c r="K46" s="100">
        <v>2000000</v>
      </c>
      <c r="L46" s="100">
        <v>2000000</v>
      </c>
      <c r="M46" s="101" t="s">
        <v>15</v>
      </c>
      <c r="N46" s="102" t="s">
        <v>491</v>
      </c>
      <c r="O46" s="103" t="s">
        <v>41</v>
      </c>
      <c r="P46" s="104" t="s">
        <v>91</v>
      </c>
    </row>
    <row r="47" spans="1:16" s="76" customFormat="1" ht="27" customHeight="1">
      <c r="A47" s="96">
        <v>36</v>
      </c>
      <c r="B47" s="96" t="s">
        <v>213</v>
      </c>
      <c r="C47" s="96" t="s">
        <v>271</v>
      </c>
      <c r="D47" s="96" t="s">
        <v>42</v>
      </c>
      <c r="E47" s="97" t="s">
        <v>313</v>
      </c>
      <c r="F47" s="98" t="s">
        <v>305</v>
      </c>
      <c r="G47" s="96" t="s">
        <v>382</v>
      </c>
      <c r="H47" s="99" t="s">
        <v>431</v>
      </c>
      <c r="I47" s="96">
        <v>1</v>
      </c>
      <c r="J47" s="96">
        <v>40</v>
      </c>
      <c r="K47" s="100">
        <v>2000000</v>
      </c>
      <c r="L47" s="100">
        <v>2000000</v>
      </c>
      <c r="M47" s="101" t="s">
        <v>15</v>
      </c>
      <c r="N47" s="102" t="s">
        <v>492</v>
      </c>
      <c r="O47" s="105" t="s">
        <v>41</v>
      </c>
      <c r="P47" s="104" t="s">
        <v>91</v>
      </c>
    </row>
    <row r="48" spans="1:16" s="76" customFormat="1" ht="27" customHeight="1">
      <c r="A48" s="96">
        <v>37</v>
      </c>
      <c r="B48" s="96" t="s">
        <v>214</v>
      </c>
      <c r="C48" s="96" t="s">
        <v>43</v>
      </c>
      <c r="D48" s="96" t="s">
        <v>43</v>
      </c>
      <c r="E48" s="97" t="s">
        <v>314</v>
      </c>
      <c r="F48" s="98" t="s">
        <v>30</v>
      </c>
      <c r="G48" s="96" t="s">
        <v>385</v>
      </c>
      <c r="H48" s="99" t="s">
        <v>434</v>
      </c>
      <c r="I48" s="96">
        <v>1</v>
      </c>
      <c r="J48" s="96">
        <v>40</v>
      </c>
      <c r="K48" s="100">
        <v>2000000</v>
      </c>
      <c r="L48" s="100">
        <v>2000000</v>
      </c>
      <c r="M48" s="101" t="s">
        <v>34</v>
      </c>
      <c r="N48" s="102" t="s">
        <v>483</v>
      </c>
      <c r="O48" s="105" t="s">
        <v>4</v>
      </c>
      <c r="P48" s="104" t="s">
        <v>91</v>
      </c>
    </row>
    <row r="49" spans="1:16" s="76" customFormat="1" ht="27" customHeight="1">
      <c r="A49" s="96">
        <v>38</v>
      </c>
      <c r="B49" s="96" t="s">
        <v>215</v>
      </c>
      <c r="C49" s="96" t="s">
        <v>271</v>
      </c>
      <c r="D49" s="96" t="s">
        <v>42</v>
      </c>
      <c r="E49" s="97" t="s">
        <v>315</v>
      </c>
      <c r="F49" s="98" t="s">
        <v>30</v>
      </c>
      <c r="G49" s="96" t="s">
        <v>382</v>
      </c>
      <c r="H49" s="99" t="s">
        <v>431</v>
      </c>
      <c r="I49" s="96">
        <v>1</v>
      </c>
      <c r="J49" s="96">
        <v>40</v>
      </c>
      <c r="K49" s="100">
        <v>2000000</v>
      </c>
      <c r="L49" s="100">
        <v>2000000</v>
      </c>
      <c r="M49" s="101" t="s">
        <v>15</v>
      </c>
      <c r="N49" s="102" t="s">
        <v>493</v>
      </c>
      <c r="O49" s="105" t="s">
        <v>41</v>
      </c>
      <c r="P49" s="104" t="s">
        <v>91</v>
      </c>
    </row>
    <row r="50" spans="1:16" s="76" customFormat="1" ht="27" customHeight="1">
      <c r="A50" s="96">
        <v>39</v>
      </c>
      <c r="B50" s="96" t="s">
        <v>215</v>
      </c>
      <c r="C50" s="96" t="s">
        <v>271</v>
      </c>
      <c r="D50" s="96" t="s">
        <v>42</v>
      </c>
      <c r="E50" s="97" t="s">
        <v>315</v>
      </c>
      <c r="F50" s="98" t="s">
        <v>30</v>
      </c>
      <c r="G50" s="96" t="s">
        <v>382</v>
      </c>
      <c r="H50" s="99" t="s">
        <v>431</v>
      </c>
      <c r="I50" s="96">
        <v>1</v>
      </c>
      <c r="J50" s="96">
        <v>40</v>
      </c>
      <c r="K50" s="100">
        <v>2000000</v>
      </c>
      <c r="L50" s="100">
        <v>2000000</v>
      </c>
      <c r="M50" s="101" t="s">
        <v>15</v>
      </c>
      <c r="N50" s="102" t="s">
        <v>494</v>
      </c>
      <c r="O50" s="105" t="s">
        <v>41</v>
      </c>
      <c r="P50" s="104" t="s">
        <v>91</v>
      </c>
    </row>
    <row r="51" spans="1:16" s="76" customFormat="1" ht="27" customHeight="1">
      <c r="A51" s="96">
        <v>40</v>
      </c>
      <c r="B51" s="96" t="s">
        <v>80</v>
      </c>
      <c r="C51" s="96" t="s">
        <v>273</v>
      </c>
      <c r="D51" s="96" t="s">
        <v>42</v>
      </c>
      <c r="E51" s="97" t="s">
        <v>84</v>
      </c>
      <c r="F51" s="98" t="s">
        <v>85</v>
      </c>
      <c r="G51" s="96" t="s">
        <v>386</v>
      </c>
      <c r="H51" s="99" t="s">
        <v>432</v>
      </c>
      <c r="I51" s="96">
        <v>1</v>
      </c>
      <c r="J51" s="96">
        <v>40</v>
      </c>
      <c r="K51" s="100">
        <v>2000000</v>
      </c>
      <c r="L51" s="100">
        <v>2000000</v>
      </c>
      <c r="M51" s="101" t="s">
        <v>15</v>
      </c>
      <c r="N51" s="102" t="s">
        <v>495</v>
      </c>
      <c r="O51" s="105" t="s">
        <v>41</v>
      </c>
      <c r="P51" s="104" t="s">
        <v>91</v>
      </c>
    </row>
    <row r="52" spans="1:16" s="76" customFormat="1" ht="27" customHeight="1">
      <c r="A52" s="96">
        <v>41</v>
      </c>
      <c r="B52" s="96" t="s">
        <v>216</v>
      </c>
      <c r="C52" s="96" t="s">
        <v>273</v>
      </c>
      <c r="D52" s="96" t="s">
        <v>42</v>
      </c>
      <c r="E52" s="97" t="s">
        <v>316</v>
      </c>
      <c r="F52" s="98" t="s">
        <v>294</v>
      </c>
      <c r="G52" s="96" t="s">
        <v>382</v>
      </c>
      <c r="H52" s="99" t="s">
        <v>431</v>
      </c>
      <c r="I52" s="96">
        <v>1</v>
      </c>
      <c r="J52" s="96">
        <v>40</v>
      </c>
      <c r="K52" s="100">
        <v>2000000</v>
      </c>
      <c r="L52" s="100">
        <v>2000000</v>
      </c>
      <c r="M52" s="101" t="s">
        <v>15</v>
      </c>
      <c r="N52" s="102" t="s">
        <v>496</v>
      </c>
      <c r="O52" s="103" t="s">
        <v>41</v>
      </c>
      <c r="P52" s="104" t="s">
        <v>91</v>
      </c>
    </row>
    <row r="53" spans="1:16" s="76" customFormat="1" ht="27" customHeight="1">
      <c r="A53" s="96">
        <v>42</v>
      </c>
      <c r="B53" s="96" t="s">
        <v>217</v>
      </c>
      <c r="C53" s="96" t="s">
        <v>270</v>
      </c>
      <c r="D53" s="96" t="s">
        <v>42</v>
      </c>
      <c r="E53" s="97" t="s">
        <v>317</v>
      </c>
      <c r="F53" s="98" t="s">
        <v>318</v>
      </c>
      <c r="G53" s="96" t="s">
        <v>387</v>
      </c>
      <c r="H53" s="99" t="s">
        <v>435</v>
      </c>
      <c r="I53" s="96">
        <v>1</v>
      </c>
      <c r="J53" s="96">
        <v>40</v>
      </c>
      <c r="K53" s="100">
        <v>2000000</v>
      </c>
      <c r="L53" s="100">
        <v>2000000</v>
      </c>
      <c r="M53" s="101" t="s">
        <v>15</v>
      </c>
      <c r="N53" s="102" t="s">
        <v>497</v>
      </c>
      <c r="O53" s="105" t="s">
        <v>41</v>
      </c>
      <c r="P53" s="104" t="s">
        <v>91</v>
      </c>
    </row>
    <row r="54" spans="1:16" s="76" customFormat="1" ht="27" customHeight="1">
      <c r="A54" s="96">
        <v>43</v>
      </c>
      <c r="B54" s="96" t="s">
        <v>217</v>
      </c>
      <c r="C54" s="96" t="s">
        <v>270</v>
      </c>
      <c r="D54" s="96" t="s">
        <v>42</v>
      </c>
      <c r="E54" s="97" t="s">
        <v>317</v>
      </c>
      <c r="F54" s="98" t="s">
        <v>318</v>
      </c>
      <c r="G54" s="96" t="s">
        <v>387</v>
      </c>
      <c r="H54" s="99" t="s">
        <v>435</v>
      </c>
      <c r="I54" s="96">
        <v>1</v>
      </c>
      <c r="J54" s="96">
        <v>40</v>
      </c>
      <c r="K54" s="100">
        <v>2000000</v>
      </c>
      <c r="L54" s="100">
        <v>2000000</v>
      </c>
      <c r="M54" s="101" t="s">
        <v>15</v>
      </c>
      <c r="N54" s="102" t="s">
        <v>498</v>
      </c>
      <c r="O54" s="105" t="s">
        <v>41</v>
      </c>
      <c r="P54" s="104" t="s">
        <v>91</v>
      </c>
    </row>
    <row r="55" spans="1:16" s="76" customFormat="1" ht="27" customHeight="1">
      <c r="A55" s="96">
        <v>44</v>
      </c>
      <c r="B55" s="96" t="s">
        <v>217</v>
      </c>
      <c r="C55" s="96" t="s">
        <v>270</v>
      </c>
      <c r="D55" s="96" t="s">
        <v>42</v>
      </c>
      <c r="E55" s="97" t="s">
        <v>317</v>
      </c>
      <c r="F55" s="98" t="s">
        <v>318</v>
      </c>
      <c r="G55" s="96" t="s">
        <v>387</v>
      </c>
      <c r="H55" s="99" t="s">
        <v>435</v>
      </c>
      <c r="I55" s="96">
        <v>1</v>
      </c>
      <c r="J55" s="96">
        <v>40</v>
      </c>
      <c r="K55" s="100">
        <v>2000000</v>
      </c>
      <c r="L55" s="100">
        <v>2000000</v>
      </c>
      <c r="M55" s="101" t="s">
        <v>15</v>
      </c>
      <c r="N55" s="102" t="s">
        <v>499</v>
      </c>
      <c r="O55" s="105" t="s">
        <v>41</v>
      </c>
      <c r="P55" s="104" t="s">
        <v>91</v>
      </c>
    </row>
    <row r="56" spans="1:16" s="76" customFormat="1" ht="27" customHeight="1">
      <c r="A56" s="96">
        <v>45</v>
      </c>
      <c r="B56" s="96" t="s">
        <v>218</v>
      </c>
      <c r="C56" s="96" t="s">
        <v>271</v>
      </c>
      <c r="D56" s="96" t="s">
        <v>42</v>
      </c>
      <c r="E56" s="97" t="s">
        <v>82</v>
      </c>
      <c r="F56" s="98" t="s">
        <v>144</v>
      </c>
      <c r="G56" s="96" t="s">
        <v>388</v>
      </c>
      <c r="H56" s="99" t="s">
        <v>432</v>
      </c>
      <c r="I56" s="96">
        <v>1</v>
      </c>
      <c r="J56" s="96">
        <v>40</v>
      </c>
      <c r="K56" s="100">
        <v>2000000</v>
      </c>
      <c r="L56" s="100">
        <v>2000000</v>
      </c>
      <c r="M56" s="101" t="s">
        <v>15</v>
      </c>
      <c r="N56" s="102" t="s">
        <v>500</v>
      </c>
      <c r="O56" s="103" t="s">
        <v>41</v>
      </c>
      <c r="P56" s="104" t="s">
        <v>91</v>
      </c>
    </row>
    <row r="57" spans="1:16" s="76" customFormat="1" ht="27" customHeight="1">
      <c r="A57" s="96">
        <v>46</v>
      </c>
      <c r="B57" s="96" t="s">
        <v>218</v>
      </c>
      <c r="C57" s="96" t="s">
        <v>271</v>
      </c>
      <c r="D57" s="96" t="s">
        <v>42</v>
      </c>
      <c r="E57" s="97" t="s">
        <v>82</v>
      </c>
      <c r="F57" s="98" t="s">
        <v>144</v>
      </c>
      <c r="G57" s="96" t="s">
        <v>389</v>
      </c>
      <c r="H57" s="99" t="s">
        <v>432</v>
      </c>
      <c r="I57" s="96">
        <v>1</v>
      </c>
      <c r="J57" s="96">
        <v>40</v>
      </c>
      <c r="K57" s="100">
        <v>2000000</v>
      </c>
      <c r="L57" s="100">
        <v>2000000</v>
      </c>
      <c r="M57" s="101" t="s">
        <v>15</v>
      </c>
      <c r="N57" s="102" t="s">
        <v>501</v>
      </c>
      <c r="O57" s="103" t="s">
        <v>41</v>
      </c>
      <c r="P57" s="104" t="s">
        <v>91</v>
      </c>
    </row>
    <row r="58" spans="1:16" s="76" customFormat="1" ht="27" customHeight="1">
      <c r="A58" s="96">
        <v>47</v>
      </c>
      <c r="B58" s="96" t="s">
        <v>219</v>
      </c>
      <c r="C58" s="96" t="s">
        <v>43</v>
      </c>
      <c r="D58" s="96" t="s">
        <v>43</v>
      </c>
      <c r="E58" s="97" t="s">
        <v>319</v>
      </c>
      <c r="F58" s="98" t="s">
        <v>30</v>
      </c>
      <c r="G58" s="96" t="s">
        <v>390</v>
      </c>
      <c r="H58" s="99" t="s">
        <v>436</v>
      </c>
      <c r="I58" s="96">
        <v>1</v>
      </c>
      <c r="J58" s="96">
        <v>20</v>
      </c>
      <c r="K58" s="100">
        <v>1000000</v>
      </c>
      <c r="L58" s="100">
        <v>1000000</v>
      </c>
      <c r="M58" s="101" t="s">
        <v>35</v>
      </c>
      <c r="N58" s="102" t="s">
        <v>502</v>
      </c>
      <c r="O58" s="103" t="s">
        <v>4</v>
      </c>
      <c r="P58" s="104" t="s">
        <v>91</v>
      </c>
    </row>
    <row r="59" spans="1:16" s="76" customFormat="1" ht="27" customHeight="1">
      <c r="A59" s="96">
        <v>48</v>
      </c>
      <c r="B59" s="96" t="s">
        <v>120</v>
      </c>
      <c r="C59" s="96" t="s">
        <v>271</v>
      </c>
      <c r="D59" s="96" t="s">
        <v>42</v>
      </c>
      <c r="E59" s="97" t="s">
        <v>147</v>
      </c>
      <c r="F59" s="98" t="s">
        <v>26</v>
      </c>
      <c r="G59" s="96" t="s">
        <v>382</v>
      </c>
      <c r="H59" s="99" t="s">
        <v>431</v>
      </c>
      <c r="I59" s="96">
        <v>1</v>
      </c>
      <c r="J59" s="96">
        <v>40</v>
      </c>
      <c r="K59" s="100">
        <v>2000000</v>
      </c>
      <c r="L59" s="100">
        <v>2000000</v>
      </c>
      <c r="M59" s="101" t="s">
        <v>15</v>
      </c>
      <c r="N59" s="102" t="s">
        <v>503</v>
      </c>
      <c r="O59" s="103" t="s">
        <v>41</v>
      </c>
      <c r="P59" s="104" t="s">
        <v>91</v>
      </c>
    </row>
    <row r="60" spans="1:16" s="76" customFormat="1" ht="27" customHeight="1">
      <c r="A60" s="96">
        <v>49</v>
      </c>
      <c r="B60" s="96" t="s">
        <v>120</v>
      </c>
      <c r="C60" s="96" t="s">
        <v>271</v>
      </c>
      <c r="D60" s="96" t="s">
        <v>42</v>
      </c>
      <c r="E60" s="97" t="s">
        <v>147</v>
      </c>
      <c r="F60" s="98" t="s">
        <v>26</v>
      </c>
      <c r="G60" s="96" t="s">
        <v>382</v>
      </c>
      <c r="H60" s="99" t="s">
        <v>431</v>
      </c>
      <c r="I60" s="96">
        <v>1</v>
      </c>
      <c r="J60" s="96">
        <v>40</v>
      </c>
      <c r="K60" s="100">
        <v>2000000</v>
      </c>
      <c r="L60" s="100">
        <v>2000000</v>
      </c>
      <c r="M60" s="101" t="s">
        <v>15</v>
      </c>
      <c r="N60" s="102" t="s">
        <v>504</v>
      </c>
      <c r="O60" s="105" t="s">
        <v>41</v>
      </c>
      <c r="P60" s="104" t="s">
        <v>91</v>
      </c>
    </row>
    <row r="61" spans="1:16" s="76" customFormat="1" ht="27" customHeight="1">
      <c r="A61" s="96">
        <v>50</v>
      </c>
      <c r="B61" s="96" t="s">
        <v>217</v>
      </c>
      <c r="C61" s="96" t="s">
        <v>43</v>
      </c>
      <c r="D61" s="96" t="s">
        <v>43</v>
      </c>
      <c r="E61" s="97" t="s">
        <v>317</v>
      </c>
      <c r="F61" s="98" t="s">
        <v>318</v>
      </c>
      <c r="G61" s="96" t="s">
        <v>172</v>
      </c>
      <c r="H61" s="99" t="s">
        <v>176</v>
      </c>
      <c r="I61" s="96">
        <v>1</v>
      </c>
      <c r="J61" s="96">
        <v>20</v>
      </c>
      <c r="K61" s="100">
        <v>1000000</v>
      </c>
      <c r="L61" s="100">
        <v>1000000</v>
      </c>
      <c r="M61" s="101" t="s">
        <v>34</v>
      </c>
      <c r="N61" s="102" t="s">
        <v>77</v>
      </c>
      <c r="O61" s="103" t="s">
        <v>41</v>
      </c>
      <c r="P61" s="104" t="s">
        <v>96</v>
      </c>
    </row>
    <row r="62" spans="1:16" s="76" customFormat="1" ht="27" customHeight="1">
      <c r="A62" s="96">
        <v>51</v>
      </c>
      <c r="B62" s="96" t="s">
        <v>70</v>
      </c>
      <c r="C62" s="96" t="s">
        <v>271</v>
      </c>
      <c r="D62" s="96" t="s">
        <v>42</v>
      </c>
      <c r="E62" s="97" t="s">
        <v>29</v>
      </c>
      <c r="F62" s="98" t="s">
        <v>2</v>
      </c>
      <c r="G62" s="96" t="s">
        <v>382</v>
      </c>
      <c r="H62" s="99" t="s">
        <v>431</v>
      </c>
      <c r="I62" s="96">
        <v>1</v>
      </c>
      <c r="J62" s="96">
        <v>40</v>
      </c>
      <c r="K62" s="100">
        <v>2000000</v>
      </c>
      <c r="L62" s="100">
        <v>2000000</v>
      </c>
      <c r="M62" s="101" t="s">
        <v>15</v>
      </c>
      <c r="N62" s="102" t="s">
        <v>505</v>
      </c>
      <c r="O62" s="103" t="s">
        <v>41</v>
      </c>
      <c r="P62" s="104" t="s">
        <v>99</v>
      </c>
    </row>
    <row r="63" spans="1:16" s="76" customFormat="1" ht="27" customHeight="1">
      <c r="A63" s="96">
        <v>52</v>
      </c>
      <c r="B63" s="96" t="s">
        <v>70</v>
      </c>
      <c r="C63" s="96" t="s">
        <v>43</v>
      </c>
      <c r="D63" s="96" t="s">
        <v>43</v>
      </c>
      <c r="E63" s="97" t="s">
        <v>29</v>
      </c>
      <c r="F63" s="98" t="s">
        <v>2</v>
      </c>
      <c r="G63" s="104" t="s">
        <v>172</v>
      </c>
      <c r="H63" s="107" t="s">
        <v>176</v>
      </c>
      <c r="I63" s="96">
        <v>1</v>
      </c>
      <c r="J63" s="96">
        <v>10</v>
      </c>
      <c r="K63" s="100">
        <v>500000</v>
      </c>
      <c r="L63" s="100">
        <v>500000</v>
      </c>
      <c r="M63" s="101" t="s">
        <v>35</v>
      </c>
      <c r="N63" s="102" t="s">
        <v>77</v>
      </c>
      <c r="O63" s="105" t="s">
        <v>41</v>
      </c>
      <c r="P63" s="104" t="s">
        <v>99</v>
      </c>
    </row>
    <row r="64" spans="1:16" s="76" customFormat="1" ht="27" customHeight="1">
      <c r="A64" s="96">
        <v>53</v>
      </c>
      <c r="B64" s="96" t="s">
        <v>102</v>
      </c>
      <c r="C64" s="96" t="s">
        <v>270</v>
      </c>
      <c r="D64" s="96" t="s">
        <v>42</v>
      </c>
      <c r="E64" s="97" t="s">
        <v>107</v>
      </c>
      <c r="F64" s="98" t="s">
        <v>108</v>
      </c>
      <c r="G64" s="104" t="s">
        <v>382</v>
      </c>
      <c r="H64" s="107" t="s">
        <v>431</v>
      </c>
      <c r="I64" s="96">
        <v>1</v>
      </c>
      <c r="J64" s="96">
        <v>40</v>
      </c>
      <c r="K64" s="100">
        <v>2000000</v>
      </c>
      <c r="L64" s="100">
        <v>2000000</v>
      </c>
      <c r="M64" s="101" t="s">
        <v>15</v>
      </c>
      <c r="N64" s="102" t="s">
        <v>506</v>
      </c>
      <c r="O64" s="105" t="s">
        <v>41</v>
      </c>
      <c r="P64" s="104" t="s">
        <v>116</v>
      </c>
    </row>
    <row r="65" spans="1:16" s="76" customFormat="1" ht="27" customHeight="1">
      <c r="A65" s="96">
        <v>54</v>
      </c>
      <c r="B65" s="96" t="s">
        <v>220</v>
      </c>
      <c r="C65" s="96" t="s">
        <v>43</v>
      </c>
      <c r="D65" s="96" t="s">
        <v>43</v>
      </c>
      <c r="E65" s="97" t="s">
        <v>9</v>
      </c>
      <c r="F65" s="98" t="s">
        <v>320</v>
      </c>
      <c r="G65" s="96" t="s">
        <v>391</v>
      </c>
      <c r="H65" s="99" t="s">
        <v>437</v>
      </c>
      <c r="I65" s="96">
        <v>1</v>
      </c>
      <c r="J65" s="96">
        <v>20</v>
      </c>
      <c r="K65" s="100">
        <v>1000000</v>
      </c>
      <c r="L65" s="100">
        <v>1000000</v>
      </c>
      <c r="M65" s="101" t="s">
        <v>35</v>
      </c>
      <c r="N65" s="102" t="s">
        <v>507</v>
      </c>
      <c r="O65" s="103" t="s">
        <v>4</v>
      </c>
      <c r="P65" s="104" t="s">
        <v>116</v>
      </c>
    </row>
    <row r="66" spans="1:16" s="76" customFormat="1" ht="27" customHeight="1">
      <c r="A66" s="96">
        <v>55</v>
      </c>
      <c r="B66" s="96" t="s">
        <v>121</v>
      </c>
      <c r="C66" s="96" t="s">
        <v>273</v>
      </c>
      <c r="D66" s="96" t="s">
        <v>42</v>
      </c>
      <c r="E66" s="97" t="s">
        <v>148</v>
      </c>
      <c r="F66" s="98" t="s">
        <v>63</v>
      </c>
      <c r="G66" s="96" t="s">
        <v>392</v>
      </c>
      <c r="H66" s="99" t="s">
        <v>432</v>
      </c>
      <c r="I66" s="96">
        <v>1</v>
      </c>
      <c r="J66" s="96">
        <v>40</v>
      </c>
      <c r="K66" s="100">
        <v>2000000</v>
      </c>
      <c r="L66" s="100">
        <v>2000000</v>
      </c>
      <c r="M66" s="101" t="s">
        <v>15</v>
      </c>
      <c r="N66" s="102" t="s">
        <v>508</v>
      </c>
      <c r="O66" s="105" t="s">
        <v>41</v>
      </c>
      <c r="P66" s="104" t="s">
        <v>184</v>
      </c>
    </row>
    <row r="67" spans="1:16" s="76" customFormat="1" ht="27" customHeight="1">
      <c r="A67" s="96">
        <v>56</v>
      </c>
      <c r="B67" s="96" t="s">
        <v>121</v>
      </c>
      <c r="C67" s="96" t="s">
        <v>273</v>
      </c>
      <c r="D67" s="96" t="s">
        <v>42</v>
      </c>
      <c r="E67" s="97" t="s">
        <v>148</v>
      </c>
      <c r="F67" s="98" t="s">
        <v>63</v>
      </c>
      <c r="G67" s="96" t="s">
        <v>393</v>
      </c>
      <c r="H67" s="99" t="s">
        <v>432</v>
      </c>
      <c r="I67" s="96">
        <v>1</v>
      </c>
      <c r="J67" s="96">
        <v>40</v>
      </c>
      <c r="K67" s="100">
        <v>2000000</v>
      </c>
      <c r="L67" s="100">
        <v>2000000</v>
      </c>
      <c r="M67" s="101" t="s">
        <v>15</v>
      </c>
      <c r="N67" s="102" t="s">
        <v>509</v>
      </c>
      <c r="O67" s="105" t="s">
        <v>41</v>
      </c>
      <c r="P67" s="104" t="s">
        <v>184</v>
      </c>
    </row>
    <row r="68" spans="1:16" s="76" customFormat="1" ht="27" customHeight="1">
      <c r="A68" s="96">
        <v>57</v>
      </c>
      <c r="B68" s="96" t="s">
        <v>121</v>
      </c>
      <c r="C68" s="96" t="s">
        <v>271</v>
      </c>
      <c r="D68" s="96" t="s">
        <v>42</v>
      </c>
      <c r="E68" s="97" t="s">
        <v>148</v>
      </c>
      <c r="F68" s="98" t="s">
        <v>63</v>
      </c>
      <c r="G68" s="96" t="s">
        <v>173</v>
      </c>
      <c r="H68" s="99" t="s">
        <v>432</v>
      </c>
      <c r="I68" s="96">
        <v>1</v>
      </c>
      <c r="J68" s="96">
        <v>40</v>
      </c>
      <c r="K68" s="100">
        <v>2000000</v>
      </c>
      <c r="L68" s="100">
        <v>2000000</v>
      </c>
      <c r="M68" s="101" t="s">
        <v>15</v>
      </c>
      <c r="N68" s="102" t="s">
        <v>510</v>
      </c>
      <c r="O68" s="105" t="s">
        <v>41</v>
      </c>
      <c r="P68" s="104" t="s">
        <v>184</v>
      </c>
    </row>
    <row r="69" spans="1:16" s="76" customFormat="1" ht="27" customHeight="1">
      <c r="A69" s="96">
        <v>58</v>
      </c>
      <c r="B69" s="96" t="s">
        <v>121</v>
      </c>
      <c r="C69" s="96" t="s">
        <v>273</v>
      </c>
      <c r="D69" s="96" t="s">
        <v>42</v>
      </c>
      <c r="E69" s="97" t="s">
        <v>148</v>
      </c>
      <c r="F69" s="98" t="s">
        <v>63</v>
      </c>
      <c r="G69" s="96" t="s">
        <v>394</v>
      </c>
      <c r="H69" s="99" t="s">
        <v>432</v>
      </c>
      <c r="I69" s="96">
        <v>1</v>
      </c>
      <c r="J69" s="96">
        <v>40</v>
      </c>
      <c r="K69" s="100">
        <v>2000000</v>
      </c>
      <c r="L69" s="100">
        <v>2000000</v>
      </c>
      <c r="M69" s="101" t="s">
        <v>15</v>
      </c>
      <c r="N69" s="102" t="s">
        <v>511</v>
      </c>
      <c r="O69" s="103" t="s">
        <v>41</v>
      </c>
      <c r="P69" s="104" t="s">
        <v>184</v>
      </c>
    </row>
    <row r="70" spans="1:16" s="76" customFormat="1" ht="27" customHeight="1">
      <c r="A70" s="96">
        <v>59</v>
      </c>
      <c r="B70" s="96" t="s">
        <v>121</v>
      </c>
      <c r="C70" s="96" t="s">
        <v>271</v>
      </c>
      <c r="D70" s="96" t="s">
        <v>42</v>
      </c>
      <c r="E70" s="97" t="s">
        <v>148</v>
      </c>
      <c r="F70" s="98" t="s">
        <v>63</v>
      </c>
      <c r="G70" s="96" t="s">
        <v>174</v>
      </c>
      <c r="H70" s="99" t="s">
        <v>432</v>
      </c>
      <c r="I70" s="96">
        <v>1</v>
      </c>
      <c r="J70" s="96">
        <v>40</v>
      </c>
      <c r="K70" s="100">
        <v>2000000</v>
      </c>
      <c r="L70" s="100">
        <v>2000000</v>
      </c>
      <c r="M70" s="101" t="s">
        <v>15</v>
      </c>
      <c r="N70" s="102" t="s">
        <v>512</v>
      </c>
      <c r="O70" s="103" t="s">
        <v>41</v>
      </c>
      <c r="P70" s="104" t="s">
        <v>184</v>
      </c>
    </row>
    <row r="71" spans="1:16" s="76" customFormat="1" ht="27" customHeight="1">
      <c r="A71" s="96">
        <v>60</v>
      </c>
      <c r="B71" s="96" t="s">
        <v>121</v>
      </c>
      <c r="C71" s="96" t="s">
        <v>273</v>
      </c>
      <c r="D71" s="96" t="s">
        <v>42</v>
      </c>
      <c r="E71" s="97" t="s">
        <v>148</v>
      </c>
      <c r="F71" s="98" t="s">
        <v>63</v>
      </c>
      <c r="G71" s="96" t="s">
        <v>395</v>
      </c>
      <c r="H71" s="99" t="s">
        <v>432</v>
      </c>
      <c r="I71" s="96">
        <v>1</v>
      </c>
      <c r="J71" s="96">
        <v>40</v>
      </c>
      <c r="K71" s="100">
        <v>2000000</v>
      </c>
      <c r="L71" s="100">
        <v>2000000</v>
      </c>
      <c r="M71" s="101" t="s">
        <v>15</v>
      </c>
      <c r="N71" s="102" t="s">
        <v>513</v>
      </c>
      <c r="O71" s="103" t="s">
        <v>41</v>
      </c>
      <c r="P71" s="104" t="s">
        <v>184</v>
      </c>
    </row>
    <row r="72" spans="1:16" s="76" customFormat="1" ht="27" customHeight="1">
      <c r="A72" s="96">
        <v>61</v>
      </c>
      <c r="B72" s="96" t="s">
        <v>121</v>
      </c>
      <c r="C72" s="96" t="s">
        <v>273</v>
      </c>
      <c r="D72" s="96" t="s">
        <v>42</v>
      </c>
      <c r="E72" s="97" t="s">
        <v>148</v>
      </c>
      <c r="F72" s="98" t="s">
        <v>63</v>
      </c>
      <c r="G72" s="96" t="s">
        <v>396</v>
      </c>
      <c r="H72" s="99" t="s">
        <v>432</v>
      </c>
      <c r="I72" s="96">
        <v>1</v>
      </c>
      <c r="J72" s="96">
        <v>40</v>
      </c>
      <c r="K72" s="100">
        <v>2000000</v>
      </c>
      <c r="L72" s="100">
        <v>2000000</v>
      </c>
      <c r="M72" s="101" t="s">
        <v>15</v>
      </c>
      <c r="N72" s="102" t="s">
        <v>514</v>
      </c>
      <c r="O72" s="105" t="s">
        <v>41</v>
      </c>
      <c r="P72" s="104" t="s">
        <v>184</v>
      </c>
    </row>
    <row r="73" spans="1:16" s="76" customFormat="1" ht="27" customHeight="1">
      <c r="A73" s="96">
        <v>62</v>
      </c>
      <c r="B73" s="96" t="s">
        <v>221</v>
      </c>
      <c r="C73" s="96" t="s">
        <v>271</v>
      </c>
      <c r="D73" s="96" t="s">
        <v>42</v>
      </c>
      <c r="E73" s="97" t="s">
        <v>321</v>
      </c>
      <c r="F73" s="98" t="s">
        <v>322</v>
      </c>
      <c r="G73" s="96" t="s">
        <v>382</v>
      </c>
      <c r="H73" s="99" t="s">
        <v>431</v>
      </c>
      <c r="I73" s="96">
        <v>1</v>
      </c>
      <c r="J73" s="96">
        <v>40</v>
      </c>
      <c r="K73" s="100">
        <v>2000000</v>
      </c>
      <c r="L73" s="100">
        <v>2000000</v>
      </c>
      <c r="M73" s="101" t="s">
        <v>15</v>
      </c>
      <c r="N73" s="102" t="s">
        <v>515</v>
      </c>
      <c r="O73" s="103" t="s">
        <v>41</v>
      </c>
      <c r="P73" s="104" t="s">
        <v>98</v>
      </c>
    </row>
    <row r="74" spans="1:16" s="76" customFormat="1" ht="27" customHeight="1">
      <c r="A74" s="96">
        <v>63</v>
      </c>
      <c r="B74" s="96" t="s">
        <v>69</v>
      </c>
      <c r="C74" s="96" t="s">
        <v>274</v>
      </c>
      <c r="D74" s="96" t="s">
        <v>42</v>
      </c>
      <c r="E74" s="97" t="s">
        <v>0</v>
      </c>
      <c r="F74" s="98" t="s">
        <v>1</v>
      </c>
      <c r="G74" s="96" t="s">
        <v>382</v>
      </c>
      <c r="H74" s="99" t="s">
        <v>431</v>
      </c>
      <c r="I74" s="96">
        <v>1</v>
      </c>
      <c r="J74" s="96">
        <v>40</v>
      </c>
      <c r="K74" s="100">
        <v>2000000</v>
      </c>
      <c r="L74" s="100">
        <v>2000000</v>
      </c>
      <c r="M74" s="101" t="s">
        <v>15</v>
      </c>
      <c r="N74" s="102" t="s">
        <v>516</v>
      </c>
      <c r="O74" s="105" t="s">
        <v>41</v>
      </c>
      <c r="P74" s="104" t="s">
        <v>98</v>
      </c>
    </row>
    <row r="75" spans="1:16" s="76" customFormat="1" ht="27" customHeight="1">
      <c r="A75" s="96">
        <v>64</v>
      </c>
      <c r="B75" s="96" t="s">
        <v>69</v>
      </c>
      <c r="C75" s="96" t="s">
        <v>274</v>
      </c>
      <c r="D75" s="96" t="s">
        <v>42</v>
      </c>
      <c r="E75" s="97" t="s">
        <v>0</v>
      </c>
      <c r="F75" s="98" t="s">
        <v>1</v>
      </c>
      <c r="G75" s="96" t="s">
        <v>382</v>
      </c>
      <c r="H75" s="99" t="s">
        <v>431</v>
      </c>
      <c r="I75" s="96">
        <v>1</v>
      </c>
      <c r="J75" s="96">
        <v>40</v>
      </c>
      <c r="K75" s="100">
        <v>2000000</v>
      </c>
      <c r="L75" s="100">
        <v>2000000</v>
      </c>
      <c r="M75" s="101" t="s">
        <v>15</v>
      </c>
      <c r="N75" s="102" t="s">
        <v>517</v>
      </c>
      <c r="O75" s="105" t="s">
        <v>41</v>
      </c>
      <c r="P75" s="104" t="s">
        <v>98</v>
      </c>
    </row>
    <row r="76" spans="1:16" s="76" customFormat="1" ht="27" customHeight="1">
      <c r="A76" s="96">
        <v>65</v>
      </c>
      <c r="B76" s="96" t="s">
        <v>69</v>
      </c>
      <c r="C76" s="96" t="s">
        <v>274</v>
      </c>
      <c r="D76" s="96" t="s">
        <v>42</v>
      </c>
      <c r="E76" s="97" t="s">
        <v>0</v>
      </c>
      <c r="F76" s="98" t="s">
        <v>1</v>
      </c>
      <c r="G76" s="96" t="s">
        <v>382</v>
      </c>
      <c r="H76" s="99" t="s">
        <v>431</v>
      </c>
      <c r="I76" s="96">
        <v>1</v>
      </c>
      <c r="J76" s="96">
        <v>40</v>
      </c>
      <c r="K76" s="100">
        <v>2000000</v>
      </c>
      <c r="L76" s="100">
        <v>2000000</v>
      </c>
      <c r="M76" s="101" t="s">
        <v>15</v>
      </c>
      <c r="N76" s="102" t="s">
        <v>518</v>
      </c>
      <c r="O76" s="105" t="s">
        <v>41</v>
      </c>
      <c r="P76" s="104" t="s">
        <v>98</v>
      </c>
    </row>
    <row r="77" spans="1:16" s="76" customFormat="1" ht="27" customHeight="1">
      <c r="A77" s="96">
        <v>66</v>
      </c>
      <c r="B77" s="96" t="s">
        <v>69</v>
      </c>
      <c r="C77" s="96" t="s">
        <v>272</v>
      </c>
      <c r="D77" s="96" t="s">
        <v>42</v>
      </c>
      <c r="E77" s="97" t="s">
        <v>0</v>
      </c>
      <c r="F77" s="98" t="s">
        <v>1</v>
      </c>
      <c r="G77" s="96" t="s">
        <v>382</v>
      </c>
      <c r="H77" s="99" t="s">
        <v>431</v>
      </c>
      <c r="I77" s="96">
        <v>1</v>
      </c>
      <c r="J77" s="96">
        <v>40</v>
      </c>
      <c r="K77" s="100">
        <v>2000000</v>
      </c>
      <c r="L77" s="100">
        <v>2000000</v>
      </c>
      <c r="M77" s="101" t="s">
        <v>15</v>
      </c>
      <c r="N77" s="102" t="s">
        <v>519</v>
      </c>
      <c r="O77" s="103" t="s">
        <v>41</v>
      </c>
      <c r="P77" s="104" t="s">
        <v>98</v>
      </c>
    </row>
    <row r="78" spans="1:16" s="76" customFormat="1" ht="27" customHeight="1">
      <c r="A78" s="96">
        <v>67</v>
      </c>
      <c r="B78" s="96" t="s">
        <v>69</v>
      </c>
      <c r="C78" s="96" t="s">
        <v>43</v>
      </c>
      <c r="D78" s="96" t="s">
        <v>43</v>
      </c>
      <c r="E78" s="97" t="s">
        <v>0</v>
      </c>
      <c r="F78" s="98" t="s">
        <v>1</v>
      </c>
      <c r="G78" s="96" t="s">
        <v>172</v>
      </c>
      <c r="H78" s="99" t="s">
        <v>176</v>
      </c>
      <c r="I78" s="96">
        <v>1</v>
      </c>
      <c r="J78" s="96">
        <v>30</v>
      </c>
      <c r="K78" s="100">
        <v>1500000</v>
      </c>
      <c r="L78" s="100">
        <v>1500000</v>
      </c>
      <c r="M78" s="101" t="s">
        <v>36</v>
      </c>
      <c r="N78" s="102" t="s">
        <v>76</v>
      </c>
      <c r="O78" s="103" t="s">
        <v>41</v>
      </c>
      <c r="P78" s="104" t="s">
        <v>98</v>
      </c>
    </row>
    <row r="79" spans="1:16" s="76" customFormat="1" ht="27" customHeight="1">
      <c r="A79" s="96">
        <v>68</v>
      </c>
      <c r="B79" s="96" t="s">
        <v>222</v>
      </c>
      <c r="C79" s="96" t="s">
        <v>275</v>
      </c>
      <c r="D79" s="96" t="s">
        <v>71</v>
      </c>
      <c r="E79" s="97" t="s">
        <v>167</v>
      </c>
      <c r="F79" s="98" t="s">
        <v>323</v>
      </c>
      <c r="G79" s="96" t="s">
        <v>397</v>
      </c>
      <c r="H79" s="96" t="s">
        <v>438</v>
      </c>
      <c r="I79" s="96">
        <v>1</v>
      </c>
      <c r="J79" s="96">
        <v>20</v>
      </c>
      <c r="K79" s="100">
        <v>1050000</v>
      </c>
      <c r="L79" s="100">
        <v>1050000</v>
      </c>
      <c r="M79" s="101" t="s">
        <v>520</v>
      </c>
      <c r="N79" s="102" t="s">
        <v>521</v>
      </c>
      <c r="O79" s="103" t="s">
        <v>41</v>
      </c>
      <c r="P79" s="104" t="s">
        <v>609</v>
      </c>
    </row>
    <row r="80" spans="1:16" s="76" customFormat="1" ht="27" customHeight="1">
      <c r="A80" s="96">
        <v>69</v>
      </c>
      <c r="B80" s="96" t="s">
        <v>222</v>
      </c>
      <c r="C80" s="96" t="s">
        <v>275</v>
      </c>
      <c r="D80" s="96" t="s">
        <v>71</v>
      </c>
      <c r="E80" s="97" t="s">
        <v>167</v>
      </c>
      <c r="F80" s="98" t="s">
        <v>323</v>
      </c>
      <c r="G80" s="96" t="s">
        <v>397</v>
      </c>
      <c r="H80" s="99" t="s">
        <v>438</v>
      </c>
      <c r="I80" s="96">
        <v>1</v>
      </c>
      <c r="J80" s="96">
        <v>20</v>
      </c>
      <c r="K80" s="100">
        <v>1050000</v>
      </c>
      <c r="L80" s="100">
        <v>1050000</v>
      </c>
      <c r="M80" s="101" t="s">
        <v>520</v>
      </c>
      <c r="N80" s="102" t="s">
        <v>522</v>
      </c>
      <c r="O80" s="105" t="s">
        <v>41</v>
      </c>
      <c r="P80" s="104" t="s">
        <v>609</v>
      </c>
    </row>
    <row r="81" spans="1:16" s="76" customFormat="1" ht="27" customHeight="1">
      <c r="A81" s="96">
        <v>70</v>
      </c>
      <c r="B81" s="96" t="s">
        <v>223</v>
      </c>
      <c r="C81" s="96" t="s">
        <v>276</v>
      </c>
      <c r="D81" s="96" t="s">
        <v>42</v>
      </c>
      <c r="E81" s="97" t="s">
        <v>324</v>
      </c>
      <c r="F81" s="98" t="s">
        <v>24</v>
      </c>
      <c r="G81" s="96" t="s">
        <v>398</v>
      </c>
      <c r="H81" s="99" t="s">
        <v>439</v>
      </c>
      <c r="I81" s="96">
        <v>1</v>
      </c>
      <c r="J81" s="96">
        <v>12</v>
      </c>
      <c r="K81" s="100">
        <v>600000</v>
      </c>
      <c r="L81" s="100">
        <v>600000</v>
      </c>
      <c r="M81" s="101" t="s">
        <v>39</v>
      </c>
      <c r="N81" s="102" t="s">
        <v>523</v>
      </c>
      <c r="O81" s="105" t="s">
        <v>41</v>
      </c>
      <c r="P81" s="104" t="s">
        <v>90</v>
      </c>
    </row>
    <row r="82" spans="1:16" s="76" customFormat="1" ht="27" customHeight="1">
      <c r="A82" s="96">
        <v>71</v>
      </c>
      <c r="B82" s="96" t="s">
        <v>224</v>
      </c>
      <c r="C82" s="96" t="s">
        <v>43</v>
      </c>
      <c r="D82" s="96" t="s">
        <v>43</v>
      </c>
      <c r="E82" s="97" t="s">
        <v>325</v>
      </c>
      <c r="F82" s="98" t="s">
        <v>326</v>
      </c>
      <c r="G82" s="96" t="s">
        <v>399</v>
      </c>
      <c r="H82" s="99" t="s">
        <v>440</v>
      </c>
      <c r="I82" s="96">
        <v>1</v>
      </c>
      <c r="J82" s="96">
        <v>20</v>
      </c>
      <c r="K82" s="100">
        <v>1000000</v>
      </c>
      <c r="L82" s="100">
        <v>1000000</v>
      </c>
      <c r="M82" s="101" t="s">
        <v>35</v>
      </c>
      <c r="N82" s="102" t="s">
        <v>524</v>
      </c>
      <c r="O82" s="105" t="s">
        <v>4</v>
      </c>
      <c r="P82" s="104" t="s">
        <v>90</v>
      </c>
    </row>
    <row r="83" spans="1:16" s="76" customFormat="1" ht="27" customHeight="1">
      <c r="A83" s="96">
        <v>72</v>
      </c>
      <c r="B83" s="96" t="s">
        <v>225</v>
      </c>
      <c r="C83" s="96" t="s">
        <v>276</v>
      </c>
      <c r="D83" s="96" t="s">
        <v>42</v>
      </c>
      <c r="E83" s="97" t="s">
        <v>327</v>
      </c>
      <c r="F83" s="98" t="s">
        <v>328</v>
      </c>
      <c r="G83" s="96" t="s">
        <v>398</v>
      </c>
      <c r="H83" s="99" t="s">
        <v>439</v>
      </c>
      <c r="I83" s="96">
        <v>1</v>
      </c>
      <c r="J83" s="96">
        <v>12</v>
      </c>
      <c r="K83" s="100">
        <v>600000</v>
      </c>
      <c r="L83" s="100">
        <v>600000</v>
      </c>
      <c r="M83" s="101" t="s">
        <v>39</v>
      </c>
      <c r="N83" s="102" t="s">
        <v>525</v>
      </c>
      <c r="O83" s="105" t="s">
        <v>41</v>
      </c>
      <c r="P83" s="104" t="s">
        <v>90</v>
      </c>
    </row>
    <row r="84" spans="1:16" s="76" customFormat="1" ht="27" customHeight="1">
      <c r="A84" s="96">
        <v>73</v>
      </c>
      <c r="B84" s="96" t="s">
        <v>226</v>
      </c>
      <c r="C84" s="96" t="s">
        <v>276</v>
      </c>
      <c r="D84" s="96" t="s">
        <v>42</v>
      </c>
      <c r="E84" s="97" t="s">
        <v>329</v>
      </c>
      <c r="F84" s="98" t="s">
        <v>83</v>
      </c>
      <c r="G84" s="104" t="s">
        <v>398</v>
      </c>
      <c r="H84" s="107" t="s">
        <v>439</v>
      </c>
      <c r="I84" s="96">
        <v>1</v>
      </c>
      <c r="J84" s="96">
        <v>28</v>
      </c>
      <c r="K84" s="100">
        <v>1400000</v>
      </c>
      <c r="L84" s="100">
        <v>1400000</v>
      </c>
      <c r="M84" s="101" t="s">
        <v>65</v>
      </c>
      <c r="N84" s="102" t="s">
        <v>526</v>
      </c>
      <c r="O84" s="105" t="s">
        <v>41</v>
      </c>
      <c r="P84" s="104" t="s">
        <v>90</v>
      </c>
    </row>
    <row r="85" spans="1:16" s="76" customFormat="1" ht="27" customHeight="1">
      <c r="A85" s="96">
        <v>74</v>
      </c>
      <c r="B85" s="96" t="s">
        <v>227</v>
      </c>
      <c r="C85" s="96" t="s">
        <v>276</v>
      </c>
      <c r="D85" s="96" t="s">
        <v>42</v>
      </c>
      <c r="E85" s="97" t="s">
        <v>330</v>
      </c>
      <c r="F85" s="98" t="s">
        <v>331</v>
      </c>
      <c r="G85" s="96" t="s">
        <v>398</v>
      </c>
      <c r="H85" s="99" t="s">
        <v>439</v>
      </c>
      <c r="I85" s="96">
        <v>1</v>
      </c>
      <c r="J85" s="96">
        <v>12</v>
      </c>
      <c r="K85" s="100">
        <v>600000</v>
      </c>
      <c r="L85" s="100">
        <v>600000</v>
      </c>
      <c r="M85" s="101" t="s">
        <v>39</v>
      </c>
      <c r="N85" s="102" t="s">
        <v>527</v>
      </c>
      <c r="O85" s="103" t="s">
        <v>41</v>
      </c>
      <c r="P85" s="104" t="s">
        <v>90</v>
      </c>
    </row>
    <row r="86" spans="1:16" s="76" customFormat="1" ht="27" customHeight="1">
      <c r="A86" s="96">
        <v>75</v>
      </c>
      <c r="B86" s="96" t="s">
        <v>227</v>
      </c>
      <c r="C86" s="96" t="s">
        <v>277</v>
      </c>
      <c r="D86" s="96" t="s">
        <v>42</v>
      </c>
      <c r="E86" s="97" t="s">
        <v>330</v>
      </c>
      <c r="F86" s="98" t="s">
        <v>331</v>
      </c>
      <c r="G86" s="104" t="s">
        <v>400</v>
      </c>
      <c r="H86" s="107" t="s">
        <v>441</v>
      </c>
      <c r="I86" s="96">
        <v>1</v>
      </c>
      <c r="J86" s="96">
        <v>12</v>
      </c>
      <c r="K86" s="100">
        <v>600000</v>
      </c>
      <c r="L86" s="100">
        <v>600000</v>
      </c>
      <c r="M86" s="101" t="s">
        <v>39</v>
      </c>
      <c r="N86" s="102" t="s">
        <v>528</v>
      </c>
      <c r="O86" s="103" t="s">
        <v>41</v>
      </c>
      <c r="P86" s="104" t="s">
        <v>90</v>
      </c>
    </row>
    <row r="87" spans="1:16" s="76" customFormat="1" ht="27" customHeight="1">
      <c r="A87" s="96">
        <v>76</v>
      </c>
      <c r="B87" s="96" t="s">
        <v>122</v>
      </c>
      <c r="C87" s="96" t="s">
        <v>278</v>
      </c>
      <c r="D87" s="96" t="s">
        <v>42</v>
      </c>
      <c r="E87" s="97" t="s">
        <v>151</v>
      </c>
      <c r="F87" s="98" t="s">
        <v>152</v>
      </c>
      <c r="G87" s="96" t="s">
        <v>401</v>
      </c>
      <c r="H87" s="99" t="s">
        <v>442</v>
      </c>
      <c r="I87" s="96">
        <v>1</v>
      </c>
      <c r="J87" s="96">
        <v>28</v>
      </c>
      <c r="K87" s="100">
        <v>1400000</v>
      </c>
      <c r="L87" s="100">
        <v>1400000</v>
      </c>
      <c r="M87" s="101" t="s">
        <v>65</v>
      </c>
      <c r="N87" s="102" t="s">
        <v>529</v>
      </c>
      <c r="O87" s="105" t="s">
        <v>41</v>
      </c>
      <c r="P87" s="104" t="s">
        <v>90</v>
      </c>
    </row>
    <row r="88" spans="1:16" s="76" customFormat="1" ht="27" customHeight="1">
      <c r="A88" s="96">
        <v>77</v>
      </c>
      <c r="B88" s="96" t="s">
        <v>72</v>
      </c>
      <c r="C88" s="96" t="s">
        <v>43</v>
      </c>
      <c r="D88" s="96" t="s">
        <v>43</v>
      </c>
      <c r="E88" s="97" t="s">
        <v>78</v>
      </c>
      <c r="F88" s="98" t="s">
        <v>79</v>
      </c>
      <c r="G88" s="96" t="s">
        <v>175</v>
      </c>
      <c r="H88" s="99" t="s">
        <v>177</v>
      </c>
      <c r="I88" s="96">
        <v>1</v>
      </c>
      <c r="J88" s="96">
        <v>10</v>
      </c>
      <c r="K88" s="100">
        <v>500000</v>
      </c>
      <c r="L88" s="100">
        <v>500000</v>
      </c>
      <c r="M88" s="101" t="s">
        <v>35</v>
      </c>
      <c r="N88" s="102" t="s">
        <v>3</v>
      </c>
      <c r="O88" s="105" t="s">
        <v>41</v>
      </c>
      <c r="P88" s="104" t="s">
        <v>90</v>
      </c>
    </row>
    <row r="89" spans="1:16" s="76" customFormat="1" ht="27" customHeight="1">
      <c r="A89" s="96">
        <v>78</v>
      </c>
      <c r="B89" s="96" t="s">
        <v>228</v>
      </c>
      <c r="C89" s="96" t="s">
        <v>276</v>
      </c>
      <c r="D89" s="96" t="s">
        <v>42</v>
      </c>
      <c r="E89" s="97" t="s">
        <v>332</v>
      </c>
      <c r="F89" s="98" t="s">
        <v>164</v>
      </c>
      <c r="G89" s="96" t="s">
        <v>398</v>
      </c>
      <c r="H89" s="99" t="s">
        <v>439</v>
      </c>
      <c r="I89" s="96">
        <v>1</v>
      </c>
      <c r="J89" s="96">
        <v>12</v>
      </c>
      <c r="K89" s="100">
        <v>600000</v>
      </c>
      <c r="L89" s="100">
        <v>600000</v>
      </c>
      <c r="M89" s="101" t="s">
        <v>39</v>
      </c>
      <c r="N89" s="102" t="s">
        <v>530</v>
      </c>
      <c r="O89" s="105" t="s">
        <v>41</v>
      </c>
      <c r="P89" s="104" t="s">
        <v>90</v>
      </c>
    </row>
    <row r="90" spans="1:16" s="76" customFormat="1" ht="27" customHeight="1">
      <c r="A90" s="96">
        <v>79</v>
      </c>
      <c r="B90" s="96" t="s">
        <v>229</v>
      </c>
      <c r="C90" s="96" t="s">
        <v>279</v>
      </c>
      <c r="D90" s="96" t="s">
        <v>42</v>
      </c>
      <c r="E90" s="97" t="s">
        <v>333</v>
      </c>
      <c r="F90" s="98" t="s">
        <v>334</v>
      </c>
      <c r="G90" s="96" t="s">
        <v>398</v>
      </c>
      <c r="H90" s="99" t="s">
        <v>439</v>
      </c>
      <c r="I90" s="96">
        <v>1</v>
      </c>
      <c r="J90" s="96">
        <v>12</v>
      </c>
      <c r="K90" s="100">
        <v>600000</v>
      </c>
      <c r="L90" s="100">
        <v>600000</v>
      </c>
      <c r="M90" s="101" t="s">
        <v>39</v>
      </c>
      <c r="N90" s="102" t="s">
        <v>531</v>
      </c>
      <c r="O90" s="105" t="s">
        <v>41</v>
      </c>
      <c r="P90" s="104" t="s">
        <v>90</v>
      </c>
    </row>
    <row r="91" spans="1:16" s="76" customFormat="1" ht="27" customHeight="1">
      <c r="A91" s="96">
        <v>80</v>
      </c>
      <c r="B91" s="96" t="s">
        <v>230</v>
      </c>
      <c r="C91" s="96" t="s">
        <v>277</v>
      </c>
      <c r="D91" s="96" t="s">
        <v>42</v>
      </c>
      <c r="E91" s="97" t="s">
        <v>335</v>
      </c>
      <c r="F91" s="98" t="s">
        <v>336</v>
      </c>
      <c r="G91" s="96" t="s">
        <v>400</v>
      </c>
      <c r="H91" s="99" t="s">
        <v>441</v>
      </c>
      <c r="I91" s="96">
        <v>1</v>
      </c>
      <c r="J91" s="96">
        <v>12</v>
      </c>
      <c r="K91" s="100">
        <v>600000</v>
      </c>
      <c r="L91" s="100">
        <v>600000</v>
      </c>
      <c r="M91" s="101" t="s">
        <v>39</v>
      </c>
      <c r="N91" s="102" t="s">
        <v>532</v>
      </c>
      <c r="O91" s="105" t="s">
        <v>41</v>
      </c>
      <c r="P91" s="104" t="s">
        <v>90</v>
      </c>
    </row>
    <row r="92" spans="1:16" s="76" customFormat="1" ht="27" customHeight="1">
      <c r="A92" s="96">
        <v>81</v>
      </c>
      <c r="B92" s="96" t="s">
        <v>231</v>
      </c>
      <c r="C92" s="96" t="s">
        <v>280</v>
      </c>
      <c r="D92" s="96" t="s">
        <v>71</v>
      </c>
      <c r="E92" s="97" t="s">
        <v>151</v>
      </c>
      <c r="F92" s="98" t="s">
        <v>152</v>
      </c>
      <c r="G92" s="96" t="s">
        <v>402</v>
      </c>
      <c r="H92" s="99" t="s">
        <v>443</v>
      </c>
      <c r="I92" s="96">
        <v>1</v>
      </c>
      <c r="J92" s="96">
        <v>28</v>
      </c>
      <c r="K92" s="100">
        <v>1300000</v>
      </c>
      <c r="L92" s="100">
        <v>1300000</v>
      </c>
      <c r="M92" s="101" t="s">
        <v>182</v>
      </c>
      <c r="N92" s="102" t="s">
        <v>533</v>
      </c>
      <c r="O92" s="105" t="s">
        <v>41</v>
      </c>
      <c r="P92" s="104" t="s">
        <v>90</v>
      </c>
    </row>
    <row r="93" spans="1:16" s="76" customFormat="1" ht="27" customHeight="1">
      <c r="A93" s="96">
        <v>82</v>
      </c>
      <c r="B93" s="96" t="s">
        <v>231</v>
      </c>
      <c r="C93" s="104" t="s">
        <v>136</v>
      </c>
      <c r="D93" s="96" t="s">
        <v>71</v>
      </c>
      <c r="E93" s="97" t="s">
        <v>151</v>
      </c>
      <c r="F93" s="98" t="s">
        <v>152</v>
      </c>
      <c r="G93" s="96" t="s">
        <v>403</v>
      </c>
      <c r="H93" s="99" t="s">
        <v>443</v>
      </c>
      <c r="I93" s="96">
        <v>1</v>
      </c>
      <c r="J93" s="96">
        <v>6</v>
      </c>
      <c r="K93" s="100">
        <v>400000</v>
      </c>
      <c r="L93" s="100">
        <v>400000</v>
      </c>
      <c r="M93" s="101" t="s">
        <v>37</v>
      </c>
      <c r="N93" s="102" t="s">
        <v>534</v>
      </c>
      <c r="O93" s="103" t="s">
        <v>41</v>
      </c>
      <c r="P93" s="104" t="s">
        <v>90</v>
      </c>
    </row>
    <row r="94" spans="1:16" s="76" customFormat="1" ht="27" customHeight="1">
      <c r="A94" s="96">
        <v>83</v>
      </c>
      <c r="B94" s="96" t="s">
        <v>231</v>
      </c>
      <c r="C94" s="96" t="s">
        <v>280</v>
      </c>
      <c r="D94" s="96" t="s">
        <v>71</v>
      </c>
      <c r="E94" s="97" t="s">
        <v>151</v>
      </c>
      <c r="F94" s="98" t="s">
        <v>152</v>
      </c>
      <c r="G94" s="96" t="s">
        <v>402</v>
      </c>
      <c r="H94" s="99" t="s">
        <v>443</v>
      </c>
      <c r="I94" s="96">
        <v>1</v>
      </c>
      <c r="J94" s="96">
        <v>12</v>
      </c>
      <c r="K94" s="100">
        <v>800000</v>
      </c>
      <c r="L94" s="100">
        <v>800000</v>
      </c>
      <c r="M94" s="101" t="s">
        <v>181</v>
      </c>
      <c r="N94" s="102" t="s">
        <v>535</v>
      </c>
      <c r="O94" s="103" t="s">
        <v>41</v>
      </c>
      <c r="P94" s="104" t="s">
        <v>90</v>
      </c>
    </row>
    <row r="95" spans="1:16" s="76" customFormat="1" ht="27" customHeight="1">
      <c r="A95" s="96">
        <v>84</v>
      </c>
      <c r="B95" s="96" t="s">
        <v>232</v>
      </c>
      <c r="C95" s="96" t="s">
        <v>281</v>
      </c>
      <c r="D95" s="96" t="s">
        <v>71</v>
      </c>
      <c r="E95" s="97" t="s">
        <v>337</v>
      </c>
      <c r="F95" s="98" t="s">
        <v>338</v>
      </c>
      <c r="G95" s="96" t="s">
        <v>404</v>
      </c>
      <c r="H95" s="99" t="s">
        <v>444</v>
      </c>
      <c r="I95" s="96">
        <v>1</v>
      </c>
      <c r="J95" s="96">
        <v>6</v>
      </c>
      <c r="K95" s="100">
        <v>400000</v>
      </c>
      <c r="L95" s="100">
        <v>400000</v>
      </c>
      <c r="M95" s="101" t="s">
        <v>37</v>
      </c>
      <c r="N95" s="102" t="s">
        <v>536</v>
      </c>
      <c r="O95" s="103" t="s">
        <v>41</v>
      </c>
      <c r="P95" s="104" t="s">
        <v>90</v>
      </c>
    </row>
    <row r="96" spans="1:16" s="76" customFormat="1" ht="27" customHeight="1">
      <c r="A96" s="96">
        <v>85</v>
      </c>
      <c r="B96" s="96" t="s">
        <v>73</v>
      </c>
      <c r="C96" s="96" t="s">
        <v>277</v>
      </c>
      <c r="D96" s="96" t="s">
        <v>42</v>
      </c>
      <c r="E96" s="97" t="s">
        <v>0</v>
      </c>
      <c r="F96" s="98" t="s">
        <v>25</v>
      </c>
      <c r="G96" s="96" t="s">
        <v>400</v>
      </c>
      <c r="H96" s="99" t="s">
        <v>441</v>
      </c>
      <c r="I96" s="96">
        <v>1</v>
      </c>
      <c r="J96" s="96">
        <v>18</v>
      </c>
      <c r="K96" s="100">
        <v>900000</v>
      </c>
      <c r="L96" s="100">
        <v>900000</v>
      </c>
      <c r="M96" s="101" t="s">
        <v>537</v>
      </c>
      <c r="N96" s="102" t="s">
        <v>538</v>
      </c>
      <c r="O96" s="103" t="s">
        <v>41</v>
      </c>
      <c r="P96" s="104" t="s">
        <v>90</v>
      </c>
    </row>
    <row r="97" spans="1:16" s="76" customFormat="1" ht="27" customHeight="1">
      <c r="A97" s="96">
        <v>86</v>
      </c>
      <c r="B97" s="96" t="s">
        <v>73</v>
      </c>
      <c r="C97" s="96" t="s">
        <v>43</v>
      </c>
      <c r="D97" s="96" t="s">
        <v>43</v>
      </c>
      <c r="E97" s="97" t="s">
        <v>0</v>
      </c>
      <c r="F97" s="98" t="s">
        <v>25</v>
      </c>
      <c r="G97" s="96" t="s">
        <v>111</v>
      </c>
      <c r="H97" s="99" t="s">
        <v>113</v>
      </c>
      <c r="I97" s="96">
        <v>1</v>
      </c>
      <c r="J97" s="96">
        <v>10</v>
      </c>
      <c r="K97" s="100">
        <v>500000</v>
      </c>
      <c r="L97" s="100">
        <v>500000</v>
      </c>
      <c r="M97" s="101" t="s">
        <v>35</v>
      </c>
      <c r="N97" s="102" t="s">
        <v>75</v>
      </c>
      <c r="O97" s="103" t="s">
        <v>41</v>
      </c>
      <c r="P97" s="104" t="s">
        <v>90</v>
      </c>
    </row>
    <row r="98" spans="1:16" s="76" customFormat="1" ht="27" customHeight="1">
      <c r="A98" s="96">
        <v>87</v>
      </c>
      <c r="B98" s="96" t="s">
        <v>129</v>
      </c>
      <c r="C98" s="96" t="s">
        <v>278</v>
      </c>
      <c r="D98" s="96" t="s">
        <v>42</v>
      </c>
      <c r="E98" s="97" t="s">
        <v>82</v>
      </c>
      <c r="F98" s="98" t="s">
        <v>160</v>
      </c>
      <c r="G98" s="96" t="s">
        <v>401</v>
      </c>
      <c r="H98" s="99" t="s">
        <v>442</v>
      </c>
      <c r="I98" s="96">
        <v>1</v>
      </c>
      <c r="J98" s="96">
        <v>28</v>
      </c>
      <c r="K98" s="100">
        <v>1400000</v>
      </c>
      <c r="L98" s="100">
        <v>1400000</v>
      </c>
      <c r="M98" s="101" t="s">
        <v>65</v>
      </c>
      <c r="N98" s="102" t="s">
        <v>539</v>
      </c>
      <c r="O98" s="103" t="s">
        <v>41</v>
      </c>
      <c r="P98" s="104" t="s">
        <v>90</v>
      </c>
    </row>
    <row r="99" spans="1:16" s="76" customFormat="1" ht="27" customHeight="1">
      <c r="A99" s="96">
        <v>88</v>
      </c>
      <c r="B99" s="96" t="s">
        <v>129</v>
      </c>
      <c r="C99" s="96" t="s">
        <v>276</v>
      </c>
      <c r="D99" s="96" t="s">
        <v>42</v>
      </c>
      <c r="E99" s="97" t="s">
        <v>82</v>
      </c>
      <c r="F99" s="98" t="s">
        <v>160</v>
      </c>
      <c r="G99" s="96" t="s">
        <v>398</v>
      </c>
      <c r="H99" s="99" t="s">
        <v>439</v>
      </c>
      <c r="I99" s="96">
        <v>1</v>
      </c>
      <c r="J99" s="96">
        <v>12</v>
      </c>
      <c r="K99" s="100">
        <v>600000</v>
      </c>
      <c r="L99" s="100">
        <v>600000</v>
      </c>
      <c r="M99" s="101" t="s">
        <v>39</v>
      </c>
      <c r="N99" s="102" t="s">
        <v>540</v>
      </c>
      <c r="O99" s="105" t="s">
        <v>41</v>
      </c>
      <c r="P99" s="104" t="s">
        <v>90</v>
      </c>
    </row>
    <row r="100" spans="1:16" s="76" customFormat="1" ht="27" customHeight="1">
      <c r="A100" s="96">
        <v>89</v>
      </c>
      <c r="B100" s="96" t="s">
        <v>233</v>
      </c>
      <c r="C100" s="96" t="s">
        <v>276</v>
      </c>
      <c r="D100" s="96" t="s">
        <v>42</v>
      </c>
      <c r="E100" s="97" t="s">
        <v>339</v>
      </c>
      <c r="F100" s="98" t="s">
        <v>87</v>
      </c>
      <c r="G100" s="96" t="s">
        <v>398</v>
      </c>
      <c r="H100" s="99" t="s">
        <v>439</v>
      </c>
      <c r="I100" s="96">
        <v>1</v>
      </c>
      <c r="J100" s="96">
        <v>12</v>
      </c>
      <c r="K100" s="100">
        <v>600000</v>
      </c>
      <c r="L100" s="100">
        <v>600000</v>
      </c>
      <c r="M100" s="101" t="s">
        <v>39</v>
      </c>
      <c r="N100" s="102" t="s">
        <v>541</v>
      </c>
      <c r="O100" s="105" t="s">
        <v>41</v>
      </c>
      <c r="P100" s="104" t="s">
        <v>90</v>
      </c>
    </row>
    <row r="101" spans="1:16" s="76" customFormat="1" ht="27" customHeight="1">
      <c r="A101" s="96">
        <v>90</v>
      </c>
      <c r="B101" s="96" t="s">
        <v>234</v>
      </c>
      <c r="C101" s="96" t="s">
        <v>43</v>
      </c>
      <c r="D101" s="96" t="s">
        <v>43</v>
      </c>
      <c r="E101" s="97" t="s">
        <v>9</v>
      </c>
      <c r="F101" s="98" t="s">
        <v>44</v>
      </c>
      <c r="G101" s="96" t="s">
        <v>405</v>
      </c>
      <c r="H101" s="99" t="s">
        <v>445</v>
      </c>
      <c r="I101" s="96">
        <v>1</v>
      </c>
      <c r="J101" s="96">
        <v>10</v>
      </c>
      <c r="K101" s="100">
        <v>500000</v>
      </c>
      <c r="L101" s="100">
        <v>500000</v>
      </c>
      <c r="M101" s="101" t="s">
        <v>35</v>
      </c>
      <c r="N101" s="102" t="s">
        <v>542</v>
      </c>
      <c r="O101" s="105" t="s">
        <v>41</v>
      </c>
      <c r="P101" s="104" t="s">
        <v>90</v>
      </c>
    </row>
    <row r="102" spans="1:16" s="76" customFormat="1" ht="27" customHeight="1">
      <c r="A102" s="96">
        <v>91</v>
      </c>
      <c r="B102" s="96" t="s">
        <v>235</v>
      </c>
      <c r="C102" s="96" t="s">
        <v>277</v>
      </c>
      <c r="D102" s="96" t="s">
        <v>42</v>
      </c>
      <c r="E102" s="97" t="s">
        <v>340</v>
      </c>
      <c r="F102" s="98" t="s">
        <v>2</v>
      </c>
      <c r="G102" s="96" t="s">
        <v>400</v>
      </c>
      <c r="H102" s="99" t="s">
        <v>441</v>
      </c>
      <c r="I102" s="96">
        <v>1</v>
      </c>
      <c r="J102" s="96">
        <v>12</v>
      </c>
      <c r="K102" s="100">
        <v>600000</v>
      </c>
      <c r="L102" s="100">
        <v>600000</v>
      </c>
      <c r="M102" s="101" t="s">
        <v>39</v>
      </c>
      <c r="N102" s="102" t="s">
        <v>543</v>
      </c>
      <c r="O102" s="105" t="s">
        <v>41</v>
      </c>
      <c r="P102" s="104" t="s">
        <v>90</v>
      </c>
    </row>
    <row r="103" spans="1:16" s="76" customFormat="1" ht="27" customHeight="1">
      <c r="A103" s="96">
        <v>92</v>
      </c>
      <c r="B103" s="96" t="s">
        <v>103</v>
      </c>
      <c r="C103" s="96" t="s">
        <v>267</v>
      </c>
      <c r="D103" s="96" t="s">
        <v>42</v>
      </c>
      <c r="E103" s="97" t="s">
        <v>9</v>
      </c>
      <c r="F103" s="98" t="s">
        <v>109</v>
      </c>
      <c r="G103" s="96" t="s">
        <v>406</v>
      </c>
      <c r="H103" s="99" t="s">
        <v>180</v>
      </c>
      <c r="I103" s="96">
        <v>1</v>
      </c>
      <c r="J103" s="96">
        <v>28</v>
      </c>
      <c r="K103" s="100">
        <v>1400000</v>
      </c>
      <c r="L103" s="100">
        <v>1400000</v>
      </c>
      <c r="M103" s="101" t="s">
        <v>65</v>
      </c>
      <c r="N103" s="102" t="s">
        <v>544</v>
      </c>
      <c r="O103" s="105" t="s">
        <v>41</v>
      </c>
      <c r="P103" s="104" t="s">
        <v>90</v>
      </c>
    </row>
    <row r="104" spans="1:16" s="76" customFormat="1" ht="27" customHeight="1">
      <c r="A104" s="96">
        <v>93</v>
      </c>
      <c r="B104" s="96" t="s">
        <v>103</v>
      </c>
      <c r="C104" s="96" t="s">
        <v>277</v>
      </c>
      <c r="D104" s="96" t="s">
        <v>42</v>
      </c>
      <c r="E104" s="97" t="s">
        <v>9</v>
      </c>
      <c r="F104" s="98" t="s">
        <v>109</v>
      </c>
      <c r="G104" s="96" t="s">
        <v>400</v>
      </c>
      <c r="H104" s="99" t="s">
        <v>441</v>
      </c>
      <c r="I104" s="96">
        <v>1</v>
      </c>
      <c r="J104" s="96">
        <v>12</v>
      </c>
      <c r="K104" s="100">
        <v>600000</v>
      </c>
      <c r="L104" s="100">
        <v>600000</v>
      </c>
      <c r="M104" s="101" t="s">
        <v>39</v>
      </c>
      <c r="N104" s="102" t="s">
        <v>545</v>
      </c>
      <c r="O104" s="105" t="s">
        <v>41</v>
      </c>
      <c r="P104" s="104" t="s">
        <v>90</v>
      </c>
    </row>
    <row r="105" spans="1:16" s="76" customFormat="1" ht="27" customHeight="1">
      <c r="A105" s="96">
        <v>94</v>
      </c>
      <c r="B105" s="96" t="s">
        <v>123</v>
      </c>
      <c r="C105" s="96" t="s">
        <v>280</v>
      </c>
      <c r="D105" s="96" t="s">
        <v>71</v>
      </c>
      <c r="E105" s="97" t="s">
        <v>153</v>
      </c>
      <c r="F105" s="98" t="s">
        <v>154</v>
      </c>
      <c r="G105" s="96" t="s">
        <v>402</v>
      </c>
      <c r="H105" s="99" t="s">
        <v>443</v>
      </c>
      <c r="I105" s="96">
        <v>1</v>
      </c>
      <c r="J105" s="96">
        <v>28</v>
      </c>
      <c r="K105" s="100">
        <v>1300000</v>
      </c>
      <c r="L105" s="100">
        <v>1300000</v>
      </c>
      <c r="M105" s="101" t="s">
        <v>182</v>
      </c>
      <c r="N105" s="102" t="s">
        <v>546</v>
      </c>
      <c r="O105" s="105" t="s">
        <v>41</v>
      </c>
      <c r="P105" s="104" t="s">
        <v>185</v>
      </c>
    </row>
    <row r="106" spans="1:16" s="76" customFormat="1" ht="27" customHeight="1">
      <c r="A106" s="96">
        <v>95</v>
      </c>
      <c r="B106" s="96" t="s">
        <v>123</v>
      </c>
      <c r="C106" s="96" t="s">
        <v>280</v>
      </c>
      <c r="D106" s="96" t="s">
        <v>71</v>
      </c>
      <c r="E106" s="97" t="s">
        <v>153</v>
      </c>
      <c r="F106" s="98" t="s">
        <v>154</v>
      </c>
      <c r="G106" s="96" t="s">
        <v>402</v>
      </c>
      <c r="H106" s="99" t="s">
        <v>443</v>
      </c>
      <c r="I106" s="96">
        <v>1</v>
      </c>
      <c r="J106" s="96">
        <v>28</v>
      </c>
      <c r="K106" s="100">
        <v>1300000</v>
      </c>
      <c r="L106" s="100">
        <v>1300000</v>
      </c>
      <c r="M106" s="101" t="s">
        <v>182</v>
      </c>
      <c r="N106" s="102" t="s">
        <v>547</v>
      </c>
      <c r="O106" s="103" t="s">
        <v>41</v>
      </c>
      <c r="P106" s="104" t="s">
        <v>185</v>
      </c>
    </row>
    <row r="107" spans="1:16" s="76" customFormat="1" ht="27" customHeight="1">
      <c r="A107" s="96">
        <v>96</v>
      </c>
      <c r="B107" s="96" t="s">
        <v>123</v>
      </c>
      <c r="C107" s="96" t="s">
        <v>280</v>
      </c>
      <c r="D107" s="96" t="s">
        <v>71</v>
      </c>
      <c r="E107" s="97" t="s">
        <v>153</v>
      </c>
      <c r="F107" s="98" t="s">
        <v>154</v>
      </c>
      <c r="G107" s="96" t="s">
        <v>402</v>
      </c>
      <c r="H107" s="99" t="s">
        <v>443</v>
      </c>
      <c r="I107" s="96">
        <v>1</v>
      </c>
      <c r="J107" s="96">
        <v>28</v>
      </c>
      <c r="K107" s="100">
        <v>1300000</v>
      </c>
      <c r="L107" s="100">
        <v>1300000</v>
      </c>
      <c r="M107" s="101" t="s">
        <v>182</v>
      </c>
      <c r="N107" s="102" t="s">
        <v>548</v>
      </c>
      <c r="O107" s="105" t="s">
        <v>41</v>
      </c>
      <c r="P107" s="104" t="s">
        <v>185</v>
      </c>
    </row>
    <row r="108" spans="1:16" s="76" customFormat="1" ht="27" customHeight="1">
      <c r="A108" s="96">
        <v>97</v>
      </c>
      <c r="B108" s="96" t="s">
        <v>124</v>
      </c>
      <c r="C108" s="96" t="s">
        <v>282</v>
      </c>
      <c r="D108" s="96" t="s">
        <v>71</v>
      </c>
      <c r="E108" s="97" t="s">
        <v>155</v>
      </c>
      <c r="F108" s="98" t="s">
        <v>156</v>
      </c>
      <c r="G108" s="96" t="s">
        <v>407</v>
      </c>
      <c r="H108" s="99" t="s">
        <v>446</v>
      </c>
      <c r="I108" s="96">
        <v>1</v>
      </c>
      <c r="J108" s="96">
        <v>14</v>
      </c>
      <c r="K108" s="100">
        <v>650000</v>
      </c>
      <c r="L108" s="100">
        <v>650000</v>
      </c>
      <c r="M108" s="101" t="s">
        <v>38</v>
      </c>
      <c r="N108" s="102" t="s">
        <v>549</v>
      </c>
      <c r="O108" s="105" t="s">
        <v>41</v>
      </c>
      <c r="P108" s="104" t="s">
        <v>117</v>
      </c>
    </row>
    <row r="109" spans="1:16" s="76" customFormat="1" ht="27" customHeight="1">
      <c r="A109" s="96">
        <v>98</v>
      </c>
      <c r="B109" s="96" t="s">
        <v>124</v>
      </c>
      <c r="C109" s="96" t="s">
        <v>280</v>
      </c>
      <c r="D109" s="96" t="s">
        <v>71</v>
      </c>
      <c r="E109" s="97" t="s">
        <v>155</v>
      </c>
      <c r="F109" s="98" t="s">
        <v>156</v>
      </c>
      <c r="G109" s="96" t="s">
        <v>408</v>
      </c>
      <c r="H109" s="99" t="s">
        <v>446</v>
      </c>
      <c r="I109" s="96">
        <v>1</v>
      </c>
      <c r="J109" s="96">
        <v>28</v>
      </c>
      <c r="K109" s="100">
        <v>1300000</v>
      </c>
      <c r="L109" s="100">
        <v>1300000</v>
      </c>
      <c r="M109" s="101" t="s">
        <v>182</v>
      </c>
      <c r="N109" s="102" t="s">
        <v>550</v>
      </c>
      <c r="O109" s="105" t="s">
        <v>41</v>
      </c>
      <c r="P109" s="104" t="s">
        <v>117</v>
      </c>
    </row>
    <row r="110" spans="1:16" s="76" customFormat="1" ht="27" customHeight="1">
      <c r="A110" s="96">
        <v>99</v>
      </c>
      <c r="B110" s="96" t="s">
        <v>124</v>
      </c>
      <c r="C110" s="96" t="s">
        <v>280</v>
      </c>
      <c r="D110" s="96" t="s">
        <v>71</v>
      </c>
      <c r="E110" s="97" t="s">
        <v>155</v>
      </c>
      <c r="F110" s="98" t="s">
        <v>156</v>
      </c>
      <c r="G110" s="96" t="s">
        <v>408</v>
      </c>
      <c r="H110" s="99" t="s">
        <v>446</v>
      </c>
      <c r="I110" s="96">
        <v>1</v>
      </c>
      <c r="J110" s="96">
        <v>28</v>
      </c>
      <c r="K110" s="100">
        <v>1300000</v>
      </c>
      <c r="L110" s="100">
        <v>1300000</v>
      </c>
      <c r="M110" s="101" t="s">
        <v>182</v>
      </c>
      <c r="N110" s="102" t="s">
        <v>551</v>
      </c>
      <c r="O110" s="105" t="s">
        <v>41</v>
      </c>
      <c r="P110" s="104" t="s">
        <v>117</v>
      </c>
    </row>
    <row r="111" spans="1:16" s="76" customFormat="1" ht="27" customHeight="1">
      <c r="A111" s="96">
        <v>100</v>
      </c>
      <c r="B111" s="96" t="s">
        <v>236</v>
      </c>
      <c r="C111" s="96" t="s">
        <v>43</v>
      </c>
      <c r="D111" s="96" t="s">
        <v>43</v>
      </c>
      <c r="E111" s="97" t="s">
        <v>27</v>
      </c>
      <c r="F111" s="98" t="s">
        <v>30</v>
      </c>
      <c r="G111" s="96" t="s">
        <v>399</v>
      </c>
      <c r="H111" s="99" t="s">
        <v>440</v>
      </c>
      <c r="I111" s="96">
        <v>1</v>
      </c>
      <c r="J111" s="96">
        <v>40</v>
      </c>
      <c r="K111" s="100">
        <v>2000000</v>
      </c>
      <c r="L111" s="100">
        <v>2000000</v>
      </c>
      <c r="M111" s="101" t="s">
        <v>34</v>
      </c>
      <c r="N111" s="102" t="s">
        <v>524</v>
      </c>
      <c r="O111" s="105" t="s">
        <v>4</v>
      </c>
      <c r="P111" s="104" t="s">
        <v>117</v>
      </c>
    </row>
    <row r="112" spans="1:16" s="76" customFormat="1" ht="27" customHeight="1">
      <c r="A112" s="96">
        <v>101</v>
      </c>
      <c r="B112" s="96" t="s">
        <v>237</v>
      </c>
      <c r="C112" s="96" t="s">
        <v>283</v>
      </c>
      <c r="D112" s="96" t="s">
        <v>42</v>
      </c>
      <c r="E112" s="97" t="s">
        <v>341</v>
      </c>
      <c r="F112" s="98" t="s">
        <v>342</v>
      </c>
      <c r="G112" s="96" t="s">
        <v>409</v>
      </c>
      <c r="H112" s="99" t="s">
        <v>178</v>
      </c>
      <c r="I112" s="96">
        <v>1</v>
      </c>
      <c r="J112" s="96">
        <v>12</v>
      </c>
      <c r="K112" s="100">
        <v>600000</v>
      </c>
      <c r="L112" s="100">
        <v>600000</v>
      </c>
      <c r="M112" s="101" t="s">
        <v>39</v>
      </c>
      <c r="N112" s="102" t="s">
        <v>552</v>
      </c>
      <c r="O112" s="105" t="s">
        <v>41</v>
      </c>
      <c r="P112" s="104" t="s">
        <v>92</v>
      </c>
    </row>
    <row r="113" spans="1:16" s="76" customFormat="1" ht="27" customHeight="1">
      <c r="A113" s="96">
        <v>102</v>
      </c>
      <c r="B113" s="96" t="s">
        <v>238</v>
      </c>
      <c r="C113" s="96" t="s">
        <v>284</v>
      </c>
      <c r="D113" s="96" t="s">
        <v>42</v>
      </c>
      <c r="E113" s="97" t="s">
        <v>341</v>
      </c>
      <c r="F113" s="98" t="s">
        <v>342</v>
      </c>
      <c r="G113" s="96" t="s">
        <v>410</v>
      </c>
      <c r="H113" s="99" t="s">
        <v>447</v>
      </c>
      <c r="I113" s="96">
        <v>1</v>
      </c>
      <c r="J113" s="96">
        <v>12</v>
      </c>
      <c r="K113" s="100">
        <v>600000</v>
      </c>
      <c r="L113" s="100">
        <v>600000</v>
      </c>
      <c r="M113" s="101" t="s">
        <v>39</v>
      </c>
      <c r="N113" s="102" t="s">
        <v>553</v>
      </c>
      <c r="O113" s="105" t="s">
        <v>41</v>
      </c>
      <c r="P113" s="104" t="s">
        <v>92</v>
      </c>
    </row>
    <row r="114" spans="1:16" s="76" customFormat="1" ht="27" customHeight="1">
      <c r="A114" s="96">
        <v>103</v>
      </c>
      <c r="B114" s="96" t="s">
        <v>125</v>
      </c>
      <c r="C114" s="96" t="s">
        <v>105</v>
      </c>
      <c r="D114" s="96" t="s">
        <v>42</v>
      </c>
      <c r="E114" s="97" t="s">
        <v>157</v>
      </c>
      <c r="F114" s="98" t="s">
        <v>24</v>
      </c>
      <c r="G114" s="96" t="s">
        <v>112</v>
      </c>
      <c r="H114" s="99" t="s">
        <v>114</v>
      </c>
      <c r="I114" s="96">
        <v>1</v>
      </c>
      <c r="J114" s="96">
        <v>28</v>
      </c>
      <c r="K114" s="100">
        <v>1400000</v>
      </c>
      <c r="L114" s="100">
        <v>1400000</v>
      </c>
      <c r="M114" s="101" t="s">
        <v>65</v>
      </c>
      <c r="N114" s="102" t="s">
        <v>554</v>
      </c>
      <c r="O114" s="105" t="s">
        <v>41</v>
      </c>
      <c r="P114" s="104" t="s">
        <v>92</v>
      </c>
    </row>
    <row r="115" spans="1:16" s="76" customFormat="1" ht="27" customHeight="1">
      <c r="A115" s="96">
        <v>104</v>
      </c>
      <c r="B115" s="96" t="s">
        <v>239</v>
      </c>
      <c r="C115" s="96" t="s">
        <v>283</v>
      </c>
      <c r="D115" s="96" t="s">
        <v>42</v>
      </c>
      <c r="E115" s="97" t="s">
        <v>343</v>
      </c>
      <c r="F115" s="98" t="s">
        <v>344</v>
      </c>
      <c r="G115" s="96" t="s">
        <v>409</v>
      </c>
      <c r="H115" s="99" t="s">
        <v>178</v>
      </c>
      <c r="I115" s="96">
        <v>1</v>
      </c>
      <c r="J115" s="96">
        <v>12</v>
      </c>
      <c r="K115" s="100">
        <v>600000</v>
      </c>
      <c r="L115" s="100">
        <v>600000</v>
      </c>
      <c r="M115" s="101" t="s">
        <v>39</v>
      </c>
      <c r="N115" s="102" t="s">
        <v>555</v>
      </c>
      <c r="O115" s="105" t="s">
        <v>41</v>
      </c>
      <c r="P115" s="104" t="s">
        <v>92</v>
      </c>
    </row>
    <row r="116" spans="1:16" s="76" customFormat="1" ht="27" customHeight="1">
      <c r="A116" s="96">
        <v>105</v>
      </c>
      <c r="B116" s="96" t="s">
        <v>239</v>
      </c>
      <c r="C116" s="96" t="s">
        <v>283</v>
      </c>
      <c r="D116" s="96" t="s">
        <v>42</v>
      </c>
      <c r="E116" s="97" t="s">
        <v>343</v>
      </c>
      <c r="F116" s="98" t="s">
        <v>344</v>
      </c>
      <c r="G116" s="96" t="s">
        <v>409</v>
      </c>
      <c r="H116" s="99" t="s">
        <v>178</v>
      </c>
      <c r="I116" s="96">
        <v>1</v>
      </c>
      <c r="J116" s="96">
        <v>12</v>
      </c>
      <c r="K116" s="100">
        <v>600000</v>
      </c>
      <c r="L116" s="100">
        <v>600000</v>
      </c>
      <c r="M116" s="101" t="s">
        <v>39</v>
      </c>
      <c r="N116" s="102" t="s">
        <v>556</v>
      </c>
      <c r="O116" s="103" t="s">
        <v>41</v>
      </c>
      <c r="P116" s="104" t="s">
        <v>92</v>
      </c>
    </row>
    <row r="117" spans="1:16" s="76" customFormat="1" ht="27" customHeight="1">
      <c r="A117" s="96">
        <v>106</v>
      </c>
      <c r="B117" s="96" t="s">
        <v>61</v>
      </c>
      <c r="C117" s="96" t="s">
        <v>43</v>
      </c>
      <c r="D117" s="96" t="s">
        <v>43</v>
      </c>
      <c r="E117" s="97" t="s">
        <v>62</v>
      </c>
      <c r="F117" s="98" t="s">
        <v>25</v>
      </c>
      <c r="G117" s="96" t="s">
        <v>175</v>
      </c>
      <c r="H117" s="99" t="s">
        <v>177</v>
      </c>
      <c r="I117" s="96">
        <v>1</v>
      </c>
      <c r="J117" s="96">
        <v>10</v>
      </c>
      <c r="K117" s="100">
        <v>500000</v>
      </c>
      <c r="L117" s="100">
        <v>500000</v>
      </c>
      <c r="M117" s="101" t="s">
        <v>35</v>
      </c>
      <c r="N117" s="102" t="s">
        <v>74</v>
      </c>
      <c r="O117" s="105" t="s">
        <v>41</v>
      </c>
      <c r="P117" s="104" t="s">
        <v>92</v>
      </c>
    </row>
    <row r="118" spans="1:16" s="76" customFormat="1" ht="27" customHeight="1">
      <c r="A118" s="96">
        <v>107</v>
      </c>
      <c r="B118" s="96" t="s">
        <v>240</v>
      </c>
      <c r="C118" s="96" t="s">
        <v>43</v>
      </c>
      <c r="D118" s="96" t="s">
        <v>43</v>
      </c>
      <c r="E118" s="97" t="s">
        <v>345</v>
      </c>
      <c r="F118" s="98" t="s">
        <v>139</v>
      </c>
      <c r="G118" s="96" t="s">
        <v>411</v>
      </c>
      <c r="H118" s="99" t="s">
        <v>448</v>
      </c>
      <c r="I118" s="96">
        <v>1</v>
      </c>
      <c r="J118" s="96">
        <v>20</v>
      </c>
      <c r="K118" s="100">
        <v>1000000</v>
      </c>
      <c r="L118" s="100">
        <v>1000000</v>
      </c>
      <c r="M118" s="101" t="s">
        <v>35</v>
      </c>
      <c r="N118" s="102" t="s">
        <v>557</v>
      </c>
      <c r="O118" s="105" t="s">
        <v>4</v>
      </c>
      <c r="P118" s="104" t="s">
        <v>92</v>
      </c>
    </row>
    <row r="119" spans="1:16" s="76" customFormat="1" ht="27" customHeight="1">
      <c r="A119" s="96">
        <v>108</v>
      </c>
      <c r="B119" s="96" t="s">
        <v>241</v>
      </c>
      <c r="C119" s="96" t="s">
        <v>284</v>
      </c>
      <c r="D119" s="96" t="s">
        <v>42</v>
      </c>
      <c r="E119" s="97" t="s">
        <v>346</v>
      </c>
      <c r="F119" s="98" t="s">
        <v>347</v>
      </c>
      <c r="G119" s="96" t="s">
        <v>409</v>
      </c>
      <c r="H119" s="99" t="s">
        <v>178</v>
      </c>
      <c r="I119" s="96">
        <v>1</v>
      </c>
      <c r="J119" s="96">
        <v>12</v>
      </c>
      <c r="K119" s="100">
        <v>600000</v>
      </c>
      <c r="L119" s="100">
        <v>600000</v>
      </c>
      <c r="M119" s="101" t="s">
        <v>39</v>
      </c>
      <c r="N119" s="102" t="s">
        <v>558</v>
      </c>
      <c r="O119" s="105" t="s">
        <v>41</v>
      </c>
      <c r="P119" s="104" t="s">
        <v>92</v>
      </c>
    </row>
    <row r="120" spans="1:16" s="76" customFormat="1" ht="27" customHeight="1">
      <c r="A120" s="96">
        <v>109</v>
      </c>
      <c r="B120" s="96" t="s">
        <v>126</v>
      </c>
      <c r="C120" s="96" t="s">
        <v>285</v>
      </c>
      <c r="D120" s="96" t="s">
        <v>42</v>
      </c>
      <c r="E120" s="97" t="s">
        <v>81</v>
      </c>
      <c r="F120" s="98" t="s">
        <v>158</v>
      </c>
      <c r="G120" s="96" t="s">
        <v>410</v>
      </c>
      <c r="H120" s="99" t="s">
        <v>447</v>
      </c>
      <c r="I120" s="96">
        <v>1</v>
      </c>
      <c r="J120" s="96">
        <v>40</v>
      </c>
      <c r="K120" s="100">
        <v>2000000</v>
      </c>
      <c r="L120" s="100">
        <v>2000000</v>
      </c>
      <c r="M120" s="101" t="s">
        <v>15</v>
      </c>
      <c r="N120" s="102" t="s">
        <v>559</v>
      </c>
      <c r="O120" s="105" t="s">
        <v>41</v>
      </c>
      <c r="P120" s="104" t="s">
        <v>186</v>
      </c>
    </row>
    <row r="121" spans="1:16" s="76" customFormat="1" ht="27" customHeight="1">
      <c r="A121" s="96">
        <v>110</v>
      </c>
      <c r="B121" s="96" t="s">
        <v>242</v>
      </c>
      <c r="C121" s="96" t="s">
        <v>283</v>
      </c>
      <c r="D121" s="96" t="s">
        <v>42</v>
      </c>
      <c r="E121" s="97" t="s">
        <v>348</v>
      </c>
      <c r="F121" s="98" t="s">
        <v>349</v>
      </c>
      <c r="G121" s="96" t="s">
        <v>409</v>
      </c>
      <c r="H121" s="99" t="s">
        <v>178</v>
      </c>
      <c r="I121" s="96">
        <v>1</v>
      </c>
      <c r="J121" s="96">
        <v>28</v>
      </c>
      <c r="K121" s="100">
        <v>1400000</v>
      </c>
      <c r="L121" s="100">
        <v>1400000</v>
      </c>
      <c r="M121" s="101" t="s">
        <v>65</v>
      </c>
      <c r="N121" s="102" t="s">
        <v>555</v>
      </c>
      <c r="O121" s="103" t="s">
        <v>41</v>
      </c>
      <c r="P121" s="104" t="s">
        <v>610</v>
      </c>
    </row>
    <row r="122" spans="1:16" s="76" customFormat="1" ht="27" customHeight="1">
      <c r="A122" s="96">
        <v>111</v>
      </c>
      <c r="B122" s="96" t="s">
        <v>242</v>
      </c>
      <c r="C122" s="96" t="s">
        <v>283</v>
      </c>
      <c r="D122" s="96" t="s">
        <v>42</v>
      </c>
      <c r="E122" s="97" t="s">
        <v>348</v>
      </c>
      <c r="F122" s="98" t="s">
        <v>349</v>
      </c>
      <c r="G122" s="96" t="s">
        <v>409</v>
      </c>
      <c r="H122" s="99" t="s">
        <v>178</v>
      </c>
      <c r="I122" s="96">
        <v>1</v>
      </c>
      <c r="J122" s="96">
        <v>28</v>
      </c>
      <c r="K122" s="100">
        <v>1400000</v>
      </c>
      <c r="L122" s="100">
        <v>1400000</v>
      </c>
      <c r="M122" s="101" t="s">
        <v>65</v>
      </c>
      <c r="N122" s="102" t="s">
        <v>556</v>
      </c>
      <c r="O122" s="105" t="s">
        <v>41</v>
      </c>
      <c r="P122" s="104" t="s">
        <v>610</v>
      </c>
    </row>
    <row r="123" spans="1:16" s="76" customFormat="1" ht="27" customHeight="1">
      <c r="A123" s="96">
        <v>112</v>
      </c>
      <c r="B123" s="96" t="s">
        <v>242</v>
      </c>
      <c r="C123" s="96" t="s">
        <v>283</v>
      </c>
      <c r="D123" s="96" t="s">
        <v>42</v>
      </c>
      <c r="E123" s="97" t="s">
        <v>348</v>
      </c>
      <c r="F123" s="98" t="s">
        <v>349</v>
      </c>
      <c r="G123" s="96" t="s">
        <v>409</v>
      </c>
      <c r="H123" s="99" t="s">
        <v>178</v>
      </c>
      <c r="I123" s="96">
        <v>1</v>
      </c>
      <c r="J123" s="96">
        <v>40</v>
      </c>
      <c r="K123" s="100">
        <v>2000000</v>
      </c>
      <c r="L123" s="100">
        <v>2000000</v>
      </c>
      <c r="M123" s="101" t="s">
        <v>15</v>
      </c>
      <c r="N123" s="102" t="s">
        <v>560</v>
      </c>
      <c r="O123" s="105" t="s">
        <v>41</v>
      </c>
      <c r="P123" s="104" t="s">
        <v>610</v>
      </c>
    </row>
    <row r="124" spans="1:16" s="76" customFormat="1" ht="27" customHeight="1">
      <c r="A124" s="96">
        <v>113</v>
      </c>
      <c r="B124" s="96" t="s">
        <v>242</v>
      </c>
      <c r="C124" s="96" t="s">
        <v>283</v>
      </c>
      <c r="D124" s="96" t="s">
        <v>42</v>
      </c>
      <c r="E124" s="97" t="s">
        <v>348</v>
      </c>
      <c r="F124" s="98" t="s">
        <v>349</v>
      </c>
      <c r="G124" s="96" t="s">
        <v>409</v>
      </c>
      <c r="H124" s="99" t="s">
        <v>178</v>
      </c>
      <c r="I124" s="96">
        <v>1</v>
      </c>
      <c r="J124" s="96">
        <v>40</v>
      </c>
      <c r="K124" s="100">
        <v>2000000</v>
      </c>
      <c r="L124" s="100">
        <v>2000000</v>
      </c>
      <c r="M124" s="101" t="s">
        <v>15</v>
      </c>
      <c r="N124" s="102" t="s">
        <v>561</v>
      </c>
      <c r="O124" s="105" t="s">
        <v>41</v>
      </c>
      <c r="P124" s="104" t="s">
        <v>610</v>
      </c>
    </row>
    <row r="125" spans="1:16" s="76" customFormat="1" ht="27" customHeight="1">
      <c r="A125" s="96">
        <v>114</v>
      </c>
      <c r="B125" s="96" t="s">
        <v>242</v>
      </c>
      <c r="C125" s="96" t="s">
        <v>43</v>
      </c>
      <c r="D125" s="96" t="s">
        <v>43</v>
      </c>
      <c r="E125" s="97" t="s">
        <v>348</v>
      </c>
      <c r="F125" s="98" t="s">
        <v>349</v>
      </c>
      <c r="G125" s="96" t="s">
        <v>175</v>
      </c>
      <c r="H125" s="99" t="s">
        <v>177</v>
      </c>
      <c r="I125" s="96">
        <v>1</v>
      </c>
      <c r="J125" s="96">
        <v>20</v>
      </c>
      <c r="K125" s="100">
        <v>1000000</v>
      </c>
      <c r="L125" s="100">
        <v>1000000</v>
      </c>
      <c r="M125" s="101" t="s">
        <v>34</v>
      </c>
      <c r="N125" s="102" t="s">
        <v>74</v>
      </c>
      <c r="O125" s="103" t="s">
        <v>41</v>
      </c>
      <c r="P125" s="104" t="s">
        <v>610</v>
      </c>
    </row>
    <row r="126" spans="1:16" s="76" customFormat="1" ht="27" customHeight="1">
      <c r="A126" s="96">
        <v>115</v>
      </c>
      <c r="B126" s="96" t="s">
        <v>127</v>
      </c>
      <c r="C126" s="96" t="s">
        <v>286</v>
      </c>
      <c r="D126" s="96" t="s">
        <v>42</v>
      </c>
      <c r="E126" s="97" t="s">
        <v>159</v>
      </c>
      <c r="F126" s="98" t="s">
        <v>160</v>
      </c>
      <c r="G126" s="96" t="s">
        <v>410</v>
      </c>
      <c r="H126" s="99" t="s">
        <v>447</v>
      </c>
      <c r="I126" s="96">
        <v>1</v>
      </c>
      <c r="J126" s="96">
        <v>40</v>
      </c>
      <c r="K126" s="100">
        <v>2000000</v>
      </c>
      <c r="L126" s="100">
        <v>2000000</v>
      </c>
      <c r="M126" s="101" t="s">
        <v>15</v>
      </c>
      <c r="N126" s="102" t="s">
        <v>562</v>
      </c>
      <c r="O126" s="103" t="s">
        <v>41</v>
      </c>
      <c r="P126" s="104" t="s">
        <v>187</v>
      </c>
    </row>
    <row r="127" spans="1:16" s="76" customFormat="1" ht="27" customHeight="1">
      <c r="A127" s="96">
        <v>116</v>
      </c>
      <c r="B127" s="96" t="s">
        <v>127</v>
      </c>
      <c r="C127" s="96" t="s">
        <v>286</v>
      </c>
      <c r="D127" s="96" t="s">
        <v>42</v>
      </c>
      <c r="E127" s="97" t="s">
        <v>159</v>
      </c>
      <c r="F127" s="98" t="s">
        <v>160</v>
      </c>
      <c r="G127" s="96" t="s">
        <v>410</v>
      </c>
      <c r="H127" s="99" t="s">
        <v>447</v>
      </c>
      <c r="I127" s="96">
        <v>1</v>
      </c>
      <c r="J127" s="96">
        <v>40</v>
      </c>
      <c r="K127" s="100">
        <v>2000000</v>
      </c>
      <c r="L127" s="100">
        <v>2000000</v>
      </c>
      <c r="M127" s="101" t="s">
        <v>15</v>
      </c>
      <c r="N127" s="102" t="s">
        <v>563</v>
      </c>
      <c r="O127" s="103" t="s">
        <v>41</v>
      </c>
      <c r="P127" s="104" t="s">
        <v>187</v>
      </c>
    </row>
    <row r="128" spans="1:16" s="76" customFormat="1" ht="27" customHeight="1">
      <c r="A128" s="96">
        <v>117</v>
      </c>
      <c r="B128" s="96" t="s">
        <v>128</v>
      </c>
      <c r="C128" s="96" t="s">
        <v>280</v>
      </c>
      <c r="D128" s="96" t="s">
        <v>71</v>
      </c>
      <c r="E128" s="97" t="s">
        <v>161</v>
      </c>
      <c r="F128" s="98" t="s">
        <v>162</v>
      </c>
      <c r="G128" s="96" t="s">
        <v>402</v>
      </c>
      <c r="H128" s="99" t="s">
        <v>443</v>
      </c>
      <c r="I128" s="96">
        <v>1</v>
      </c>
      <c r="J128" s="96">
        <v>28</v>
      </c>
      <c r="K128" s="100">
        <v>1300000</v>
      </c>
      <c r="L128" s="100">
        <v>1300000</v>
      </c>
      <c r="M128" s="101" t="s">
        <v>182</v>
      </c>
      <c r="N128" s="102" t="s">
        <v>564</v>
      </c>
      <c r="O128" s="105" t="s">
        <v>41</v>
      </c>
      <c r="P128" s="104" t="s">
        <v>93</v>
      </c>
    </row>
    <row r="129" spans="1:16" s="76" customFormat="1" ht="27" customHeight="1">
      <c r="A129" s="96">
        <v>118</v>
      </c>
      <c r="B129" s="96" t="s">
        <v>128</v>
      </c>
      <c r="C129" s="96" t="s">
        <v>280</v>
      </c>
      <c r="D129" s="96" t="s">
        <v>71</v>
      </c>
      <c r="E129" s="97" t="s">
        <v>161</v>
      </c>
      <c r="F129" s="98" t="s">
        <v>162</v>
      </c>
      <c r="G129" s="96" t="s">
        <v>402</v>
      </c>
      <c r="H129" s="99" t="s">
        <v>443</v>
      </c>
      <c r="I129" s="96">
        <v>1</v>
      </c>
      <c r="J129" s="96">
        <v>28</v>
      </c>
      <c r="K129" s="100">
        <v>1300000</v>
      </c>
      <c r="L129" s="100">
        <v>1300000</v>
      </c>
      <c r="M129" s="101" t="s">
        <v>182</v>
      </c>
      <c r="N129" s="102" t="s">
        <v>565</v>
      </c>
      <c r="O129" s="103" t="s">
        <v>41</v>
      </c>
      <c r="P129" s="104" t="s">
        <v>93</v>
      </c>
    </row>
    <row r="130" spans="1:16" s="76" customFormat="1" ht="27" customHeight="1">
      <c r="A130" s="96">
        <v>119</v>
      </c>
      <c r="B130" s="96" t="s">
        <v>128</v>
      </c>
      <c r="C130" s="96" t="s">
        <v>280</v>
      </c>
      <c r="D130" s="96" t="s">
        <v>71</v>
      </c>
      <c r="E130" s="97" t="s">
        <v>161</v>
      </c>
      <c r="F130" s="98" t="s">
        <v>162</v>
      </c>
      <c r="G130" s="96" t="s">
        <v>402</v>
      </c>
      <c r="H130" s="99" t="s">
        <v>443</v>
      </c>
      <c r="I130" s="96">
        <v>1</v>
      </c>
      <c r="J130" s="96">
        <v>28</v>
      </c>
      <c r="K130" s="100">
        <v>1300000</v>
      </c>
      <c r="L130" s="100">
        <v>1300000</v>
      </c>
      <c r="M130" s="101" t="s">
        <v>182</v>
      </c>
      <c r="N130" s="102" t="s">
        <v>566</v>
      </c>
      <c r="O130" s="103" t="s">
        <v>41</v>
      </c>
      <c r="P130" s="104" t="s">
        <v>93</v>
      </c>
    </row>
    <row r="131" spans="1:16" s="76" customFormat="1" ht="27" customHeight="1">
      <c r="A131" s="96">
        <v>120</v>
      </c>
      <c r="B131" s="96" t="s">
        <v>128</v>
      </c>
      <c r="C131" s="96" t="s">
        <v>267</v>
      </c>
      <c r="D131" s="96" t="s">
        <v>42</v>
      </c>
      <c r="E131" s="97" t="s">
        <v>161</v>
      </c>
      <c r="F131" s="98" t="s">
        <v>162</v>
      </c>
      <c r="G131" s="96" t="s">
        <v>406</v>
      </c>
      <c r="H131" s="99" t="s">
        <v>180</v>
      </c>
      <c r="I131" s="96">
        <v>1</v>
      </c>
      <c r="J131" s="96">
        <v>28</v>
      </c>
      <c r="K131" s="100">
        <v>1400000</v>
      </c>
      <c r="L131" s="100">
        <v>1400000</v>
      </c>
      <c r="M131" s="101" t="s">
        <v>65</v>
      </c>
      <c r="N131" s="102" t="s">
        <v>567</v>
      </c>
      <c r="O131" s="103" t="s">
        <v>41</v>
      </c>
      <c r="P131" s="104" t="s">
        <v>93</v>
      </c>
    </row>
    <row r="132" spans="1:16" s="76" customFormat="1" ht="27" customHeight="1">
      <c r="A132" s="96">
        <v>121</v>
      </c>
      <c r="B132" s="96" t="s">
        <v>128</v>
      </c>
      <c r="C132" s="96" t="s">
        <v>267</v>
      </c>
      <c r="D132" s="96" t="s">
        <v>42</v>
      </c>
      <c r="E132" s="97" t="s">
        <v>161</v>
      </c>
      <c r="F132" s="98" t="s">
        <v>162</v>
      </c>
      <c r="G132" s="96" t="s">
        <v>406</v>
      </c>
      <c r="H132" s="99" t="s">
        <v>180</v>
      </c>
      <c r="I132" s="96">
        <v>1</v>
      </c>
      <c r="J132" s="96">
        <v>12</v>
      </c>
      <c r="K132" s="100">
        <v>600000</v>
      </c>
      <c r="L132" s="100">
        <v>600000</v>
      </c>
      <c r="M132" s="101" t="s">
        <v>39</v>
      </c>
      <c r="N132" s="102" t="s">
        <v>568</v>
      </c>
      <c r="O132" s="103" t="s">
        <v>41</v>
      </c>
      <c r="P132" s="104" t="s">
        <v>93</v>
      </c>
    </row>
    <row r="133" spans="1:16" s="76" customFormat="1" ht="27" customHeight="1">
      <c r="A133" s="96">
        <v>122</v>
      </c>
      <c r="B133" s="96" t="s">
        <v>243</v>
      </c>
      <c r="C133" s="96" t="s">
        <v>267</v>
      </c>
      <c r="D133" s="96" t="s">
        <v>42</v>
      </c>
      <c r="E133" s="97" t="s">
        <v>350</v>
      </c>
      <c r="F133" s="98" t="s">
        <v>351</v>
      </c>
      <c r="G133" s="96" t="s">
        <v>406</v>
      </c>
      <c r="H133" s="99" t="s">
        <v>180</v>
      </c>
      <c r="I133" s="96">
        <v>1</v>
      </c>
      <c r="J133" s="96">
        <v>28</v>
      </c>
      <c r="K133" s="100">
        <v>1400000</v>
      </c>
      <c r="L133" s="100">
        <v>1400000</v>
      </c>
      <c r="M133" s="101" t="s">
        <v>65</v>
      </c>
      <c r="N133" s="102" t="s">
        <v>569</v>
      </c>
      <c r="O133" s="105" t="s">
        <v>41</v>
      </c>
      <c r="P133" s="104" t="s">
        <v>93</v>
      </c>
    </row>
    <row r="134" spans="1:16" s="76" customFormat="1" ht="27" customHeight="1">
      <c r="A134" s="96">
        <v>123</v>
      </c>
      <c r="B134" s="96" t="s">
        <v>244</v>
      </c>
      <c r="C134" s="96" t="s">
        <v>267</v>
      </c>
      <c r="D134" s="96" t="s">
        <v>42</v>
      </c>
      <c r="E134" s="97" t="s">
        <v>352</v>
      </c>
      <c r="F134" s="98" t="s">
        <v>353</v>
      </c>
      <c r="G134" s="96" t="s">
        <v>412</v>
      </c>
      <c r="H134" s="99" t="s">
        <v>449</v>
      </c>
      <c r="I134" s="96">
        <v>1</v>
      </c>
      <c r="J134" s="96">
        <v>28</v>
      </c>
      <c r="K134" s="100">
        <v>1400000</v>
      </c>
      <c r="L134" s="100">
        <v>1400000</v>
      </c>
      <c r="M134" s="101" t="s">
        <v>65</v>
      </c>
      <c r="N134" s="102" t="s">
        <v>570</v>
      </c>
      <c r="O134" s="105" t="s">
        <v>41</v>
      </c>
      <c r="P134" s="104" t="s">
        <v>93</v>
      </c>
    </row>
    <row r="135" spans="1:16" s="76" customFormat="1" ht="27" customHeight="1">
      <c r="A135" s="96">
        <v>124</v>
      </c>
      <c r="B135" s="96" t="s">
        <v>245</v>
      </c>
      <c r="C135" s="96" t="s">
        <v>267</v>
      </c>
      <c r="D135" s="96" t="s">
        <v>42</v>
      </c>
      <c r="E135" s="97" t="s">
        <v>354</v>
      </c>
      <c r="F135" s="98" t="s">
        <v>328</v>
      </c>
      <c r="G135" s="96" t="s">
        <v>413</v>
      </c>
      <c r="H135" s="99" t="s">
        <v>450</v>
      </c>
      <c r="I135" s="96">
        <v>1</v>
      </c>
      <c r="J135" s="96">
        <v>12</v>
      </c>
      <c r="K135" s="100">
        <v>600000</v>
      </c>
      <c r="L135" s="100">
        <v>600000</v>
      </c>
      <c r="M135" s="101" t="s">
        <v>39</v>
      </c>
      <c r="N135" s="102" t="s">
        <v>571</v>
      </c>
      <c r="O135" s="103" t="s">
        <v>41</v>
      </c>
      <c r="P135" s="104" t="s">
        <v>93</v>
      </c>
    </row>
    <row r="136" spans="1:16" s="76" customFormat="1" ht="27" customHeight="1">
      <c r="A136" s="96">
        <v>125</v>
      </c>
      <c r="B136" s="96" t="s">
        <v>246</v>
      </c>
      <c r="C136" s="96" t="s">
        <v>267</v>
      </c>
      <c r="D136" s="96" t="s">
        <v>42</v>
      </c>
      <c r="E136" s="97" t="s">
        <v>355</v>
      </c>
      <c r="F136" s="98" t="s">
        <v>83</v>
      </c>
      <c r="G136" s="96" t="s">
        <v>413</v>
      </c>
      <c r="H136" s="96" t="s">
        <v>450</v>
      </c>
      <c r="I136" s="96">
        <v>1</v>
      </c>
      <c r="J136" s="96">
        <v>12</v>
      </c>
      <c r="K136" s="100">
        <v>600000</v>
      </c>
      <c r="L136" s="100">
        <v>600000</v>
      </c>
      <c r="M136" s="101" t="s">
        <v>39</v>
      </c>
      <c r="N136" s="102" t="s">
        <v>572</v>
      </c>
      <c r="O136" s="103" t="s">
        <v>41</v>
      </c>
      <c r="P136" s="104" t="s">
        <v>93</v>
      </c>
    </row>
    <row r="137" spans="1:16" s="76" customFormat="1" ht="27" customHeight="1">
      <c r="A137" s="96">
        <v>126</v>
      </c>
      <c r="B137" s="96" t="s">
        <v>247</v>
      </c>
      <c r="C137" s="96" t="s">
        <v>136</v>
      </c>
      <c r="D137" s="96" t="s">
        <v>71</v>
      </c>
      <c r="E137" s="97" t="s">
        <v>356</v>
      </c>
      <c r="F137" s="98" t="s">
        <v>24</v>
      </c>
      <c r="G137" s="96" t="s">
        <v>403</v>
      </c>
      <c r="H137" s="99" t="s">
        <v>443</v>
      </c>
      <c r="I137" s="96">
        <v>1</v>
      </c>
      <c r="J137" s="96">
        <v>14</v>
      </c>
      <c r="K137" s="100">
        <v>650000</v>
      </c>
      <c r="L137" s="100">
        <v>650000</v>
      </c>
      <c r="M137" s="101" t="s">
        <v>38</v>
      </c>
      <c r="N137" s="102" t="s">
        <v>534</v>
      </c>
      <c r="O137" s="103" t="s">
        <v>41</v>
      </c>
      <c r="P137" s="104" t="s">
        <v>93</v>
      </c>
    </row>
    <row r="138" spans="1:16" s="76" customFormat="1" ht="27" customHeight="1">
      <c r="A138" s="96">
        <v>127</v>
      </c>
      <c r="B138" s="96" t="s">
        <v>247</v>
      </c>
      <c r="C138" s="96" t="s">
        <v>287</v>
      </c>
      <c r="D138" s="96" t="s">
        <v>71</v>
      </c>
      <c r="E138" s="97" t="s">
        <v>356</v>
      </c>
      <c r="F138" s="98" t="s">
        <v>24</v>
      </c>
      <c r="G138" s="96" t="s">
        <v>407</v>
      </c>
      <c r="H138" s="99" t="s">
        <v>446</v>
      </c>
      <c r="I138" s="96">
        <v>1</v>
      </c>
      <c r="J138" s="96">
        <v>14</v>
      </c>
      <c r="K138" s="100">
        <v>650000</v>
      </c>
      <c r="L138" s="100">
        <v>650000</v>
      </c>
      <c r="M138" s="101" t="s">
        <v>38</v>
      </c>
      <c r="N138" s="102" t="s">
        <v>573</v>
      </c>
      <c r="O138" s="103" t="s">
        <v>41</v>
      </c>
      <c r="P138" s="104" t="s">
        <v>93</v>
      </c>
    </row>
    <row r="139" spans="1:16" s="76" customFormat="1" ht="27" customHeight="1">
      <c r="A139" s="96">
        <v>128</v>
      </c>
      <c r="B139" s="96" t="s">
        <v>248</v>
      </c>
      <c r="C139" s="96" t="s">
        <v>287</v>
      </c>
      <c r="D139" s="96" t="s">
        <v>71</v>
      </c>
      <c r="E139" s="97" t="s">
        <v>142</v>
      </c>
      <c r="F139" s="98" t="s">
        <v>139</v>
      </c>
      <c r="G139" s="96" t="s">
        <v>407</v>
      </c>
      <c r="H139" s="99" t="s">
        <v>446</v>
      </c>
      <c r="I139" s="96">
        <v>1</v>
      </c>
      <c r="J139" s="96">
        <v>14</v>
      </c>
      <c r="K139" s="100">
        <v>650000</v>
      </c>
      <c r="L139" s="100">
        <v>650000</v>
      </c>
      <c r="M139" s="101" t="s">
        <v>38</v>
      </c>
      <c r="N139" s="102" t="s">
        <v>574</v>
      </c>
      <c r="O139" s="103" t="s">
        <v>41</v>
      </c>
      <c r="P139" s="104" t="s">
        <v>93</v>
      </c>
    </row>
    <row r="140" spans="1:16" s="76" customFormat="1" ht="27" customHeight="1">
      <c r="A140" s="96">
        <v>129</v>
      </c>
      <c r="B140" s="96" t="s">
        <v>248</v>
      </c>
      <c r="C140" s="96" t="s">
        <v>280</v>
      </c>
      <c r="D140" s="96" t="s">
        <v>71</v>
      </c>
      <c r="E140" s="97" t="s">
        <v>142</v>
      </c>
      <c r="F140" s="98" t="s">
        <v>139</v>
      </c>
      <c r="G140" s="96" t="s">
        <v>402</v>
      </c>
      <c r="H140" s="99" t="s">
        <v>443</v>
      </c>
      <c r="I140" s="96">
        <v>1</v>
      </c>
      <c r="J140" s="96">
        <v>28</v>
      </c>
      <c r="K140" s="100">
        <v>1300000</v>
      </c>
      <c r="L140" s="100">
        <v>1300000</v>
      </c>
      <c r="M140" s="101" t="s">
        <v>182</v>
      </c>
      <c r="N140" s="102" t="s">
        <v>575</v>
      </c>
      <c r="O140" s="105" t="s">
        <v>41</v>
      </c>
      <c r="P140" s="104" t="s">
        <v>93</v>
      </c>
    </row>
    <row r="141" spans="1:16" s="76" customFormat="1" ht="27" customHeight="1">
      <c r="A141" s="96">
        <v>130</v>
      </c>
      <c r="B141" s="96" t="s">
        <v>249</v>
      </c>
      <c r="C141" s="96" t="s">
        <v>287</v>
      </c>
      <c r="D141" s="96" t="s">
        <v>71</v>
      </c>
      <c r="E141" s="97" t="s">
        <v>357</v>
      </c>
      <c r="F141" s="98" t="s">
        <v>160</v>
      </c>
      <c r="G141" s="104" t="s">
        <v>407</v>
      </c>
      <c r="H141" s="107" t="s">
        <v>446</v>
      </c>
      <c r="I141" s="96">
        <v>1</v>
      </c>
      <c r="J141" s="96">
        <v>6</v>
      </c>
      <c r="K141" s="100">
        <v>400000</v>
      </c>
      <c r="L141" s="100">
        <v>400000</v>
      </c>
      <c r="M141" s="101" t="s">
        <v>37</v>
      </c>
      <c r="N141" s="102" t="s">
        <v>573</v>
      </c>
      <c r="O141" s="105" t="s">
        <v>41</v>
      </c>
      <c r="P141" s="104" t="s">
        <v>93</v>
      </c>
    </row>
    <row r="142" spans="1:16" s="76" customFormat="1" ht="27" customHeight="1">
      <c r="A142" s="96">
        <v>131</v>
      </c>
      <c r="B142" s="96" t="s">
        <v>249</v>
      </c>
      <c r="C142" s="96" t="s">
        <v>277</v>
      </c>
      <c r="D142" s="96" t="s">
        <v>42</v>
      </c>
      <c r="E142" s="97" t="s">
        <v>357</v>
      </c>
      <c r="F142" s="98" t="s">
        <v>160</v>
      </c>
      <c r="G142" s="96" t="s">
        <v>414</v>
      </c>
      <c r="H142" s="99" t="s">
        <v>451</v>
      </c>
      <c r="I142" s="96">
        <v>1</v>
      </c>
      <c r="J142" s="96">
        <v>28</v>
      </c>
      <c r="K142" s="100">
        <v>1400000</v>
      </c>
      <c r="L142" s="100">
        <v>1400000</v>
      </c>
      <c r="M142" s="101" t="s">
        <v>65</v>
      </c>
      <c r="N142" s="102" t="s">
        <v>576</v>
      </c>
      <c r="O142" s="105" t="s">
        <v>41</v>
      </c>
      <c r="P142" s="104" t="s">
        <v>93</v>
      </c>
    </row>
    <row r="143" spans="1:16" s="76" customFormat="1" ht="27" customHeight="1">
      <c r="A143" s="96">
        <v>132</v>
      </c>
      <c r="B143" s="96" t="s">
        <v>250</v>
      </c>
      <c r="C143" s="96" t="s">
        <v>287</v>
      </c>
      <c r="D143" s="96" t="s">
        <v>71</v>
      </c>
      <c r="E143" s="97" t="s">
        <v>358</v>
      </c>
      <c r="F143" s="98" t="s">
        <v>318</v>
      </c>
      <c r="G143" s="96" t="s">
        <v>403</v>
      </c>
      <c r="H143" s="96" t="s">
        <v>443</v>
      </c>
      <c r="I143" s="96">
        <v>1</v>
      </c>
      <c r="J143" s="96">
        <v>14</v>
      </c>
      <c r="K143" s="100">
        <v>650000</v>
      </c>
      <c r="L143" s="100">
        <v>650000</v>
      </c>
      <c r="M143" s="101" t="s">
        <v>38</v>
      </c>
      <c r="N143" s="102" t="s">
        <v>577</v>
      </c>
      <c r="O143" s="105" t="s">
        <v>41</v>
      </c>
      <c r="P143" s="104" t="s">
        <v>93</v>
      </c>
    </row>
    <row r="144" spans="1:16" s="76" customFormat="1" ht="27" customHeight="1">
      <c r="A144" s="96">
        <v>133</v>
      </c>
      <c r="B144" s="96" t="s">
        <v>251</v>
      </c>
      <c r="C144" s="96" t="s">
        <v>278</v>
      </c>
      <c r="D144" s="96" t="s">
        <v>42</v>
      </c>
      <c r="E144" s="97" t="s">
        <v>8</v>
      </c>
      <c r="F144" s="98" t="s">
        <v>359</v>
      </c>
      <c r="G144" s="96" t="s">
        <v>401</v>
      </c>
      <c r="H144" s="99" t="s">
        <v>442</v>
      </c>
      <c r="I144" s="96">
        <v>1</v>
      </c>
      <c r="J144" s="96">
        <v>28</v>
      </c>
      <c r="K144" s="100">
        <v>1400000</v>
      </c>
      <c r="L144" s="100">
        <v>1400000</v>
      </c>
      <c r="M144" s="101" t="s">
        <v>65</v>
      </c>
      <c r="N144" s="102" t="s">
        <v>578</v>
      </c>
      <c r="O144" s="103" t="s">
        <v>41</v>
      </c>
      <c r="P144" s="104" t="s">
        <v>93</v>
      </c>
    </row>
    <row r="145" spans="1:16" s="76" customFormat="1" ht="27" customHeight="1">
      <c r="A145" s="96">
        <v>134</v>
      </c>
      <c r="B145" s="96" t="s">
        <v>14</v>
      </c>
      <c r="C145" s="96" t="s">
        <v>282</v>
      </c>
      <c r="D145" s="96" t="s">
        <v>71</v>
      </c>
      <c r="E145" s="97" t="s">
        <v>31</v>
      </c>
      <c r="F145" s="98" t="s">
        <v>32</v>
      </c>
      <c r="G145" s="96" t="s">
        <v>407</v>
      </c>
      <c r="H145" s="96" t="s">
        <v>446</v>
      </c>
      <c r="I145" s="96">
        <v>1</v>
      </c>
      <c r="J145" s="96">
        <v>14</v>
      </c>
      <c r="K145" s="100">
        <v>650000</v>
      </c>
      <c r="L145" s="100">
        <v>650000</v>
      </c>
      <c r="M145" s="101" t="s">
        <v>38</v>
      </c>
      <c r="N145" s="102" t="s">
        <v>137</v>
      </c>
      <c r="O145" s="103" t="s">
        <v>41</v>
      </c>
      <c r="P145" s="104" t="s">
        <v>97</v>
      </c>
    </row>
    <row r="146" spans="1:16" s="76" customFormat="1" ht="27" customHeight="1">
      <c r="A146" s="96">
        <v>135</v>
      </c>
      <c r="B146" s="96" t="s">
        <v>14</v>
      </c>
      <c r="C146" s="96" t="s">
        <v>282</v>
      </c>
      <c r="D146" s="96" t="s">
        <v>71</v>
      </c>
      <c r="E146" s="97" t="s">
        <v>31</v>
      </c>
      <c r="F146" s="98" t="s">
        <v>32</v>
      </c>
      <c r="G146" s="96" t="s">
        <v>403</v>
      </c>
      <c r="H146" s="96" t="s">
        <v>443</v>
      </c>
      <c r="I146" s="96">
        <v>1</v>
      </c>
      <c r="J146" s="96">
        <v>14</v>
      </c>
      <c r="K146" s="100">
        <v>650000</v>
      </c>
      <c r="L146" s="100">
        <v>650000</v>
      </c>
      <c r="M146" s="101" t="s">
        <v>38</v>
      </c>
      <c r="N146" s="102" t="s">
        <v>579</v>
      </c>
      <c r="O146" s="103" t="s">
        <v>41</v>
      </c>
      <c r="P146" s="104" t="s">
        <v>97</v>
      </c>
    </row>
    <row r="147" spans="1:16" s="76" customFormat="1" ht="27" customHeight="1">
      <c r="A147" s="96">
        <v>136</v>
      </c>
      <c r="B147" s="96" t="s">
        <v>14</v>
      </c>
      <c r="C147" s="96" t="s">
        <v>276</v>
      </c>
      <c r="D147" s="96" t="s">
        <v>42</v>
      </c>
      <c r="E147" s="97" t="s">
        <v>31</v>
      </c>
      <c r="F147" s="98" t="s">
        <v>32</v>
      </c>
      <c r="G147" s="96" t="s">
        <v>398</v>
      </c>
      <c r="H147" s="96" t="s">
        <v>439</v>
      </c>
      <c r="I147" s="96">
        <v>1</v>
      </c>
      <c r="J147" s="96">
        <v>12</v>
      </c>
      <c r="K147" s="100">
        <v>600000</v>
      </c>
      <c r="L147" s="100">
        <v>600000</v>
      </c>
      <c r="M147" s="101" t="s">
        <v>39</v>
      </c>
      <c r="N147" s="102" t="s">
        <v>580</v>
      </c>
      <c r="O147" s="103" t="s">
        <v>41</v>
      </c>
      <c r="P147" s="104" t="s">
        <v>97</v>
      </c>
    </row>
    <row r="148" spans="1:16" s="76" customFormat="1" ht="27" customHeight="1">
      <c r="A148" s="96">
        <v>137</v>
      </c>
      <c r="B148" s="96" t="s">
        <v>130</v>
      </c>
      <c r="C148" s="96" t="s">
        <v>282</v>
      </c>
      <c r="D148" s="96" t="s">
        <v>71</v>
      </c>
      <c r="E148" s="97" t="s">
        <v>7</v>
      </c>
      <c r="F148" s="98" t="s">
        <v>163</v>
      </c>
      <c r="G148" s="96" t="s">
        <v>407</v>
      </c>
      <c r="H148" s="99" t="s">
        <v>446</v>
      </c>
      <c r="I148" s="96">
        <v>1</v>
      </c>
      <c r="J148" s="96">
        <v>14</v>
      </c>
      <c r="K148" s="100">
        <v>650000</v>
      </c>
      <c r="L148" s="100">
        <v>650000</v>
      </c>
      <c r="M148" s="101" t="s">
        <v>38</v>
      </c>
      <c r="N148" s="102" t="s">
        <v>581</v>
      </c>
      <c r="O148" s="105" t="s">
        <v>41</v>
      </c>
      <c r="P148" s="104" t="s">
        <v>97</v>
      </c>
    </row>
    <row r="149" spans="1:16" s="76" customFormat="1" ht="27" customHeight="1">
      <c r="A149" s="96">
        <v>138</v>
      </c>
      <c r="B149" s="96" t="s">
        <v>130</v>
      </c>
      <c r="C149" s="96" t="s">
        <v>282</v>
      </c>
      <c r="D149" s="96" t="s">
        <v>71</v>
      </c>
      <c r="E149" s="97" t="s">
        <v>7</v>
      </c>
      <c r="F149" s="98" t="s">
        <v>163</v>
      </c>
      <c r="G149" s="96" t="s">
        <v>407</v>
      </c>
      <c r="H149" s="99" t="s">
        <v>446</v>
      </c>
      <c r="I149" s="96">
        <v>1</v>
      </c>
      <c r="J149" s="96">
        <v>6</v>
      </c>
      <c r="K149" s="100">
        <v>400000</v>
      </c>
      <c r="L149" s="100">
        <v>400000</v>
      </c>
      <c r="M149" s="101" t="s">
        <v>37</v>
      </c>
      <c r="N149" s="102" t="s">
        <v>582</v>
      </c>
      <c r="O149" s="103" t="s">
        <v>41</v>
      </c>
      <c r="P149" s="104" t="s">
        <v>97</v>
      </c>
    </row>
    <row r="150" spans="1:16" s="76" customFormat="1" ht="27" customHeight="1">
      <c r="A150" s="96">
        <v>139</v>
      </c>
      <c r="B150" s="96" t="s">
        <v>130</v>
      </c>
      <c r="C150" s="96" t="s">
        <v>282</v>
      </c>
      <c r="D150" s="96" t="s">
        <v>71</v>
      </c>
      <c r="E150" s="97" t="s">
        <v>7</v>
      </c>
      <c r="F150" s="98" t="s">
        <v>163</v>
      </c>
      <c r="G150" s="96" t="s">
        <v>407</v>
      </c>
      <c r="H150" s="99" t="s">
        <v>446</v>
      </c>
      <c r="I150" s="96">
        <v>1</v>
      </c>
      <c r="J150" s="96">
        <v>6</v>
      </c>
      <c r="K150" s="100">
        <v>400000</v>
      </c>
      <c r="L150" s="100">
        <v>400000</v>
      </c>
      <c r="M150" s="101" t="s">
        <v>37</v>
      </c>
      <c r="N150" s="102" t="s">
        <v>583</v>
      </c>
      <c r="O150" s="103" t="s">
        <v>41</v>
      </c>
      <c r="P150" s="104" t="s">
        <v>97</v>
      </c>
    </row>
    <row r="151" spans="1:16" s="76" customFormat="1" ht="27" customHeight="1">
      <c r="A151" s="96">
        <v>140</v>
      </c>
      <c r="B151" s="96" t="s">
        <v>130</v>
      </c>
      <c r="C151" s="96" t="s">
        <v>282</v>
      </c>
      <c r="D151" s="96" t="s">
        <v>71</v>
      </c>
      <c r="E151" s="97" t="s">
        <v>7</v>
      </c>
      <c r="F151" s="98" t="s">
        <v>163</v>
      </c>
      <c r="G151" s="96" t="s">
        <v>403</v>
      </c>
      <c r="H151" s="99" t="s">
        <v>443</v>
      </c>
      <c r="I151" s="96">
        <v>1</v>
      </c>
      <c r="J151" s="96">
        <v>20</v>
      </c>
      <c r="K151" s="100">
        <v>1050000</v>
      </c>
      <c r="L151" s="100">
        <v>1050000</v>
      </c>
      <c r="M151" s="101" t="s">
        <v>520</v>
      </c>
      <c r="N151" s="102" t="s">
        <v>584</v>
      </c>
      <c r="O151" s="105" t="s">
        <v>41</v>
      </c>
      <c r="P151" s="104" t="s">
        <v>97</v>
      </c>
    </row>
    <row r="152" spans="1:16" s="76" customFormat="1" ht="27" customHeight="1">
      <c r="A152" s="96">
        <v>141</v>
      </c>
      <c r="B152" s="96" t="s">
        <v>130</v>
      </c>
      <c r="C152" s="96" t="s">
        <v>278</v>
      </c>
      <c r="D152" s="96" t="s">
        <v>42</v>
      </c>
      <c r="E152" s="97" t="s">
        <v>7</v>
      </c>
      <c r="F152" s="98" t="s">
        <v>163</v>
      </c>
      <c r="G152" s="96" t="s">
        <v>401</v>
      </c>
      <c r="H152" s="99" t="s">
        <v>442</v>
      </c>
      <c r="I152" s="96">
        <v>1</v>
      </c>
      <c r="J152" s="96">
        <v>28</v>
      </c>
      <c r="K152" s="100">
        <v>1400000</v>
      </c>
      <c r="L152" s="100">
        <v>1400000</v>
      </c>
      <c r="M152" s="101" t="s">
        <v>65</v>
      </c>
      <c r="N152" s="102" t="s">
        <v>585</v>
      </c>
      <c r="O152" s="105" t="s">
        <v>41</v>
      </c>
      <c r="P152" s="104" t="s">
        <v>97</v>
      </c>
    </row>
    <row r="153" spans="1:16" s="76" customFormat="1" ht="27" customHeight="1">
      <c r="A153" s="96">
        <v>142</v>
      </c>
      <c r="B153" s="96" t="s">
        <v>252</v>
      </c>
      <c r="C153" s="96" t="s">
        <v>282</v>
      </c>
      <c r="D153" s="96" t="s">
        <v>71</v>
      </c>
      <c r="E153" s="97" t="s">
        <v>303</v>
      </c>
      <c r="F153" s="98" t="s">
        <v>308</v>
      </c>
      <c r="G153" s="96" t="s">
        <v>407</v>
      </c>
      <c r="H153" s="96" t="s">
        <v>446</v>
      </c>
      <c r="I153" s="96">
        <v>1</v>
      </c>
      <c r="J153" s="96">
        <v>6</v>
      </c>
      <c r="K153" s="100">
        <v>400000</v>
      </c>
      <c r="L153" s="100">
        <v>400000</v>
      </c>
      <c r="M153" s="101" t="s">
        <v>37</v>
      </c>
      <c r="N153" s="102" t="s">
        <v>137</v>
      </c>
      <c r="O153" s="105" t="s">
        <v>41</v>
      </c>
      <c r="P153" s="104" t="s">
        <v>97</v>
      </c>
    </row>
    <row r="154" spans="1:16" s="76" customFormat="1" ht="27" customHeight="1">
      <c r="A154" s="96">
        <v>143</v>
      </c>
      <c r="B154" s="96" t="s">
        <v>252</v>
      </c>
      <c r="C154" s="96" t="s">
        <v>282</v>
      </c>
      <c r="D154" s="96" t="s">
        <v>71</v>
      </c>
      <c r="E154" s="97" t="s">
        <v>303</v>
      </c>
      <c r="F154" s="98" t="s">
        <v>308</v>
      </c>
      <c r="G154" s="96" t="s">
        <v>403</v>
      </c>
      <c r="H154" s="99" t="s">
        <v>443</v>
      </c>
      <c r="I154" s="96">
        <v>1</v>
      </c>
      <c r="J154" s="96">
        <v>6</v>
      </c>
      <c r="K154" s="100">
        <v>400000</v>
      </c>
      <c r="L154" s="100">
        <v>400000</v>
      </c>
      <c r="M154" s="101" t="s">
        <v>37</v>
      </c>
      <c r="N154" s="102" t="s">
        <v>579</v>
      </c>
      <c r="O154" s="103" t="s">
        <v>41</v>
      </c>
      <c r="P154" s="104" t="s">
        <v>97</v>
      </c>
    </row>
    <row r="155" spans="1:16" s="76" customFormat="1" ht="27" customHeight="1">
      <c r="A155" s="96">
        <v>144</v>
      </c>
      <c r="B155" s="96" t="s">
        <v>104</v>
      </c>
      <c r="C155" s="96" t="s">
        <v>136</v>
      </c>
      <c r="D155" s="96" t="s">
        <v>71</v>
      </c>
      <c r="E155" s="97" t="s">
        <v>110</v>
      </c>
      <c r="F155" s="98" t="s">
        <v>63</v>
      </c>
      <c r="G155" s="96" t="s">
        <v>403</v>
      </c>
      <c r="H155" s="96" t="s">
        <v>443</v>
      </c>
      <c r="I155" s="96">
        <v>1</v>
      </c>
      <c r="J155" s="96">
        <v>14</v>
      </c>
      <c r="K155" s="100">
        <v>650000</v>
      </c>
      <c r="L155" s="100">
        <v>650000</v>
      </c>
      <c r="M155" s="101" t="s">
        <v>38</v>
      </c>
      <c r="N155" s="102" t="s">
        <v>586</v>
      </c>
      <c r="O155" s="103" t="s">
        <v>41</v>
      </c>
      <c r="P155" s="104" t="s">
        <v>100</v>
      </c>
    </row>
    <row r="156" spans="1:16" s="76" customFormat="1" ht="27" customHeight="1">
      <c r="A156" s="96">
        <v>145</v>
      </c>
      <c r="B156" s="96" t="s">
        <v>104</v>
      </c>
      <c r="C156" s="96" t="s">
        <v>280</v>
      </c>
      <c r="D156" s="96" t="s">
        <v>71</v>
      </c>
      <c r="E156" s="97" t="s">
        <v>110</v>
      </c>
      <c r="F156" s="98" t="s">
        <v>63</v>
      </c>
      <c r="G156" s="96" t="s">
        <v>402</v>
      </c>
      <c r="H156" s="96" t="s">
        <v>443</v>
      </c>
      <c r="I156" s="96">
        <v>1</v>
      </c>
      <c r="J156" s="96">
        <v>12</v>
      </c>
      <c r="K156" s="100">
        <v>800000</v>
      </c>
      <c r="L156" s="100">
        <v>800000</v>
      </c>
      <c r="M156" s="101" t="s">
        <v>181</v>
      </c>
      <c r="N156" s="102" t="s">
        <v>62</v>
      </c>
      <c r="O156" s="103" t="s">
        <v>41</v>
      </c>
      <c r="P156" s="104" t="s">
        <v>100</v>
      </c>
    </row>
    <row r="157" spans="1:16" s="76" customFormat="1" ht="27" customHeight="1">
      <c r="A157" s="96">
        <v>146</v>
      </c>
      <c r="B157" s="96" t="s">
        <v>253</v>
      </c>
      <c r="C157" s="96" t="s">
        <v>135</v>
      </c>
      <c r="D157" s="96" t="s">
        <v>71</v>
      </c>
      <c r="E157" s="97" t="s">
        <v>360</v>
      </c>
      <c r="F157" s="98" t="s">
        <v>338</v>
      </c>
      <c r="G157" s="96" t="s">
        <v>415</v>
      </c>
      <c r="H157" s="96" t="s">
        <v>446</v>
      </c>
      <c r="I157" s="96">
        <v>1</v>
      </c>
      <c r="J157" s="96">
        <v>6</v>
      </c>
      <c r="K157" s="100">
        <v>400000</v>
      </c>
      <c r="L157" s="100">
        <v>400000</v>
      </c>
      <c r="M157" s="101" t="s">
        <v>37</v>
      </c>
      <c r="N157" s="102" t="s">
        <v>587</v>
      </c>
      <c r="O157" s="103" t="s">
        <v>41</v>
      </c>
      <c r="P157" s="104" t="s">
        <v>188</v>
      </c>
    </row>
    <row r="158" spans="1:16" s="76" customFormat="1" ht="27" customHeight="1">
      <c r="A158" s="96">
        <v>147</v>
      </c>
      <c r="B158" s="96" t="s">
        <v>254</v>
      </c>
      <c r="C158" s="96" t="s">
        <v>280</v>
      </c>
      <c r="D158" s="96" t="s">
        <v>71</v>
      </c>
      <c r="E158" s="97" t="s">
        <v>361</v>
      </c>
      <c r="F158" s="98" t="s">
        <v>362</v>
      </c>
      <c r="G158" s="96" t="s">
        <v>402</v>
      </c>
      <c r="H158" s="99" t="s">
        <v>443</v>
      </c>
      <c r="I158" s="96">
        <v>1</v>
      </c>
      <c r="J158" s="96">
        <v>28</v>
      </c>
      <c r="K158" s="100">
        <v>1300000</v>
      </c>
      <c r="L158" s="100">
        <v>1300000</v>
      </c>
      <c r="M158" s="101" t="s">
        <v>182</v>
      </c>
      <c r="N158" s="102" t="s">
        <v>588</v>
      </c>
      <c r="O158" s="105" t="s">
        <v>41</v>
      </c>
      <c r="P158" s="104" t="s">
        <v>188</v>
      </c>
    </row>
    <row r="159" spans="1:16" s="76" customFormat="1" ht="27" customHeight="1">
      <c r="A159" s="96">
        <v>148</v>
      </c>
      <c r="B159" s="96" t="s">
        <v>255</v>
      </c>
      <c r="C159" s="96" t="s">
        <v>280</v>
      </c>
      <c r="D159" s="96" t="s">
        <v>71</v>
      </c>
      <c r="E159" s="97" t="s">
        <v>363</v>
      </c>
      <c r="F159" s="98" t="s">
        <v>305</v>
      </c>
      <c r="G159" s="96" t="s">
        <v>402</v>
      </c>
      <c r="H159" s="99" t="s">
        <v>443</v>
      </c>
      <c r="I159" s="96">
        <v>1</v>
      </c>
      <c r="J159" s="96">
        <v>28</v>
      </c>
      <c r="K159" s="100">
        <v>1300000</v>
      </c>
      <c r="L159" s="100">
        <v>1300000</v>
      </c>
      <c r="M159" s="101" t="s">
        <v>182</v>
      </c>
      <c r="N159" s="102" t="s">
        <v>589</v>
      </c>
      <c r="O159" s="103" t="s">
        <v>41</v>
      </c>
      <c r="P159" s="104" t="s">
        <v>189</v>
      </c>
    </row>
    <row r="160" spans="1:16" s="76" customFormat="1" ht="27" customHeight="1">
      <c r="A160" s="96">
        <v>149</v>
      </c>
      <c r="B160" s="96" t="s">
        <v>131</v>
      </c>
      <c r="C160" s="96" t="s">
        <v>288</v>
      </c>
      <c r="D160" s="96" t="s">
        <v>71</v>
      </c>
      <c r="E160" s="97" t="s">
        <v>6</v>
      </c>
      <c r="F160" s="98" t="s">
        <v>150</v>
      </c>
      <c r="G160" s="96" t="s">
        <v>407</v>
      </c>
      <c r="H160" s="99" t="s">
        <v>446</v>
      </c>
      <c r="I160" s="96">
        <v>1</v>
      </c>
      <c r="J160" s="96">
        <v>14</v>
      </c>
      <c r="K160" s="100">
        <v>650000</v>
      </c>
      <c r="L160" s="100">
        <v>650000</v>
      </c>
      <c r="M160" s="101" t="s">
        <v>38</v>
      </c>
      <c r="N160" s="102" t="s">
        <v>590</v>
      </c>
      <c r="O160" s="103" t="s">
        <v>41</v>
      </c>
      <c r="P160" s="104" t="s">
        <v>189</v>
      </c>
    </row>
    <row r="161" spans="1:16" s="76" customFormat="1" ht="27" customHeight="1">
      <c r="A161" s="96">
        <v>150</v>
      </c>
      <c r="B161" s="96" t="s">
        <v>132</v>
      </c>
      <c r="C161" s="96" t="s">
        <v>280</v>
      </c>
      <c r="D161" s="96" t="s">
        <v>71</v>
      </c>
      <c r="E161" s="97" t="s">
        <v>165</v>
      </c>
      <c r="F161" s="98" t="s">
        <v>166</v>
      </c>
      <c r="G161" s="96" t="s">
        <v>402</v>
      </c>
      <c r="H161" s="99" t="s">
        <v>443</v>
      </c>
      <c r="I161" s="96">
        <v>1</v>
      </c>
      <c r="J161" s="96">
        <v>28</v>
      </c>
      <c r="K161" s="100">
        <v>1300000</v>
      </c>
      <c r="L161" s="100">
        <v>1300000</v>
      </c>
      <c r="M161" s="101" t="s">
        <v>182</v>
      </c>
      <c r="N161" s="102" t="s">
        <v>591</v>
      </c>
      <c r="O161" s="105" t="s">
        <v>41</v>
      </c>
      <c r="P161" s="104" t="s">
        <v>189</v>
      </c>
    </row>
    <row r="162" spans="1:16" s="76" customFormat="1" ht="27" customHeight="1">
      <c r="A162" s="96">
        <v>151</v>
      </c>
      <c r="B162" s="96" t="s">
        <v>133</v>
      </c>
      <c r="C162" s="96" t="s">
        <v>289</v>
      </c>
      <c r="D162" s="96" t="s">
        <v>71</v>
      </c>
      <c r="E162" s="97" t="s">
        <v>169</v>
      </c>
      <c r="F162" s="98" t="s">
        <v>170</v>
      </c>
      <c r="G162" s="104" t="s">
        <v>403</v>
      </c>
      <c r="H162" s="107" t="s">
        <v>443</v>
      </c>
      <c r="I162" s="96">
        <v>1</v>
      </c>
      <c r="J162" s="96">
        <v>6</v>
      </c>
      <c r="K162" s="100">
        <v>400000</v>
      </c>
      <c r="L162" s="100">
        <v>400000</v>
      </c>
      <c r="M162" s="101" t="s">
        <v>37</v>
      </c>
      <c r="N162" s="102" t="s">
        <v>592</v>
      </c>
      <c r="O162" s="105" t="s">
        <v>41</v>
      </c>
      <c r="P162" s="104" t="s">
        <v>190</v>
      </c>
    </row>
    <row r="163" spans="1:16" s="76" customFormat="1" ht="27" customHeight="1">
      <c r="A163" s="96">
        <v>152</v>
      </c>
      <c r="B163" s="96" t="s">
        <v>133</v>
      </c>
      <c r="C163" s="96" t="s">
        <v>278</v>
      </c>
      <c r="D163" s="96" t="s">
        <v>42</v>
      </c>
      <c r="E163" s="97" t="s">
        <v>169</v>
      </c>
      <c r="F163" s="98" t="s">
        <v>170</v>
      </c>
      <c r="G163" s="96" t="s">
        <v>401</v>
      </c>
      <c r="H163" s="99" t="s">
        <v>442</v>
      </c>
      <c r="I163" s="96">
        <v>1</v>
      </c>
      <c r="J163" s="96">
        <v>28</v>
      </c>
      <c r="K163" s="100">
        <v>1400000</v>
      </c>
      <c r="L163" s="100">
        <v>1400000</v>
      </c>
      <c r="M163" s="101" t="s">
        <v>65</v>
      </c>
      <c r="N163" s="102" t="s">
        <v>593</v>
      </c>
      <c r="O163" s="105" t="s">
        <v>41</v>
      </c>
      <c r="P163" s="104" t="s">
        <v>190</v>
      </c>
    </row>
    <row r="164" spans="1:16" s="76" customFormat="1" ht="27" customHeight="1">
      <c r="A164" s="96">
        <v>153</v>
      </c>
      <c r="B164" s="96" t="s">
        <v>256</v>
      </c>
      <c r="C164" s="96" t="s">
        <v>43</v>
      </c>
      <c r="D164" s="96" t="s">
        <v>43</v>
      </c>
      <c r="E164" s="97" t="s">
        <v>364</v>
      </c>
      <c r="F164" s="98" t="s">
        <v>362</v>
      </c>
      <c r="G164" s="96" t="s">
        <v>416</v>
      </c>
      <c r="H164" s="96" t="s">
        <v>452</v>
      </c>
      <c r="I164" s="96">
        <v>1</v>
      </c>
      <c r="J164" s="96">
        <v>10</v>
      </c>
      <c r="K164" s="100">
        <v>500000</v>
      </c>
      <c r="L164" s="100">
        <v>500000</v>
      </c>
      <c r="M164" s="101" t="s">
        <v>35</v>
      </c>
      <c r="N164" s="102" t="s">
        <v>594</v>
      </c>
      <c r="O164" s="105" t="s">
        <v>41</v>
      </c>
      <c r="P164" s="104" t="s">
        <v>611</v>
      </c>
    </row>
    <row r="165" spans="1:16" s="76" customFormat="1" ht="27" customHeight="1">
      <c r="A165" s="96">
        <v>154</v>
      </c>
      <c r="B165" s="96" t="s">
        <v>257</v>
      </c>
      <c r="C165" s="96" t="s">
        <v>43</v>
      </c>
      <c r="D165" s="96" t="s">
        <v>43</v>
      </c>
      <c r="E165" s="97" t="s">
        <v>365</v>
      </c>
      <c r="F165" s="98" t="s">
        <v>168</v>
      </c>
      <c r="G165" s="96" t="s">
        <v>417</v>
      </c>
      <c r="H165" s="99" t="s">
        <v>453</v>
      </c>
      <c r="I165" s="96">
        <v>1</v>
      </c>
      <c r="J165" s="96">
        <v>40</v>
      </c>
      <c r="K165" s="100">
        <v>2000000</v>
      </c>
      <c r="L165" s="100">
        <v>2000000</v>
      </c>
      <c r="M165" s="101" t="s">
        <v>34</v>
      </c>
      <c r="N165" s="102" t="s">
        <v>595</v>
      </c>
      <c r="O165" s="103" t="s">
        <v>4</v>
      </c>
      <c r="P165" s="104" t="s">
        <v>612</v>
      </c>
    </row>
    <row r="166" spans="1:16" s="76" customFormat="1" ht="27" customHeight="1">
      <c r="A166" s="96">
        <v>155</v>
      </c>
      <c r="B166" s="96" t="s">
        <v>258</v>
      </c>
      <c r="C166" s="96" t="s">
        <v>290</v>
      </c>
      <c r="D166" s="96" t="s">
        <v>71</v>
      </c>
      <c r="E166" s="97" t="s">
        <v>366</v>
      </c>
      <c r="F166" s="98" t="s">
        <v>367</v>
      </c>
      <c r="G166" s="96" t="s">
        <v>418</v>
      </c>
      <c r="H166" s="96" t="s">
        <v>454</v>
      </c>
      <c r="I166" s="96">
        <v>1</v>
      </c>
      <c r="J166" s="96">
        <v>6</v>
      </c>
      <c r="K166" s="100">
        <v>400000</v>
      </c>
      <c r="L166" s="100">
        <v>400000</v>
      </c>
      <c r="M166" s="101" t="s">
        <v>37</v>
      </c>
      <c r="N166" s="102" t="s">
        <v>596</v>
      </c>
      <c r="O166" s="103" t="s">
        <v>41</v>
      </c>
      <c r="P166" s="104" t="s">
        <v>612</v>
      </c>
    </row>
    <row r="167" spans="1:16" s="76" customFormat="1" ht="27" customHeight="1">
      <c r="A167" s="96">
        <v>156</v>
      </c>
      <c r="B167" s="96" t="s">
        <v>258</v>
      </c>
      <c r="C167" s="96" t="s">
        <v>291</v>
      </c>
      <c r="D167" s="96" t="s">
        <v>71</v>
      </c>
      <c r="E167" s="97" t="s">
        <v>366</v>
      </c>
      <c r="F167" s="98" t="s">
        <v>367</v>
      </c>
      <c r="G167" s="96" t="s">
        <v>418</v>
      </c>
      <c r="H167" s="96" t="s">
        <v>454</v>
      </c>
      <c r="I167" s="96">
        <v>1</v>
      </c>
      <c r="J167" s="96">
        <v>6</v>
      </c>
      <c r="K167" s="100">
        <v>400000</v>
      </c>
      <c r="L167" s="100">
        <v>400000</v>
      </c>
      <c r="M167" s="101" t="s">
        <v>37</v>
      </c>
      <c r="N167" s="102" t="s">
        <v>597</v>
      </c>
      <c r="O167" s="103" t="s">
        <v>41</v>
      </c>
      <c r="P167" s="104" t="s">
        <v>612</v>
      </c>
    </row>
    <row r="168" spans="1:16" s="76" customFormat="1" ht="27" customHeight="1">
      <c r="A168" s="96">
        <v>157</v>
      </c>
      <c r="B168" s="96" t="s">
        <v>258</v>
      </c>
      <c r="C168" s="96" t="s">
        <v>292</v>
      </c>
      <c r="D168" s="96" t="s">
        <v>42</v>
      </c>
      <c r="E168" s="97" t="s">
        <v>366</v>
      </c>
      <c r="F168" s="98" t="s">
        <v>367</v>
      </c>
      <c r="G168" s="96" t="s">
        <v>419</v>
      </c>
      <c r="H168" s="96" t="s">
        <v>455</v>
      </c>
      <c r="I168" s="96">
        <v>1</v>
      </c>
      <c r="J168" s="96">
        <v>28</v>
      </c>
      <c r="K168" s="100">
        <v>1400000</v>
      </c>
      <c r="L168" s="100">
        <v>1400000</v>
      </c>
      <c r="M168" s="101" t="s">
        <v>65</v>
      </c>
      <c r="N168" s="102" t="s">
        <v>524</v>
      </c>
      <c r="O168" s="103" t="s">
        <v>41</v>
      </c>
      <c r="P168" s="104" t="s">
        <v>612</v>
      </c>
    </row>
    <row r="169" spans="1:16" s="76" customFormat="1" ht="27" customHeight="1">
      <c r="A169" s="96">
        <v>158</v>
      </c>
      <c r="B169" s="96" t="s">
        <v>258</v>
      </c>
      <c r="C169" s="96" t="s">
        <v>292</v>
      </c>
      <c r="D169" s="96" t="s">
        <v>42</v>
      </c>
      <c r="E169" s="97" t="s">
        <v>366</v>
      </c>
      <c r="F169" s="98" t="s">
        <v>367</v>
      </c>
      <c r="G169" s="96" t="s">
        <v>419</v>
      </c>
      <c r="H169" s="99" t="s">
        <v>455</v>
      </c>
      <c r="I169" s="96">
        <v>1</v>
      </c>
      <c r="J169" s="96">
        <v>28</v>
      </c>
      <c r="K169" s="100">
        <v>1400000</v>
      </c>
      <c r="L169" s="100">
        <v>1400000</v>
      </c>
      <c r="M169" s="101" t="s">
        <v>65</v>
      </c>
      <c r="N169" s="102" t="s">
        <v>559</v>
      </c>
      <c r="O169" s="105" t="s">
        <v>41</v>
      </c>
      <c r="P169" s="104" t="s">
        <v>612</v>
      </c>
    </row>
    <row r="170" spans="1:16" s="76" customFormat="1" ht="27" customHeight="1">
      <c r="A170" s="96">
        <v>159</v>
      </c>
      <c r="B170" s="96" t="s">
        <v>259</v>
      </c>
      <c r="C170" s="96" t="s">
        <v>292</v>
      </c>
      <c r="D170" s="96" t="s">
        <v>42</v>
      </c>
      <c r="E170" s="97" t="s">
        <v>368</v>
      </c>
      <c r="F170" s="98" t="s">
        <v>308</v>
      </c>
      <c r="G170" s="96" t="s">
        <v>419</v>
      </c>
      <c r="H170" s="99" t="s">
        <v>455</v>
      </c>
      <c r="I170" s="96">
        <v>1</v>
      </c>
      <c r="J170" s="96">
        <v>28</v>
      </c>
      <c r="K170" s="100">
        <v>1400000</v>
      </c>
      <c r="L170" s="100">
        <v>1400000</v>
      </c>
      <c r="M170" s="101" t="s">
        <v>65</v>
      </c>
      <c r="N170" s="102" t="s">
        <v>598</v>
      </c>
      <c r="O170" s="103" t="s">
        <v>41</v>
      </c>
      <c r="P170" s="104" t="s">
        <v>612</v>
      </c>
    </row>
    <row r="171" spans="1:16" s="76" customFormat="1" ht="27" customHeight="1">
      <c r="A171" s="96">
        <v>160</v>
      </c>
      <c r="B171" s="96" t="s">
        <v>260</v>
      </c>
      <c r="C171" s="96" t="s">
        <v>43</v>
      </c>
      <c r="D171" s="96" t="s">
        <v>43</v>
      </c>
      <c r="E171" s="97" t="s">
        <v>369</v>
      </c>
      <c r="F171" s="98" t="s">
        <v>370</v>
      </c>
      <c r="G171" s="96" t="s">
        <v>420</v>
      </c>
      <c r="H171" s="99" t="s">
        <v>456</v>
      </c>
      <c r="I171" s="96">
        <v>1</v>
      </c>
      <c r="J171" s="96">
        <v>20</v>
      </c>
      <c r="K171" s="100">
        <v>1000000</v>
      </c>
      <c r="L171" s="100">
        <v>1000000</v>
      </c>
      <c r="M171" s="101" t="s">
        <v>35</v>
      </c>
      <c r="N171" s="102" t="s">
        <v>599</v>
      </c>
      <c r="O171" s="103" t="s">
        <v>4</v>
      </c>
      <c r="P171" s="104" t="s">
        <v>191</v>
      </c>
    </row>
    <row r="172" spans="1:16" s="76" customFormat="1" ht="27" customHeight="1">
      <c r="A172" s="96">
        <v>161</v>
      </c>
      <c r="B172" s="96" t="s">
        <v>261</v>
      </c>
      <c r="C172" s="96" t="s">
        <v>43</v>
      </c>
      <c r="D172" s="96" t="s">
        <v>43</v>
      </c>
      <c r="E172" s="97" t="s">
        <v>335</v>
      </c>
      <c r="F172" s="98" t="s">
        <v>371</v>
      </c>
      <c r="G172" s="96" t="s">
        <v>421</v>
      </c>
      <c r="H172" s="99" t="s">
        <v>457</v>
      </c>
      <c r="I172" s="96">
        <v>1</v>
      </c>
      <c r="J172" s="96">
        <v>20</v>
      </c>
      <c r="K172" s="100">
        <v>1000000</v>
      </c>
      <c r="L172" s="100">
        <v>1000000</v>
      </c>
      <c r="M172" s="101" t="s">
        <v>35</v>
      </c>
      <c r="N172" s="102" t="s">
        <v>600</v>
      </c>
      <c r="O172" s="105" t="s">
        <v>4</v>
      </c>
      <c r="P172" s="104" t="s">
        <v>613</v>
      </c>
    </row>
    <row r="173" spans="1:16" s="76" customFormat="1" ht="27" customHeight="1">
      <c r="A173" s="96">
        <v>162</v>
      </c>
      <c r="B173" s="96" t="s">
        <v>262</v>
      </c>
      <c r="C173" s="96" t="s">
        <v>292</v>
      </c>
      <c r="D173" s="96" t="s">
        <v>42</v>
      </c>
      <c r="E173" s="97" t="s">
        <v>365</v>
      </c>
      <c r="F173" s="98" t="s">
        <v>168</v>
      </c>
      <c r="G173" s="96" t="s">
        <v>422</v>
      </c>
      <c r="H173" s="99" t="s">
        <v>432</v>
      </c>
      <c r="I173" s="96">
        <v>1</v>
      </c>
      <c r="J173" s="96">
        <v>12</v>
      </c>
      <c r="K173" s="100">
        <v>600000</v>
      </c>
      <c r="L173" s="100">
        <v>600000</v>
      </c>
      <c r="M173" s="101" t="s">
        <v>39</v>
      </c>
      <c r="N173" s="102" t="s">
        <v>601</v>
      </c>
      <c r="O173" s="105" t="s">
        <v>41</v>
      </c>
      <c r="P173" s="104" t="s">
        <v>614</v>
      </c>
    </row>
    <row r="174" spans="1:16" s="76" customFormat="1" ht="27" customHeight="1">
      <c r="A174" s="108">
        <v>163</v>
      </c>
      <c r="B174" s="108" t="s">
        <v>262</v>
      </c>
      <c r="C174" s="108" t="s">
        <v>292</v>
      </c>
      <c r="D174" s="108" t="s">
        <v>42</v>
      </c>
      <c r="E174" s="109" t="s">
        <v>365</v>
      </c>
      <c r="F174" s="110" t="s">
        <v>168</v>
      </c>
      <c r="G174" s="108" t="s">
        <v>422</v>
      </c>
      <c r="H174" s="108" t="s">
        <v>432</v>
      </c>
      <c r="I174" s="108">
        <v>1</v>
      </c>
      <c r="J174" s="108">
        <v>12</v>
      </c>
      <c r="K174" s="111">
        <v>600000</v>
      </c>
      <c r="L174" s="111">
        <v>600000</v>
      </c>
      <c r="M174" s="112" t="s">
        <v>39</v>
      </c>
      <c r="N174" s="113" t="s">
        <v>602</v>
      </c>
      <c r="O174" s="114" t="s">
        <v>41</v>
      </c>
      <c r="P174" s="115" t="s">
        <v>614</v>
      </c>
    </row>
    <row r="175" spans="1:16" ht="15.75" hidden="1">
      <c r="A175" s="39"/>
      <c r="B175" s="39"/>
      <c r="C175" s="116"/>
      <c r="D175" s="39"/>
      <c r="E175" s="117"/>
      <c r="F175" s="118"/>
      <c r="G175" s="39"/>
      <c r="H175" s="39"/>
      <c r="I175" s="39"/>
      <c r="J175" s="39"/>
      <c r="K175" s="119"/>
      <c r="L175" s="119"/>
      <c r="M175" s="38"/>
      <c r="N175" s="120"/>
      <c r="O175" s="121"/>
      <c r="P175" s="122"/>
    </row>
    <row r="176" spans="1:16" s="76" customFormat="1" ht="26.25" customHeight="1">
      <c r="A176" s="123"/>
      <c r="B176" s="123"/>
      <c r="C176" s="124"/>
      <c r="D176" s="123"/>
      <c r="E176" s="75" t="s">
        <v>50</v>
      </c>
      <c r="F176" s="75"/>
      <c r="G176" s="125"/>
      <c r="H176" s="125"/>
      <c r="I176" s="125">
        <f>SUBTOTAL(9,I12:I175)</f>
        <v>163</v>
      </c>
      <c r="J176" s="125">
        <f>SUBTOTAL(9,J12:J175)</f>
        <v>4046</v>
      </c>
      <c r="K176" s="126"/>
      <c r="L176" s="127">
        <f>SUBTOTAL(9,L12:L175)</f>
        <v>202750000</v>
      </c>
      <c r="M176" s="128"/>
      <c r="N176" s="129"/>
      <c r="O176" s="130"/>
      <c r="P176" s="131"/>
    </row>
    <row r="177" spans="1:15" s="76" customFormat="1" ht="15">
      <c r="A177" s="132"/>
      <c r="B177" s="132"/>
      <c r="C177" s="133"/>
      <c r="D177" s="132"/>
      <c r="E177" s="134"/>
      <c r="F177" s="134"/>
      <c r="G177" s="135"/>
      <c r="H177" s="135"/>
      <c r="I177" s="135"/>
      <c r="J177" s="135"/>
      <c r="K177" s="136"/>
      <c r="L177" s="137"/>
      <c r="M177" s="136"/>
      <c r="N177" s="138"/>
      <c r="O177" s="139"/>
    </row>
    <row r="178" spans="1:15" s="76" customFormat="1" ht="15">
      <c r="A178" s="132"/>
      <c r="B178" s="132"/>
      <c r="C178" s="140"/>
      <c r="D178" s="141"/>
      <c r="E178" s="140" t="s">
        <v>23</v>
      </c>
      <c r="F178" s="140"/>
      <c r="G178" s="142">
        <f>L176</f>
        <v>202750000</v>
      </c>
      <c r="H178" s="132" t="s">
        <v>22</v>
      </c>
      <c r="I178" s="135"/>
      <c r="J178" s="135"/>
      <c r="K178" s="136"/>
      <c r="L178" s="137"/>
      <c r="M178" s="136"/>
      <c r="N178" s="138"/>
      <c r="O178" s="139"/>
    </row>
    <row r="179" spans="5:12" ht="15.75">
      <c r="E179" s="143" t="s">
        <v>55</v>
      </c>
      <c r="F179" s="143"/>
      <c r="G179" s="144" t="str">
        <f>tien_so!C6</f>
        <v>Hai trăm lẻ hai triệu bảy trăm năm mươi ngàn đồng./.</v>
      </c>
      <c r="H179" s="144"/>
      <c r="I179" s="144"/>
      <c r="J179" s="144"/>
      <c r="K179" s="144"/>
      <c r="L179" s="144"/>
    </row>
    <row r="180" spans="12:15" ht="18.75">
      <c r="L180" s="23"/>
      <c r="M180" s="23"/>
      <c r="N180" s="23"/>
      <c r="O180" s="145"/>
    </row>
    <row r="181" spans="13:15" ht="18.75">
      <c r="M181" s="57"/>
      <c r="N181" s="146"/>
      <c r="O181" s="145"/>
    </row>
    <row r="184" ht="15.75">
      <c r="L184" s="147"/>
    </row>
    <row r="186" spans="12:15" ht="18.75">
      <c r="L186" s="23"/>
      <c r="M186" s="23"/>
      <c r="N186" s="23"/>
      <c r="O186" s="145"/>
    </row>
  </sheetData>
  <sheetProtection/>
  <autoFilter ref="A11:P174"/>
  <mergeCells count="24">
    <mergeCell ref="D8:D9"/>
    <mergeCell ref="C8:C9"/>
    <mergeCell ref="I8:J8"/>
    <mergeCell ref="A8:A9"/>
    <mergeCell ref="B8:B9"/>
    <mergeCell ref="E8:E9"/>
    <mergeCell ref="A6:O6"/>
    <mergeCell ref="A1:F1"/>
    <mergeCell ref="A2:F2"/>
    <mergeCell ref="A4:O4"/>
    <mergeCell ref="A5:O5"/>
    <mergeCell ref="E179:F179"/>
    <mergeCell ref="G8:H8"/>
    <mergeCell ref="F8:F9"/>
    <mergeCell ref="E176:F176"/>
    <mergeCell ref="G179:L179"/>
    <mergeCell ref="P8:P9"/>
    <mergeCell ref="L186:N186"/>
    <mergeCell ref="L180:N180"/>
    <mergeCell ref="K8:K9"/>
    <mergeCell ref="L8:L9"/>
    <mergeCell ref="O8:O9"/>
    <mergeCell ref="M8:M9"/>
    <mergeCell ref="N8:N9"/>
  </mergeCells>
  <conditionalFormatting sqref="A12:P174">
    <cfRule type="expression" priority="1" dxfId="1" stopIfTrue="1">
      <formula>MOD(ROW(),2)=0</formula>
    </cfRule>
  </conditionalFormatting>
  <printOptions/>
  <pageMargins left="0.38" right="0.17" top="0.59" bottom="0.59" header="0.23" footer="0.31"/>
  <pageSetup horizontalDpi="600" verticalDpi="600" orientation="landscape" paperSize="9" scale="70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2022-01-26T10:10:35Z</cp:lastPrinted>
  <dcterms:created xsi:type="dcterms:W3CDTF">2017-01-17T02:59:09Z</dcterms:created>
  <dcterms:modified xsi:type="dcterms:W3CDTF">2022-01-26T10:11:14Z</dcterms:modified>
  <cp:category/>
  <cp:version/>
  <cp:contentType/>
  <cp:contentStatus/>
</cp:coreProperties>
</file>