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4640" windowHeight="8196" firstSheet="2" activeTab="3"/>
  </bookViews>
  <sheets>
    <sheet name="Ma_Khoa" sheetId="1" state="hidden" r:id="rId1"/>
    <sheet name="tien_so" sheetId="2" state="hidden" r:id="rId2"/>
    <sheet name="Tong hop" sheetId="3" r:id="rId3"/>
    <sheet name="huong_dan_ky_I_2020_2021" sheetId="4" r:id="rId4"/>
  </sheets>
  <definedNames>
    <definedName name="_xlnm._FilterDatabase" localSheetId="3" hidden="1">'huong_dan_ky_I_2020_2021'!$A$11:$O$159</definedName>
    <definedName name="_xlnm._FilterDatabase" localSheetId="2" hidden="1">'Tong hop'!$A$11:$H$92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3">'huong_dan_ky_I_2020_2021'!$A$1:$O$171</definedName>
    <definedName name="_xlnm.Print_Area" localSheetId="2">'Tong hop'!$A$1:$H$97</definedName>
    <definedName name="_xlnm.Print_Titles" localSheetId="3">'huong_dan_ky_I_2020_2021'!$8:$9</definedName>
    <definedName name="_xlnm.Print_Titles" localSheetId="2">'Tong hop'!$11:$11</definedName>
    <definedName name="tam">#REF!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B8" authorId="0">
      <text>
        <r>
          <rPr>
            <b/>
            <sz val="8"/>
            <rFont val="Tahoma"/>
            <family val="0"/>
          </rPr>
          <t>Lọc theo mã Giảng viên</t>
        </r>
      </text>
    </comment>
  </commentList>
</comments>
</file>

<file path=xl/sharedStrings.xml><?xml version="1.0" encoding="utf-8"?>
<sst xmlns="http://schemas.openxmlformats.org/spreadsheetml/2006/main" count="1976" uniqueCount="606">
  <si>
    <t>2799/QĐ-HVN</t>
  </si>
  <si>
    <t>07/09/2018</t>
  </si>
  <si>
    <t>Phạm Thanh</t>
  </si>
  <si>
    <t>Ngô Thị</t>
  </si>
  <si>
    <t>Thuận</t>
  </si>
  <si>
    <t>Đức</t>
  </si>
  <si>
    <t>Oánh</t>
  </si>
  <si>
    <t>Phạm Ngọc Khánh</t>
  </si>
  <si>
    <t>Lê Thị Loan</t>
  </si>
  <si>
    <t>CD</t>
  </si>
  <si>
    <t>NCS kết thúc</t>
  </si>
  <si>
    <t>Ma</t>
  </si>
  <si>
    <t>Ma1</t>
  </si>
  <si>
    <t>Ten</t>
  </si>
  <si>
    <t>NH</t>
  </si>
  <si>
    <t>CN</t>
  </si>
  <si>
    <t>QL</t>
  </si>
  <si>
    <t>KT</t>
  </si>
  <si>
    <t>ML</t>
  </si>
  <si>
    <t>SN</t>
  </si>
  <si>
    <t>Sư phạm và Ngoại ngữ</t>
  </si>
  <si>
    <t>CP</t>
  </si>
  <si>
    <t>TY</t>
  </si>
  <si>
    <t>TH</t>
  </si>
  <si>
    <t>Tin học</t>
  </si>
  <si>
    <t>KE</t>
  </si>
  <si>
    <t>SH</t>
  </si>
  <si>
    <t>MT</t>
  </si>
  <si>
    <t>TS</t>
  </si>
  <si>
    <t>QS</t>
  </si>
  <si>
    <t>Giáo dục quốc phòng</t>
  </si>
  <si>
    <t>VH</t>
  </si>
  <si>
    <t>Giáo dục thể chất và Thể thao</t>
  </si>
  <si>
    <t>Nguyễn Thị</t>
  </si>
  <si>
    <t>Nguyễn Xuân</t>
  </si>
  <si>
    <t>Nguyễn Hữu</t>
  </si>
  <si>
    <t>Nguyễn Văn</t>
  </si>
  <si>
    <t>Tên</t>
  </si>
  <si>
    <t>STT</t>
  </si>
  <si>
    <t>Họ đệm</t>
  </si>
  <si>
    <t>Ghi chú</t>
  </si>
  <si>
    <t>MOI07</t>
  </si>
  <si>
    <t>MOI22</t>
  </si>
  <si>
    <t>TG352</t>
  </si>
  <si>
    <t>Phạm Thị Mỹ</t>
  </si>
  <si>
    <t>Hướng dẫn độc lập_Cao học</t>
  </si>
  <si>
    <t>Số, ký hiệu</t>
  </si>
  <si>
    <t>Số 
giờ
(giờ)</t>
  </si>
  <si>
    <t>Ký nhận</t>
  </si>
  <si>
    <t>ĐỐI VỚI GIẢNG VIÊN THỈNH GIẢNG</t>
  </si>
  <si>
    <t>của Giám đốc Học viện Nông nghiệp Việt Nam)</t>
  </si>
  <si>
    <t>Số giờ 
(giờ)</t>
  </si>
  <si>
    <t>đồng</t>
  </si>
  <si>
    <t>Tổng số tiền thanh toán</t>
  </si>
  <si>
    <t>Hải</t>
  </si>
  <si>
    <t>Hạnh</t>
  </si>
  <si>
    <t>Thủy</t>
  </si>
  <si>
    <t>Nguyễn Quốc</t>
  </si>
  <si>
    <t xml:space="preserve">BẢNG TỔNG HỢP THANH TOÁN TIỀN HƯỚNG DẪN </t>
  </si>
  <si>
    <t>Trần Văn</t>
  </si>
  <si>
    <t>Hùng</t>
  </si>
  <si>
    <t>Nguyễn Quang</t>
  </si>
  <si>
    <t>Thạch</t>
  </si>
  <si>
    <t>Nguyễn Thị Ngọc</t>
  </si>
  <si>
    <t>Số thanh toán</t>
  </si>
  <si>
    <t>Hướng dẫn 1_NCS</t>
  </si>
  <si>
    <t>Hướng dẫn 2_NCS</t>
  </si>
  <si>
    <t>Hướng dẫn độc lập_NCS</t>
  </si>
  <si>
    <t>Hướng dẫn 2_Đại học</t>
  </si>
  <si>
    <t>Hướng dẫn 1_Đại học</t>
  </si>
  <si>
    <t>Hướng dẫn 2_Cao học</t>
  </si>
  <si>
    <t>Hoạt động hướng dẫn</t>
  </si>
  <si>
    <t/>
  </si>
  <si>
    <t>KLCH</t>
  </si>
  <si>
    <t>NCS</t>
  </si>
  <si>
    <t>Dung</t>
  </si>
  <si>
    <t>Khoa</t>
  </si>
  <si>
    <t>BỘ NÔNG NGHIỆP VÀ PTNT</t>
  </si>
  <si>
    <t>HỌC VIỆN NÔNG NGHIỆP VIỆT NAM</t>
  </si>
  <si>
    <t>Đơn giá 
(đồng)</t>
  </si>
  <si>
    <t>Thành tiền
(đồng)</t>
  </si>
  <si>
    <t>Mã 
GV</t>
  </si>
  <si>
    <t>Tổng cộng</t>
  </si>
  <si>
    <t>Mã lớp</t>
  </si>
  <si>
    <t>Mã
loại 
hình</t>
  </si>
  <si>
    <t>Kh«ng söa 
dßng trªn</t>
  </si>
  <si>
    <t>đồng./.</t>
  </si>
  <si>
    <t>Bằng chữ:</t>
  </si>
  <si>
    <t>Tổng số tiền
(đồng)</t>
  </si>
  <si>
    <t>SL 
hướng 
dẫn 
(người học)</t>
  </si>
  <si>
    <t>Ngày, tháng,
 năm</t>
  </si>
  <si>
    <t>Người học</t>
  </si>
  <si>
    <t>Hợp đồng thỉnh giảng/
Quyết định hướng dẫn</t>
  </si>
  <si>
    <t>MG349</t>
  </si>
  <si>
    <t>TG638</t>
  </si>
  <si>
    <t>Nguyễn Thị Hồng</t>
  </si>
  <si>
    <t>Hà</t>
  </si>
  <si>
    <t>Huyền</t>
  </si>
  <si>
    <t>Hướng dẫn 1_Cao học</t>
  </si>
  <si>
    <t>Nguyễn Thị Dung</t>
  </si>
  <si>
    <t>Số lượng 
hướng dẫn 
(người học)</t>
  </si>
  <si>
    <t xml:space="preserve">LUẬN ÁN, LUẬN VĂN, KHÓA LUẬN, CHUYÊN ĐỀ TỐT NGHIỆP HỌC </t>
  </si>
  <si>
    <t>Nông học</t>
  </si>
  <si>
    <t>Chăn nuôi</t>
  </si>
  <si>
    <t>Thú y</t>
  </si>
  <si>
    <t>Kế toán và QTKD</t>
  </si>
  <si>
    <t>Quản lý đất đai</t>
  </si>
  <si>
    <t>Kinh tế và PTNT</t>
  </si>
  <si>
    <t>Công nghệ sinh học</t>
  </si>
  <si>
    <t>Công nghệ thực phẩm</t>
  </si>
  <si>
    <t>Môi trường</t>
  </si>
  <si>
    <t>Cơ Điện</t>
  </si>
  <si>
    <t>Thủy sản</t>
  </si>
  <si>
    <t>MG387</t>
  </si>
  <si>
    <t>TG442</t>
  </si>
  <si>
    <t>TG458</t>
  </si>
  <si>
    <t>TG466</t>
  </si>
  <si>
    <t>TN</t>
  </si>
  <si>
    <t>MG237</t>
  </si>
  <si>
    <t>TG375</t>
  </si>
  <si>
    <t>Trương Thu Loan</t>
  </si>
  <si>
    <t>Nguyễn Đình Thiều</t>
  </si>
  <si>
    <t>Nguyễn Thị Huyền Trang</t>
  </si>
  <si>
    <t>Đồng Thanh Mai</t>
  </si>
  <si>
    <t>Vũ Đăng</t>
  </si>
  <si>
    <t>Toàn</t>
  </si>
  <si>
    <t>MG163</t>
  </si>
  <si>
    <t>MG353</t>
  </si>
  <si>
    <t>K61CNSHA</t>
  </si>
  <si>
    <t>TG351</t>
  </si>
  <si>
    <t>TG492</t>
  </si>
  <si>
    <t>Nguyễn Khắc</t>
  </si>
  <si>
    <t>Hoàng Thị</t>
  </si>
  <si>
    <t>Đinh Phạm</t>
  </si>
  <si>
    <t>Hiền</t>
  </si>
  <si>
    <t>Hoàng Bằng</t>
  </si>
  <si>
    <t>An</t>
  </si>
  <si>
    <t>Vũ Hoài</t>
  </si>
  <si>
    <t>Sâm</t>
  </si>
  <si>
    <t>Ngoan</t>
  </si>
  <si>
    <t>Tâm</t>
  </si>
  <si>
    <t>Bùi Thị Thu</t>
  </si>
  <si>
    <t>Đỗ Văn</t>
  </si>
  <si>
    <t>Thu</t>
  </si>
  <si>
    <t>05/08/2019</t>
  </si>
  <si>
    <t>Nguyễn Mạnh Hùng</t>
  </si>
  <si>
    <t>TG543</t>
  </si>
  <si>
    <t>TG538</t>
  </si>
  <si>
    <t>TG746</t>
  </si>
  <si>
    <t>TG044</t>
  </si>
  <si>
    <t>TG115</t>
  </si>
  <si>
    <t>TG832</t>
  </si>
  <si>
    <t>TG015</t>
  </si>
  <si>
    <t>TG536</t>
  </si>
  <si>
    <t>TG416</t>
  </si>
  <si>
    <t>K61GICT</t>
  </si>
  <si>
    <t>CH27QLDDB</t>
  </si>
  <si>
    <t>CH27QLDDC</t>
  </si>
  <si>
    <t>K60CNSHC</t>
  </si>
  <si>
    <t>Viện</t>
  </si>
  <si>
    <t>Ngô Văn</t>
  </si>
  <si>
    <t>Dương Văn</t>
  </si>
  <si>
    <t>Hiểu</t>
  </si>
  <si>
    <t>Phạm Vân</t>
  </si>
  <si>
    <t>Đình</t>
  </si>
  <si>
    <t>Yến</t>
  </si>
  <si>
    <t>Khiêm</t>
  </si>
  <si>
    <t>Hoan</t>
  </si>
  <si>
    <t>Chu Đức</t>
  </si>
  <si>
    <t>1361/QĐ-HVN</t>
  </si>
  <si>
    <t>836/QĐ-HVN</t>
  </si>
  <si>
    <t>1207/QĐ-HVN</t>
  </si>
  <si>
    <t>12-2-20/HĐTG-HVN-SH</t>
  </si>
  <si>
    <t>23/04/2019</t>
  </si>
  <si>
    <t>20/03/2019</t>
  </si>
  <si>
    <t>06/02/2020</t>
  </si>
  <si>
    <t>10/04/2019</t>
  </si>
  <si>
    <t>30/12/2019</t>
  </si>
  <si>
    <t>25/10/2019</t>
  </si>
  <si>
    <t>Nguyễn Ngọc Mai</t>
  </si>
  <si>
    <t>Nguyễn Trung Kiên</t>
  </si>
  <si>
    <t>Nguyễn Minh Phương</t>
  </si>
  <si>
    <t>Khoa học xã hội</t>
  </si>
  <si>
    <t>BẢNG CHI TIẾT THANH TOÁN TIỀN HƯỚNG DẪN LUẬN ÁN, LUẬN VĂN, KHÓA LUẬN, CHUYÊN ĐỀ TỐT NGHIỆP HỌC KỲ I NĂM HỌC 2020-2021</t>
  </si>
  <si>
    <t>HD221</t>
  </si>
  <si>
    <t>HD222</t>
  </si>
  <si>
    <t>TG394</t>
  </si>
  <si>
    <t>TG604</t>
  </si>
  <si>
    <t>HD248</t>
  </si>
  <si>
    <t>HD178</t>
  </si>
  <si>
    <t>TG083</t>
  </si>
  <si>
    <t>HD123</t>
  </si>
  <si>
    <t>HD125</t>
  </si>
  <si>
    <t>HD127</t>
  </si>
  <si>
    <t>HD138</t>
  </si>
  <si>
    <t>HD152</t>
  </si>
  <si>
    <t>HD228</t>
  </si>
  <si>
    <t>HD230</t>
  </si>
  <si>
    <t>HD232</t>
  </si>
  <si>
    <t>HD235</t>
  </si>
  <si>
    <t>MG077</t>
  </si>
  <si>
    <t>TG787</t>
  </si>
  <si>
    <t>TG092</t>
  </si>
  <si>
    <t>TG535</t>
  </si>
  <si>
    <t>TG973</t>
  </si>
  <si>
    <t>HD014</t>
  </si>
  <si>
    <t>HD176</t>
  </si>
  <si>
    <t>HD241</t>
  </si>
  <si>
    <t>MG036</t>
  </si>
  <si>
    <t>MG100</t>
  </si>
  <si>
    <t>MG253</t>
  </si>
  <si>
    <t>TG377</t>
  </si>
  <si>
    <t>TG193</t>
  </si>
  <si>
    <t>TG547</t>
  </si>
  <si>
    <t>TG923</t>
  </si>
  <si>
    <t>TG986</t>
  </si>
  <si>
    <t>TG752</t>
  </si>
  <si>
    <t>TG945</t>
  </si>
  <si>
    <t>HD220</t>
  </si>
  <si>
    <t>MG366</t>
  </si>
  <si>
    <t>HD107</t>
  </si>
  <si>
    <t>TG564</t>
  </si>
  <si>
    <t>HD162</t>
  </si>
  <si>
    <t>TG382</t>
  </si>
  <si>
    <t>TG348</t>
  </si>
  <si>
    <t>TG520</t>
  </si>
  <si>
    <t>TG414</t>
  </si>
  <si>
    <t>TG553</t>
  </si>
  <si>
    <t>TG292</t>
  </si>
  <si>
    <t>TG409</t>
  </si>
  <si>
    <t>TG447</t>
  </si>
  <si>
    <t>TG462</t>
  </si>
  <si>
    <t>TG463</t>
  </si>
  <si>
    <t>TG556</t>
  </si>
  <si>
    <t>TG552</t>
  </si>
  <si>
    <t>TG554</t>
  </si>
  <si>
    <t>TG555</t>
  </si>
  <si>
    <t>TG557</t>
  </si>
  <si>
    <t>HD247</t>
  </si>
  <si>
    <t>TG712</t>
  </si>
  <si>
    <t>TG563</t>
  </si>
  <si>
    <t>CH27CNC</t>
  </si>
  <si>
    <t>CH27CNTPC</t>
  </si>
  <si>
    <t>K62CNTPA</t>
  </si>
  <si>
    <t>K62CNTPB</t>
  </si>
  <si>
    <t>CH27QLKTH2</t>
  </si>
  <si>
    <t>CH27KET2</t>
  </si>
  <si>
    <t>CH27QLKTB2</t>
  </si>
  <si>
    <t>CH27QLKTB3</t>
  </si>
  <si>
    <t>CH27QLKTP2</t>
  </si>
  <si>
    <t>CH27QLKTS2</t>
  </si>
  <si>
    <t>CH27PTNTC</t>
  </si>
  <si>
    <t>CH27KTNNC</t>
  </si>
  <si>
    <t>CH28QLKTB2</t>
  </si>
  <si>
    <t>CH27QLKTC</t>
  </si>
  <si>
    <t>CH27QLKTF</t>
  </si>
  <si>
    <t>CH27.QLKTV</t>
  </si>
  <si>
    <t>CH27CNSHC</t>
  </si>
  <si>
    <t>CH27KHCTC</t>
  </si>
  <si>
    <t>K62CNSHC</t>
  </si>
  <si>
    <t>K62CNSHA</t>
  </si>
  <si>
    <t>K61KHCTT</t>
  </si>
  <si>
    <t>CH27BVTVC</t>
  </si>
  <si>
    <t>K61CNSHE</t>
  </si>
  <si>
    <t>K62CNSHB</t>
  </si>
  <si>
    <t>CH27NTTSC</t>
  </si>
  <si>
    <t>Lâm Thái</t>
  </si>
  <si>
    <t>Nguyễn Thị Thanh</t>
  </si>
  <si>
    <t>Trịnh Hồng</t>
  </si>
  <si>
    <t>Sơn</t>
  </si>
  <si>
    <t>Trần Thị Bích</t>
  </si>
  <si>
    <t>Ngọc</t>
  </si>
  <si>
    <t>Bùi Đức</t>
  </si>
  <si>
    <t>Phương</t>
  </si>
  <si>
    <t>Nguyễn Nguyên</t>
  </si>
  <si>
    <t>Cự</t>
  </si>
  <si>
    <t>Nguyễn Duy</t>
  </si>
  <si>
    <t>Trình</t>
  </si>
  <si>
    <t>Thọ</t>
  </si>
  <si>
    <t>Phùng Giang</t>
  </si>
  <si>
    <t>Nguyễn Thị Tân</t>
  </si>
  <si>
    <t>Lộc</t>
  </si>
  <si>
    <t>Sen</t>
  </si>
  <si>
    <t>Lê Thị</t>
  </si>
  <si>
    <t>Hướng</t>
  </si>
  <si>
    <t>Nguyễn Thế</t>
  </si>
  <si>
    <t>Hinh</t>
  </si>
  <si>
    <t>Thể</t>
  </si>
  <si>
    <t>Trần Thế</t>
  </si>
  <si>
    <t>Tưởng</t>
  </si>
  <si>
    <t>Hưởng</t>
  </si>
  <si>
    <t>Trịnh Thị Thanh</t>
  </si>
  <si>
    <t>Vũ Thị Phương</t>
  </si>
  <si>
    <t>Thụy</t>
  </si>
  <si>
    <t>Quyền Đình</t>
  </si>
  <si>
    <t>Nguyễn Nghĩa</t>
  </si>
  <si>
    <t>Biên</t>
  </si>
  <si>
    <t>Nguyễn Ngọc</t>
  </si>
  <si>
    <t>Xuân</t>
  </si>
  <si>
    <t>Huệ</t>
  </si>
  <si>
    <t>Nguyễn ích</t>
  </si>
  <si>
    <t>Tân</t>
  </si>
  <si>
    <t>Phạm Xuân</t>
  </si>
  <si>
    <t>Hội</t>
  </si>
  <si>
    <t>Trần Đăng</t>
  </si>
  <si>
    <t>Khánh</t>
  </si>
  <si>
    <t>Trần Ngọc</t>
  </si>
  <si>
    <t>Phạm Thị Lý</t>
  </si>
  <si>
    <t>Đặng Thị</t>
  </si>
  <si>
    <t>Viên</t>
  </si>
  <si>
    <t>Trịnh Xuân</t>
  </si>
  <si>
    <t>Hoạt</t>
  </si>
  <si>
    <t>Phạm Mỹ</t>
  </si>
  <si>
    <t>Linh</t>
  </si>
  <si>
    <t>Lê Đức</t>
  </si>
  <si>
    <t>Thảo</t>
  </si>
  <si>
    <t>Đỗ Nguyên</t>
  </si>
  <si>
    <t>Lưu Văn</t>
  </si>
  <si>
    <t>Năng</t>
  </si>
  <si>
    <t>Thời</t>
  </si>
  <si>
    <t>Phạm Quý</t>
  </si>
  <si>
    <t>Giang</t>
  </si>
  <si>
    <t>Phạm Hồng</t>
  </si>
  <si>
    <t>Hiển</t>
  </si>
  <si>
    <t>Trường</t>
  </si>
  <si>
    <t>Đỗ Thị</t>
  </si>
  <si>
    <t>Nguyễn Trung</t>
  </si>
  <si>
    <t>Nam</t>
  </si>
  <si>
    <t>Vũ Văn</t>
  </si>
  <si>
    <t>Phạm Đình</t>
  </si>
  <si>
    <t>Minh</t>
  </si>
  <si>
    <t>Nguyễn Thùy</t>
  </si>
  <si>
    <t>Dương</t>
  </si>
  <si>
    <t>Huỳnh Thị Thu</t>
  </si>
  <si>
    <t>Nguyễn Đức</t>
  </si>
  <si>
    <t>Thành</t>
  </si>
  <si>
    <t>Đỗ Tiến</t>
  </si>
  <si>
    <t>Phát</t>
  </si>
  <si>
    <t>Nhàn</t>
  </si>
  <si>
    <t>Thái Thanh</t>
  </si>
  <si>
    <t>Bình</t>
  </si>
  <si>
    <t>4292/QĐ-HVN</t>
  </si>
  <si>
    <t>3892/QĐ-HVN</t>
  </si>
  <si>
    <t>65/HĐTG-HVN-CNTP</t>
  </si>
  <si>
    <t>100/HĐTG-HVN-BMKTTNMT</t>
  </si>
  <si>
    <t>101/HĐTG-HVN-BMKTTNMT</t>
  </si>
  <si>
    <t>3975/QĐ-HVN</t>
  </si>
  <si>
    <t>76/HĐTG-HVN-BMKT</t>
  </si>
  <si>
    <t>78/HĐTG-HVN-BMKT</t>
  </si>
  <si>
    <t>77/HĐTG-HVN-BMKT</t>
  </si>
  <si>
    <t>4038/QĐ-HVN</t>
  </si>
  <si>
    <t>92/HĐTG-HVN-BMKTTNMT</t>
  </si>
  <si>
    <t>91/HĐTG-HVN-BMKTTNMT</t>
  </si>
  <si>
    <t>99/HĐTG-HVN-BMKTTNMT</t>
  </si>
  <si>
    <t>207/QĐ-HVN</t>
  </si>
  <si>
    <t>2795/QĐ-HVN</t>
  </si>
  <si>
    <t>75/HĐTG-HVN-BMKT</t>
  </si>
  <si>
    <t>74/HĐTG-HVN-BMKT</t>
  </si>
  <si>
    <t>79/HĐTG-HVN-BMKT</t>
  </si>
  <si>
    <t>71/HĐTG-HVN-BMKT</t>
  </si>
  <si>
    <t>72/HĐTG-HVN-BMKT</t>
  </si>
  <si>
    <t>73/HĐTG-HVN-BMKT</t>
  </si>
  <si>
    <t>511/QĐ-HVN</t>
  </si>
  <si>
    <t>96/HĐTG-HVN-BMKTTNMT</t>
  </si>
  <si>
    <t>95/HĐTG-HVN-BMKTTNMT</t>
  </si>
  <si>
    <t>09/HĐTG-HVN-PTNT</t>
  </si>
  <si>
    <t>08/HĐTG-HVN-PTNT</t>
  </si>
  <si>
    <t>06/HĐTG-HVN-PTNT</t>
  </si>
  <si>
    <t>07/HĐTG-HVN-PTNT</t>
  </si>
  <si>
    <t>10/HĐTG-HVN-PTNT</t>
  </si>
  <si>
    <t>74/QĐ-HVN</t>
  </si>
  <si>
    <t>5016/QĐ-HVN</t>
  </si>
  <si>
    <t>84/HĐTG-HVN-CNVS</t>
  </si>
  <si>
    <t>718/QĐ-HVN</t>
  </si>
  <si>
    <t>24/HĐTG-HVN-SH</t>
  </si>
  <si>
    <t>58/HĐTG-HVN-CNVS</t>
  </si>
  <si>
    <t>436/QĐ-HVN</t>
  </si>
  <si>
    <t>4029/QĐ-HVN</t>
  </si>
  <si>
    <t>56/HĐTG-HVN-CNVS</t>
  </si>
  <si>
    <t>75/HĐTG-HVN-SH</t>
  </si>
  <si>
    <t>68/HĐTG-HVN-SH</t>
  </si>
  <si>
    <t>566/QĐ-HVN</t>
  </si>
  <si>
    <t>1689/QĐ-HVN</t>
  </si>
  <si>
    <t>1057/QĐ-HVN</t>
  </si>
  <si>
    <t>25/HĐTG-HVN-SH</t>
  </si>
  <si>
    <t>3337/QĐ-HVN</t>
  </si>
  <si>
    <t>55/HĐTG-HVN-CNVS</t>
  </si>
  <si>
    <t>3469/QĐ-HVN</t>
  </si>
  <si>
    <t>89/HĐTG-HVN-CNSHTV</t>
  </si>
  <si>
    <t>69/HĐTG-HVN-SH</t>
  </si>
  <si>
    <t>88/HĐTG-HVN-CNSHTV</t>
  </si>
  <si>
    <t>76/HĐTG-HVN-SH</t>
  </si>
  <si>
    <t>29/HĐTG-HVN-SH</t>
  </si>
  <si>
    <t>28/HĐTG-HVN-SH</t>
  </si>
  <si>
    <t>26/HĐTG-HVN-SH</t>
  </si>
  <si>
    <t>17/HĐTG-HVN-SH</t>
  </si>
  <si>
    <t>54/HĐTG-HVN-CNVS</t>
  </si>
  <si>
    <t>59/HĐTG-HVN-CNVS</t>
  </si>
  <si>
    <t>27/HĐTG-HVN-SH</t>
  </si>
  <si>
    <t>3090/QĐ-HVN</t>
  </si>
  <si>
    <t>52/HĐTG-HVN-CNVS</t>
  </si>
  <si>
    <t>53/HĐTG-HVN-CNVS</t>
  </si>
  <si>
    <t>72/HĐTG-HVN-SH</t>
  </si>
  <si>
    <t>57/HĐTG-HVN-CNVS</t>
  </si>
  <si>
    <t>74/HĐTG-HVN-SH</t>
  </si>
  <si>
    <t>73/HĐTG-HVN-SH</t>
  </si>
  <si>
    <t>3960/QĐ-HVN</t>
  </si>
  <si>
    <t>3770/QĐ-HVN</t>
  </si>
  <si>
    <t>20/11/2019</t>
  </si>
  <si>
    <t>04/11/2020</t>
  </si>
  <si>
    <t>31/10/2019</t>
  </si>
  <si>
    <t>01/08/2019</t>
  </si>
  <si>
    <t>04/11/2019</t>
  </si>
  <si>
    <t>23/01/2017</t>
  </si>
  <si>
    <t>26/06/2017</t>
  </si>
  <si>
    <t>28/02/2019</t>
  </si>
  <si>
    <t>07/08/2020</t>
  </si>
  <si>
    <t>14/01/2015</t>
  </si>
  <si>
    <t>06/03/2020</t>
  </si>
  <si>
    <t>13/03/2020</t>
  </si>
  <si>
    <t>10/09/2020</t>
  </si>
  <si>
    <t>03/08/2020</t>
  </si>
  <si>
    <t>22/02/2019</t>
  </si>
  <si>
    <t>28/10/2020</t>
  </si>
  <si>
    <t>14/08/2020</t>
  </si>
  <si>
    <t>07/09/2020</t>
  </si>
  <si>
    <t>14/03/2017</t>
  </si>
  <si>
    <t>19/08/2014</t>
  </si>
  <si>
    <t>22/04/2015</t>
  </si>
  <si>
    <t>11/09/2020</t>
  </si>
  <si>
    <t>28/10/2015</t>
  </si>
  <si>
    <t>24/09/2020</t>
  </si>
  <si>
    <t>21/12/2020</t>
  </si>
  <si>
    <t>30/09/2020</t>
  </si>
  <si>
    <t>28/08/2020</t>
  </si>
  <si>
    <t>18/08/2020</t>
  </si>
  <si>
    <t>14/09/2020</t>
  </si>
  <si>
    <t>29/09/2020</t>
  </si>
  <si>
    <t>Hướng dẫn 1 HV_Cao học NN</t>
  </si>
  <si>
    <t>Maichab Zaymoungkhoun</t>
  </si>
  <si>
    <t>Phenglee Legee</t>
  </si>
  <si>
    <t>Đỗ Trọng Toàn</t>
  </si>
  <si>
    <t>Chansamone Singngam</t>
  </si>
  <si>
    <t>Nguyễn Thị Hải</t>
  </si>
  <si>
    <t>Nguyễn Thị Thanh Hoa</t>
  </si>
  <si>
    <t>Nguyễn Ngọc Khánh</t>
  </si>
  <si>
    <t>Nguyễn Thị Hiền</t>
  </si>
  <si>
    <t>Hoàng Viết Dũng</t>
  </si>
  <si>
    <t>Phùng Thị Hường</t>
  </si>
  <si>
    <t>Phạm Như Quỳnh</t>
  </si>
  <si>
    <t>Trần Thị Kim Thanh</t>
  </si>
  <si>
    <t>Lương Thị Hiền</t>
  </si>
  <si>
    <t>Nguyễn Đức Thuận</t>
  </si>
  <si>
    <t>Nguyễn Thị Thinh</t>
  </si>
  <si>
    <t>Lê Đăng Thanh</t>
  </si>
  <si>
    <t>Nguyễn Thị Thanh Nga</t>
  </si>
  <si>
    <t>Thân Thị Hạnh</t>
  </si>
  <si>
    <t>Thân Thị Hảo</t>
  </si>
  <si>
    <t>Nguyễn Đức Mạnh</t>
  </si>
  <si>
    <t>Đặng Việt Hùng</t>
  </si>
  <si>
    <t>Nguyễn Bá Vinh</t>
  </si>
  <si>
    <t>Nguyễn Bích Ngọc</t>
  </si>
  <si>
    <t>Thân Văn Tuấn</t>
  </si>
  <si>
    <t>Hướng dẫn DL HV_Cao học NN</t>
  </si>
  <si>
    <t>Lith Sa Na  THONG SA NGUAN</t>
  </si>
  <si>
    <t>Lê Đức Duy</t>
  </si>
  <si>
    <t>Vanna Chomavanh</t>
  </si>
  <si>
    <t>Ngô Quang Việt</t>
  </si>
  <si>
    <t>Đỗ Ngọc Tú</t>
  </si>
  <si>
    <t>Nguyễn Văn Trung</t>
  </si>
  <si>
    <t>Bùi Minh Tư</t>
  </si>
  <si>
    <t>Trần Thị Thức</t>
  </si>
  <si>
    <t>Phạm Thị Dinh</t>
  </si>
  <si>
    <t>Bùi Duy Sơn</t>
  </si>
  <si>
    <t>Hà Thu Trang</t>
  </si>
  <si>
    <t>Hà Ngọc Bảo</t>
  </si>
  <si>
    <t>Tô Vũ Đức</t>
  </si>
  <si>
    <t>Nguyễn Đức Chung</t>
  </si>
  <si>
    <t>Bùi Anh Tuấn</t>
  </si>
  <si>
    <t>Đào Thị Mơ</t>
  </si>
  <si>
    <t>Nguyễn Thị Thu Thủy</t>
  </si>
  <si>
    <t>Tạ Thị Quyên</t>
  </si>
  <si>
    <t>Lý Quang Hưng</t>
  </si>
  <si>
    <t>Phạm Mạnh Hoàng</t>
  </si>
  <si>
    <t>Phạm Thị Minh Trang</t>
  </si>
  <si>
    <t>Phạm Thị Thu Hoài</t>
  </si>
  <si>
    <t>Phaivieng SOUPHUNTHONG</t>
  </si>
  <si>
    <t>Đỗ Ngọc Hải</t>
  </si>
  <si>
    <t>Trần Thế Tuấn</t>
  </si>
  <si>
    <t>Lang Minh Dương</t>
  </si>
  <si>
    <t>Nguyễn Hùng Cường</t>
  </si>
  <si>
    <t>Lưu Thị Quyền</t>
  </si>
  <si>
    <t>Phan Tùng Dương</t>
  </si>
  <si>
    <t>Ommany LEUDEDMOUNSONE</t>
  </si>
  <si>
    <t>Nguyễn Minh Thành</t>
  </si>
  <si>
    <t>Nguyễn Văn Hà</t>
  </si>
  <si>
    <t>Phạm Bình Minh</t>
  </si>
  <si>
    <t>Hoàng Thị Ngọc Hiệp</t>
  </si>
  <si>
    <t>Phạm Thanh Quế</t>
  </si>
  <si>
    <t>Lê Bảo Trung</t>
  </si>
  <si>
    <t>Vũ Danh Tuyên</t>
  </si>
  <si>
    <t>Trần Thị Thùy Dương</t>
  </si>
  <si>
    <t>Dương Hồng Thơm</t>
  </si>
  <si>
    <t>Hoàng Thị Đào</t>
  </si>
  <si>
    <t>Trần Thị Thanh Huyền</t>
  </si>
  <si>
    <t>Tạ Thị Diệu Linh</t>
  </si>
  <si>
    <t>Lê Thị Phương Anh</t>
  </si>
  <si>
    <t>Đỗ Thị Thuỳ Giang</t>
  </si>
  <si>
    <t>Hướng dẫn 2 Khóa luận TT_CLC</t>
  </si>
  <si>
    <t>Nguyễn Xuân Khánh</t>
  </si>
  <si>
    <t xml:space="preserve"> Nguyễn Thị Lê</t>
  </si>
  <si>
    <t>Lô Thị Thu</t>
  </si>
  <si>
    <t>Nguyễn Thu Ly</t>
  </si>
  <si>
    <t>Dương Thị Ngọc Anh</t>
  </si>
  <si>
    <t>Hướng dẫn 1 NCS người NN_TV</t>
  </si>
  <si>
    <t>Hatsada VIRACHACK</t>
  </si>
  <si>
    <t>Khamxai Laochuekao .</t>
  </si>
  <si>
    <t>Phạm Thị Thu Trang</t>
  </si>
  <si>
    <t>Mai Công Tuấn</t>
  </si>
  <si>
    <t>Dương Đức Huy</t>
  </si>
  <si>
    <t>Trần Tố Tâm</t>
  </si>
  <si>
    <t>Hướng dẫn 1 Khóa luận TT_CLC</t>
  </si>
  <si>
    <t>Nguyễn Vũ Kiều Oanh</t>
  </si>
  <si>
    <t>Đỗ Thị Minh Nguyệt</t>
  </si>
  <si>
    <t>Nguyễn Thị Thu Thảo</t>
  </si>
  <si>
    <t>Nguyễn Bảo Khánh</t>
  </si>
  <si>
    <t>Trương Quang Ngân</t>
  </si>
  <si>
    <t>Lê Thị Vân Anh</t>
  </si>
  <si>
    <t>Vũ Mạnh Cường</t>
  </si>
  <si>
    <t>Lê Đức Thiện</t>
  </si>
  <si>
    <t>Mai Văn Anh</t>
  </si>
  <si>
    <t>Đậu Linh Chi</t>
  </si>
  <si>
    <t>Vũ Ngọc Dương</t>
  </si>
  <si>
    <t>Hoàng Thị Ngọc Giang</t>
  </si>
  <si>
    <t>Dương Văn Hoàn</t>
  </si>
  <si>
    <t>Hồ Thị Khuyên</t>
  </si>
  <si>
    <t>Diêm Đăng Trường</t>
  </si>
  <si>
    <t>Bùi Ngọc Phượng</t>
  </si>
  <si>
    <t>Đoàn Thị Thúy Hằng</t>
  </si>
  <si>
    <t>Nguyễn Đức Thắng</t>
  </si>
  <si>
    <t>Đỗ Văn Thụ</t>
  </si>
  <si>
    <t>Vũ Mạnh Ân</t>
  </si>
  <si>
    <t>Vũ Hồng Tiến</t>
  </si>
  <si>
    <t>Lục Thị Ngân</t>
  </si>
  <si>
    <t>Nguyễn Đức Anh Tuấn</t>
  </si>
  <si>
    <t>Phùng Hà Trang</t>
  </si>
  <si>
    <t>Nguyễn Thị Ngọc ánh</t>
  </si>
  <si>
    <t>Phạm Thị Ngọc Bích</t>
  </si>
  <si>
    <t>Nguyễn Thị Yến Chi</t>
  </si>
  <si>
    <t>Vũ Hải Chung</t>
  </si>
  <si>
    <t>Lê Thu Hoài</t>
  </si>
  <si>
    <t>Đỗ Minh Đức</t>
  </si>
  <si>
    <t>Phạm Mạnh Hưng</t>
  </si>
  <si>
    <t>Nguyễn Văn Hiếu</t>
  </si>
  <si>
    <t>Nguyễn Thị Bích Hằng</t>
  </si>
  <si>
    <t>Trần Thị Kiều</t>
  </si>
  <si>
    <t>Phạm Ngọc Duy</t>
  </si>
  <si>
    <t>Lê Doãn Quốc</t>
  </si>
  <si>
    <t>Nguyễn Trà My</t>
  </si>
  <si>
    <t>Vũ Duy Thái Sơn</t>
  </si>
  <si>
    <t>Trần Hữu Định</t>
  </si>
  <si>
    <t>Phạm Quang Hưng</t>
  </si>
  <si>
    <t>Nguyễn Thị Bích Ngọc</t>
  </si>
  <si>
    <t>Nguyễn Lệ Trà My</t>
  </si>
  <si>
    <t>Nguyễn Thị Thanh Thu</t>
  </si>
  <si>
    <t>Lý Thị Thuỳ Linh</t>
  </si>
  <si>
    <t>Nguyễn Thị Thu Thuỳ</t>
  </si>
  <si>
    <t>Phương Thị Lựu</t>
  </si>
  <si>
    <t>Nguyễn Thị Hồng Thu</t>
  </si>
  <si>
    <t>Lã Đức Duy</t>
  </si>
  <si>
    <t>Lê Minh Vỹ</t>
  </si>
  <si>
    <t>Lê Đức Công</t>
  </si>
  <si>
    <t>Lưu Văn Biên</t>
  </si>
  <si>
    <t>Đinh Xuân Sinh</t>
  </si>
  <si>
    <t>Nguyễn Văn Phương</t>
  </si>
  <si>
    <t>Bmon</t>
  </si>
  <si>
    <t>Văn phòng khoa</t>
  </si>
  <si>
    <t>Di truyền giống GS</t>
  </si>
  <si>
    <t>Sinh lý - Tập tính động vật</t>
  </si>
  <si>
    <t>Kế toán tài chính</t>
  </si>
  <si>
    <t>Tài chính</t>
  </si>
  <si>
    <t>Kế toán Quản trị và Kiểm toán</t>
  </si>
  <si>
    <t>Kế hoạch và đầu tư</t>
  </si>
  <si>
    <t>Kinh tế</t>
  </si>
  <si>
    <t>Kinh tế NN và Chính sách</t>
  </si>
  <si>
    <t>Kinh tế tài nguyên và môi trường</t>
  </si>
  <si>
    <t>Phát triển nông thôn</t>
  </si>
  <si>
    <t>Phân tích định lượng</t>
  </si>
  <si>
    <t>Côn trùng</t>
  </si>
  <si>
    <t>Bệnh cây</t>
  </si>
  <si>
    <t>Cây công nghiệp</t>
  </si>
  <si>
    <t>Di truyền giống CT</t>
  </si>
  <si>
    <t>Rau quả</t>
  </si>
  <si>
    <t>Trắc địa Bản đồ</t>
  </si>
  <si>
    <t>Tài nguyên nước</t>
  </si>
  <si>
    <t>Hệ thống thông tin đất</t>
  </si>
  <si>
    <t>CN sinh học thực vật</t>
  </si>
  <si>
    <t>Sinh học phân tử và CNSH ứng dụng</t>
  </si>
  <si>
    <t>Công nghệ sinh học động vật</t>
  </si>
  <si>
    <t>Công nghệ vi sinh</t>
  </si>
  <si>
    <t>Sinh học</t>
  </si>
  <si>
    <t>Thuỷ sản</t>
  </si>
  <si>
    <t>Ký sinh trùng</t>
  </si>
  <si>
    <t>HỌC KỲ I NĂM HỌC 2020-2021</t>
  </si>
  <si>
    <r>
      <t xml:space="preserve">(Kèm theo Quyết định số  </t>
    </r>
    <r>
      <rPr>
        <b/>
        <sz val="14"/>
        <rFont val="Times New Roman"/>
        <family val="1"/>
      </rPr>
      <t xml:space="preserve">    667   </t>
    </r>
    <r>
      <rPr>
        <sz val="14"/>
        <rFont val="Times New Roman"/>
        <family val="1"/>
      </rPr>
      <t xml:space="preserve"> /QĐ-HVN ngày   02   tháng  02  năm 2021</t>
    </r>
  </si>
  <si>
    <r>
      <t xml:space="preserve">(Kèm theo Quyết định số  </t>
    </r>
    <r>
      <rPr>
        <b/>
        <sz val="14"/>
        <rFont val="Times New Roman"/>
        <family val="1"/>
      </rPr>
      <t xml:space="preserve">  667  </t>
    </r>
    <r>
      <rPr>
        <sz val="14"/>
        <rFont val="Times New Roman"/>
        <family val="1"/>
      </rPr>
      <t xml:space="preserve">   /QĐ-HVN ngày  02  tháng  02  năm 2021 của Giám đốc Học viện Nông nghiệp Việt Nam)</t>
    </r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</si>
</sst>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_);_(@_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mm/yy"/>
    <numFmt numFmtId="180" formatCode="0.0"/>
    <numFmt numFmtId="181" formatCode="#,##0.0"/>
    <numFmt numFmtId="182" formatCode="#,##0.000"/>
    <numFmt numFmtId="183" formatCode="0.000"/>
    <numFmt numFmtId="184" formatCode="0.000000"/>
    <numFmt numFmtId="185" formatCode="0.00000"/>
    <numFmt numFmtId="186" formatCode="0.0000"/>
    <numFmt numFmtId="187" formatCode="#,##0.0000000000"/>
    <numFmt numFmtId="188" formatCode="#,##0.000000000"/>
    <numFmt numFmtId="189" formatCode="#,##0.00000000"/>
    <numFmt numFmtId="190" formatCode="#,##0.0000000"/>
    <numFmt numFmtId="191" formatCode="#,##0.000000"/>
    <numFmt numFmtId="192" formatCode="#,##0.00000"/>
    <numFmt numFmtId="193" formatCode="#,##0.0000"/>
    <numFmt numFmtId="194" formatCode="mm/yyyy"/>
    <numFmt numFmtId="195" formatCode="_(* #,##0.0_);_(* \(#,##0.0\);_(* &quot;-&quot;_);_(@_)"/>
    <numFmt numFmtId="196" formatCode="_(* #,##0.00_);_(* \(#,##0.00\);_(* &quot;-&quot;_);_(@_)"/>
    <numFmt numFmtId="197" formatCode="00.000"/>
    <numFmt numFmtId="198" formatCode="mm/dd/yy"/>
    <numFmt numFmtId="199" formatCode="yy/mm/dd"/>
    <numFmt numFmtId="200" formatCode="yyyy/mm/dd"/>
    <numFmt numFmtId="201" formatCode="yyyymmdd"/>
    <numFmt numFmtId="202" formatCode="000"/>
    <numFmt numFmtId="203" formatCode="00"/>
    <numFmt numFmtId="204" formatCode="00,000"/>
    <numFmt numFmtId="205" formatCode="0.0%"/>
    <numFmt numFmtId="206" formatCode="0.000%"/>
    <numFmt numFmtId="207" formatCode="_(* #,##0.000_);_(* \(#,##0.000\);_(* &quot;-&quot;??_);_(@_)"/>
    <numFmt numFmtId="208" formatCode="_(* #,##0.0000_);_(* \(#,##0.0000\);_(* &quot;-&quot;??_);_(@_)"/>
    <numFmt numFmtId="209" formatCode="#,##0.00000000000"/>
    <numFmt numFmtId="210" formatCode="#,##0.000000000000"/>
    <numFmt numFmtId="211" formatCode="#,##0.0000000000000"/>
    <numFmt numFmtId="212" formatCode="0.0000000"/>
    <numFmt numFmtId="213" formatCode="_-* #,##0.0_-;\-* #,##0.0_-;_-* &quot;-&quot;??_-;_-@_-"/>
    <numFmt numFmtId="214" formatCode="_-* #,##0_-;\-* #,##0_-;_-* &quot;-&quot;??_-;_-@_-"/>
    <numFmt numFmtId="215" formatCode="dd/mm/yy"/>
    <numFmt numFmtId="216" formatCode="#,##0\ &quot;₫&quot;;\-#,##0\ &quot;₫&quot;"/>
    <numFmt numFmtId="217" formatCode="#,##0\ &quot;₫&quot;;[Red]\-#,##0\ &quot;₫&quot;"/>
    <numFmt numFmtId="218" formatCode="#,##0.00\ &quot;₫&quot;;\-#,##0.00\ &quot;₫&quot;"/>
    <numFmt numFmtId="219" formatCode="#,##0.00\ &quot;₫&quot;;[Red]\-#,##0.00\ &quot;₫&quot;"/>
    <numFmt numFmtId="220" formatCode="_-* #,##0\ &quot;₫&quot;_-;\-* #,##0\ &quot;₫&quot;_-;_-* &quot;-&quot;\ &quot;₫&quot;_-;_-@_-"/>
    <numFmt numFmtId="221" formatCode="_-* #,##0\ _₫_-;\-* #,##0\ _₫_-;_-* &quot;-&quot;\ _₫_-;_-@_-"/>
    <numFmt numFmtId="222" formatCode="_-* #,##0.00\ &quot;₫&quot;_-;\-* #,##0.00\ &quot;₫&quot;_-;_-* &quot;-&quot;??\ &quot;₫&quot;_-;_-@_-"/>
    <numFmt numFmtId="223" formatCode="_-* #,##0.00\ _₫_-;\-* #,##0.00\ _₫_-;_-* &quot;-&quot;??\ _₫_-;_-@_-"/>
  </numFmts>
  <fonts count="39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2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165" fontId="29" fillId="0" borderId="0" xfId="42" applyNumberFormat="1" applyFont="1" applyFill="1" applyAlignment="1" applyProtection="1">
      <alignment vertical="center"/>
      <protection hidden="1"/>
    </xf>
    <xf numFmtId="0" fontId="30" fillId="0" borderId="0" xfId="60" applyFont="1" applyFill="1" applyAlignment="1" applyProtection="1">
      <alignment horizontal="center"/>
      <protection hidden="1"/>
    </xf>
    <xf numFmtId="0" fontId="31" fillId="0" borderId="0" xfId="60" applyFont="1" applyFill="1" applyAlignment="1" applyProtection="1">
      <alignment horizontal="center"/>
      <protection hidden="1"/>
    </xf>
    <xf numFmtId="0" fontId="0" fillId="0" borderId="0" xfId="61" applyFont="1">
      <alignment/>
      <protection/>
    </xf>
    <xf numFmtId="0" fontId="5" fillId="0" borderId="0" xfId="61" applyFont="1" applyFill="1" applyAlignment="1" applyProtection="1">
      <alignment horizontal="center" vertical="center" wrapText="1"/>
      <protection hidden="1"/>
    </xf>
    <xf numFmtId="0" fontId="32" fillId="0" borderId="0" xfId="60" applyFont="1" applyFill="1" applyProtection="1">
      <alignment/>
      <protection hidden="1"/>
    </xf>
    <xf numFmtId="0" fontId="33" fillId="0" borderId="0" xfId="60" applyFont="1" applyFill="1" applyProtection="1">
      <alignment/>
      <protection hidden="1"/>
    </xf>
    <xf numFmtId="0" fontId="34" fillId="0" borderId="0" xfId="61" applyFont="1" applyFill="1" applyAlignment="1" applyProtection="1">
      <alignment vertical="center"/>
      <protection hidden="1"/>
    </xf>
    <xf numFmtId="0" fontId="35" fillId="0" borderId="0" xfId="61" applyFont="1" applyFill="1" applyAlignment="1" applyProtection="1">
      <alignment horizontal="center" vertical="center"/>
      <protection hidden="1"/>
    </xf>
    <xf numFmtId="0" fontId="33" fillId="0" borderId="0" xfId="59" applyFont="1" applyFill="1" applyAlignment="1" applyProtection="1">
      <alignment horizontal="center"/>
      <protection hidden="1"/>
    </xf>
    <xf numFmtId="0" fontId="33" fillId="0" borderId="0" xfId="60" applyFont="1" applyFill="1" applyAlignment="1" applyProtection="1">
      <alignment horizontal="center"/>
      <protection hidden="1"/>
    </xf>
    <xf numFmtId="0" fontId="32" fillId="0" borderId="0" xfId="58" applyFont="1" applyFill="1" applyAlignment="1">
      <alignment horizontal="center" vertical="center"/>
      <protection/>
    </xf>
    <xf numFmtId="0" fontId="32" fillId="0" borderId="0" xfId="58" applyFont="1" applyFill="1" applyAlignment="1">
      <alignment vertical="center"/>
      <protection/>
    </xf>
    <xf numFmtId="0" fontId="32" fillId="0" borderId="0" xfId="58" applyFont="1" applyFill="1" applyAlignment="1">
      <alignment vertical="center" wrapText="1"/>
      <protection/>
    </xf>
    <xf numFmtId="1" fontId="32" fillId="0" borderId="0" xfId="58" applyNumberFormat="1" applyFont="1" applyFill="1" applyAlignment="1">
      <alignment vertical="center"/>
      <protection/>
    </xf>
    <xf numFmtId="0" fontId="32" fillId="0" borderId="0" xfId="58" applyFont="1" applyFill="1" applyAlignment="1">
      <alignment horizontal="left" vertical="center"/>
      <protection/>
    </xf>
    <xf numFmtId="2" fontId="32" fillId="0" borderId="0" xfId="58" applyNumberFormat="1" applyFont="1" applyFill="1" applyAlignment="1">
      <alignment horizontal="center" vertic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NumberFormat="1" applyFont="1" applyFill="1" applyBorder="1" applyAlignment="1">
      <alignment vertical="center"/>
    </xf>
    <xf numFmtId="0" fontId="0" fillId="24" borderId="15" xfId="0" applyNumberFormat="1" applyFont="1" applyFill="1" applyBorder="1" applyAlignment="1">
      <alignment vertical="center"/>
    </xf>
    <xf numFmtId="0" fontId="0" fillId="24" borderId="13" xfId="0" applyNumberFormat="1" applyFont="1" applyFill="1" applyBorder="1" applyAlignment="1">
      <alignment horizontal="center" vertical="center"/>
    </xf>
    <xf numFmtId="3" fontId="0" fillId="24" borderId="13" xfId="42" applyNumberFormat="1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7" xfId="0" applyNumberFormat="1" applyFont="1" applyFill="1" applyBorder="1" applyAlignment="1">
      <alignment vertical="center"/>
    </xf>
    <xf numFmtId="0" fontId="0" fillId="24" borderId="18" xfId="0" applyNumberFormat="1" applyFont="1" applyFill="1" applyBorder="1" applyAlignment="1">
      <alignment vertical="center"/>
    </xf>
    <xf numFmtId="0" fontId="0" fillId="24" borderId="16" xfId="0" applyNumberFormat="1" applyFont="1" applyFill="1" applyBorder="1" applyAlignment="1">
      <alignment horizontal="center" vertical="center"/>
    </xf>
    <xf numFmtId="3" fontId="0" fillId="24" borderId="16" xfId="42" applyNumberFormat="1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19" xfId="0" applyNumberFormat="1" applyFont="1" applyFill="1" applyBorder="1" applyAlignment="1">
      <alignment vertical="center"/>
    </xf>
    <xf numFmtId="0" fontId="0" fillId="24" borderId="19" xfId="0" applyNumberFormat="1" applyFont="1" applyFill="1" applyBorder="1" applyAlignment="1">
      <alignment horizontal="center" vertical="center"/>
    </xf>
    <xf numFmtId="165" fontId="0" fillId="24" borderId="19" xfId="42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3" fontId="4" fillId="24" borderId="0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181" fontId="0" fillId="24" borderId="0" xfId="0" applyNumberFormat="1" applyFont="1" applyFill="1" applyBorder="1" applyAlignment="1">
      <alignment vertical="center"/>
    </xf>
    <xf numFmtId="0" fontId="8" fillId="24" borderId="0" xfId="0" applyFont="1" applyFill="1" applyBorder="1" applyAlignment="1">
      <alignment horizontal="right" vertical="center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49" fontId="0" fillId="24" borderId="0" xfId="0" applyNumberFormat="1" applyFont="1" applyFill="1" applyAlignment="1">
      <alignment vertical="center"/>
    </xf>
    <xf numFmtId="0" fontId="0" fillId="24" borderId="0" xfId="0" applyFont="1" applyFill="1" applyAlignment="1">
      <alignment vertical="center" wrapText="1"/>
    </xf>
    <xf numFmtId="0" fontId="31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20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0" fontId="32" fillId="24" borderId="0" xfId="0" applyFont="1" applyFill="1" applyAlignment="1">
      <alignment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49" fontId="31" fillId="24" borderId="19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vertical="center"/>
    </xf>
    <xf numFmtId="0" fontId="32" fillId="24" borderId="15" xfId="0" applyFont="1" applyFill="1" applyBorder="1" applyAlignment="1">
      <alignment vertical="center"/>
    </xf>
    <xf numFmtId="3" fontId="32" fillId="24" borderId="13" xfId="42" applyNumberFormat="1" applyFont="1" applyFill="1" applyBorder="1" applyAlignment="1">
      <alignment vertical="center"/>
    </xf>
    <xf numFmtId="0" fontId="32" fillId="24" borderId="13" xfId="0" applyNumberFormat="1" applyFont="1" applyFill="1" applyBorder="1" applyAlignment="1">
      <alignment vertical="center"/>
    </xf>
    <xf numFmtId="49" fontId="32" fillId="24" borderId="13" xfId="0" applyNumberFormat="1" applyFont="1" applyFill="1" applyBorder="1" applyAlignment="1">
      <alignment vertical="center"/>
    </xf>
    <xf numFmtId="0" fontId="32" fillId="24" borderId="13" xfId="0" applyFont="1" applyFill="1" applyBorder="1" applyAlignment="1">
      <alignment vertical="center" wrapText="1"/>
    </xf>
    <xf numFmtId="0" fontId="32" fillId="24" borderId="16" xfId="0" applyFont="1" applyFill="1" applyBorder="1" applyAlignment="1">
      <alignment horizontal="center" vertical="center"/>
    </xf>
    <xf numFmtId="0" fontId="32" fillId="24" borderId="17" xfId="0" applyFont="1" applyFill="1" applyBorder="1" applyAlignment="1">
      <alignment vertical="center"/>
    </xf>
    <xf numFmtId="0" fontId="32" fillId="24" borderId="18" xfId="0" applyFont="1" applyFill="1" applyBorder="1" applyAlignment="1">
      <alignment vertical="center"/>
    </xf>
    <xf numFmtId="14" fontId="32" fillId="24" borderId="16" xfId="0" applyNumberFormat="1" applyFont="1" applyFill="1" applyBorder="1" applyAlignment="1">
      <alignment horizontal="center" vertical="center"/>
    </xf>
    <xf numFmtId="3" fontId="32" fillId="24" borderId="16" xfId="42" applyNumberFormat="1" applyFont="1" applyFill="1" applyBorder="1" applyAlignment="1">
      <alignment vertical="center"/>
    </xf>
    <xf numFmtId="0" fontId="32" fillId="24" borderId="16" xfId="0" applyNumberFormat="1" applyFont="1" applyFill="1" applyBorder="1" applyAlignment="1">
      <alignment vertical="center"/>
    </xf>
    <xf numFmtId="49" fontId="32" fillId="24" borderId="16" xfId="0" applyNumberFormat="1" applyFont="1" applyFill="1" applyBorder="1" applyAlignment="1">
      <alignment vertical="center"/>
    </xf>
    <xf numFmtId="0" fontId="32" fillId="24" borderId="16" xfId="0" applyFont="1" applyFill="1" applyBorder="1" applyAlignment="1">
      <alignment vertical="center" wrapText="1"/>
    </xf>
    <xf numFmtId="0" fontId="32" fillId="24" borderId="16" xfId="0" applyNumberFormat="1" applyFont="1" applyFill="1" applyBorder="1" applyAlignment="1">
      <alignment vertical="center" wrapText="1"/>
    </xf>
    <xf numFmtId="49" fontId="32" fillId="24" borderId="24" xfId="0" applyNumberFormat="1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14" fontId="32" fillId="24" borderId="16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left" vertical="center"/>
    </xf>
    <xf numFmtId="0" fontId="0" fillId="24" borderId="26" xfId="0" applyFont="1" applyFill="1" applyBorder="1" applyAlignment="1">
      <alignment vertical="center"/>
    </xf>
    <xf numFmtId="0" fontId="0" fillId="24" borderId="27" xfId="0" applyFont="1" applyFill="1" applyBorder="1" applyAlignment="1">
      <alignment vertical="center"/>
    </xf>
    <xf numFmtId="3" fontId="0" fillId="24" borderId="25" xfId="0" applyNumberFormat="1" applyFont="1" applyFill="1" applyBorder="1" applyAlignment="1">
      <alignment vertical="center"/>
    </xf>
    <xf numFmtId="0" fontId="0" fillId="24" borderId="25" xfId="0" applyFont="1" applyFill="1" applyBorder="1" applyAlignment="1">
      <alignment vertical="center"/>
    </xf>
    <xf numFmtId="49" fontId="0" fillId="24" borderId="25" xfId="0" applyNumberFormat="1" applyFont="1" applyFill="1" applyBorder="1" applyAlignment="1">
      <alignment vertical="center"/>
    </xf>
    <xf numFmtId="0" fontId="0" fillId="24" borderId="25" xfId="0" applyFont="1" applyFill="1" applyBorder="1" applyAlignment="1">
      <alignment vertical="center" wrapText="1"/>
    </xf>
    <xf numFmtId="0" fontId="32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left" vertical="center"/>
    </xf>
    <xf numFmtId="3" fontId="31" fillId="24" borderId="10" xfId="42" applyNumberFormat="1" applyFont="1" applyFill="1" applyBorder="1" applyAlignment="1">
      <alignment horizontal="center" vertical="center"/>
    </xf>
    <xf numFmtId="3" fontId="32" fillId="24" borderId="10" xfId="0" applyNumberFormat="1" applyFont="1" applyFill="1" applyBorder="1" applyAlignment="1">
      <alignment vertical="center"/>
    </xf>
    <xf numFmtId="3" fontId="31" fillId="24" borderId="10" xfId="42" applyNumberFormat="1" applyFont="1" applyFill="1" applyBorder="1" applyAlignment="1">
      <alignment vertical="center"/>
    </xf>
    <xf numFmtId="0" fontId="32" fillId="24" borderId="10" xfId="0" applyFont="1" applyFill="1" applyBorder="1" applyAlignment="1">
      <alignment vertical="center"/>
    </xf>
    <xf numFmtId="49" fontId="32" fillId="24" borderId="10" xfId="0" applyNumberFormat="1" applyFont="1" applyFill="1" applyBorder="1" applyAlignment="1">
      <alignment vertical="center"/>
    </xf>
    <xf numFmtId="0" fontId="32" fillId="24" borderId="10" xfId="0" applyFont="1" applyFill="1" applyBorder="1" applyAlignment="1">
      <alignment vertical="center" wrapText="1"/>
    </xf>
    <xf numFmtId="0" fontId="32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center" vertical="center"/>
    </xf>
    <xf numFmtId="3" fontId="31" fillId="24" borderId="0" xfId="42" applyNumberFormat="1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vertical="center"/>
    </xf>
    <xf numFmtId="165" fontId="31" fillId="24" borderId="0" xfId="42" applyNumberFormat="1" applyFont="1" applyFill="1" applyBorder="1" applyAlignment="1">
      <alignment vertical="center"/>
    </xf>
    <xf numFmtId="49" fontId="32" fillId="24" borderId="0" xfId="0" applyNumberFormat="1" applyFont="1" applyFill="1" applyBorder="1" applyAlignment="1">
      <alignment vertical="center"/>
    </xf>
    <xf numFmtId="0" fontId="32" fillId="24" borderId="0" xfId="0" applyFont="1" applyFill="1" applyBorder="1" applyAlignment="1">
      <alignment vertical="center" wrapText="1"/>
    </xf>
    <xf numFmtId="0" fontId="31" fillId="24" borderId="0" xfId="0" applyFont="1" applyFill="1" applyBorder="1" applyAlignment="1">
      <alignment horizontal="left" vertical="center"/>
    </xf>
    <xf numFmtId="3" fontId="31" fillId="24" borderId="0" xfId="42" applyNumberFormat="1" applyFont="1" applyFill="1" applyBorder="1" applyAlignment="1">
      <alignment vertical="center"/>
    </xf>
    <xf numFmtId="3" fontId="31" fillId="24" borderId="0" xfId="0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right" vertical="center"/>
    </xf>
    <xf numFmtId="0" fontId="8" fillId="24" borderId="0" xfId="0" applyFont="1" applyFill="1" applyAlignment="1">
      <alignment horizontal="left" vertical="center"/>
    </xf>
    <xf numFmtId="0" fontId="6" fillId="24" borderId="0" xfId="0" applyFont="1" applyFill="1" applyAlignment="1">
      <alignment horizontal="center" vertical="center" wrapText="1"/>
    </xf>
    <xf numFmtId="49" fontId="6" fillId="24" borderId="0" xfId="0" applyNumberFormat="1" applyFont="1" applyFill="1" applyAlignment="1">
      <alignment horizontal="center" vertical="center"/>
    </xf>
    <xf numFmtId="3" fontId="0" fillId="24" borderId="0" xfId="0" applyNumberFormat="1" applyFont="1" applyFill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1_Vuot_gio_Ky_I_2016_2017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C17" sqref="C17"/>
    </sheetView>
  </sheetViews>
  <sheetFormatPr defaultColWidth="9.00390625" defaultRowHeight="15.75"/>
  <cols>
    <col min="1" max="1" width="3.50390625" style="0" bestFit="1" customWidth="1"/>
    <col min="2" max="2" width="6.375" style="0" bestFit="1" customWidth="1"/>
    <col min="3" max="3" width="23.875" style="0" bestFit="1" customWidth="1"/>
    <col min="5" max="5" width="11.625" style="0" bestFit="1" customWidth="1"/>
    <col min="7" max="7" width="9.625" style="0" customWidth="1"/>
  </cols>
  <sheetData>
    <row r="2" spans="1:3" ht="15">
      <c r="A2" t="s">
        <v>11</v>
      </c>
      <c r="B2" t="s">
        <v>12</v>
      </c>
      <c r="C2" t="s">
        <v>13</v>
      </c>
    </row>
    <row r="3" spans="1:3" ht="15">
      <c r="A3" s="18" t="s">
        <v>14</v>
      </c>
      <c r="B3" s="19">
        <v>1</v>
      </c>
      <c r="C3" s="19" t="s">
        <v>102</v>
      </c>
    </row>
    <row r="4" spans="1:3" ht="15">
      <c r="A4" s="18" t="s">
        <v>15</v>
      </c>
      <c r="B4" s="19">
        <v>2</v>
      </c>
      <c r="C4" s="19" t="s">
        <v>103</v>
      </c>
    </row>
    <row r="5" spans="1:3" ht="15">
      <c r="A5" s="18" t="s">
        <v>16</v>
      </c>
      <c r="B5" s="19">
        <v>3</v>
      </c>
      <c r="C5" s="19" t="s">
        <v>106</v>
      </c>
    </row>
    <row r="6" spans="1:3" ht="15">
      <c r="A6" s="18" t="s">
        <v>9</v>
      </c>
      <c r="B6" s="19">
        <v>4</v>
      </c>
      <c r="C6" s="19" t="s">
        <v>111</v>
      </c>
    </row>
    <row r="7" spans="1:3" ht="15">
      <c r="A7" s="18" t="s">
        <v>17</v>
      </c>
      <c r="B7" s="19">
        <v>5</v>
      </c>
      <c r="C7" s="19" t="s">
        <v>107</v>
      </c>
    </row>
    <row r="8" spans="1:3" ht="15">
      <c r="A8" s="18" t="s">
        <v>18</v>
      </c>
      <c r="B8" s="19">
        <v>6</v>
      </c>
      <c r="C8" s="19" t="s">
        <v>182</v>
      </c>
    </row>
    <row r="9" spans="1:3" ht="15">
      <c r="A9" s="18" t="s">
        <v>19</v>
      </c>
      <c r="B9" s="19">
        <v>7</v>
      </c>
      <c r="C9" s="19" t="s">
        <v>20</v>
      </c>
    </row>
    <row r="10" spans="1:3" ht="15">
      <c r="A10" s="18" t="s">
        <v>21</v>
      </c>
      <c r="B10" s="19">
        <v>8</v>
      </c>
      <c r="C10" s="19" t="s">
        <v>109</v>
      </c>
    </row>
    <row r="11" spans="1:3" ht="15">
      <c r="A11" s="18" t="s">
        <v>22</v>
      </c>
      <c r="B11" s="19">
        <v>9</v>
      </c>
      <c r="C11" s="19" t="s">
        <v>104</v>
      </c>
    </row>
    <row r="12" spans="1:3" ht="15">
      <c r="A12" s="18" t="s">
        <v>23</v>
      </c>
      <c r="B12" s="19">
        <v>10</v>
      </c>
      <c r="C12" s="19" t="s">
        <v>24</v>
      </c>
    </row>
    <row r="13" spans="1:3" ht="15">
      <c r="A13" s="18" t="s">
        <v>25</v>
      </c>
      <c r="B13" s="19">
        <v>11</v>
      </c>
      <c r="C13" s="19" t="s">
        <v>105</v>
      </c>
    </row>
    <row r="14" spans="1:3" ht="15">
      <c r="A14" s="18" t="s">
        <v>26</v>
      </c>
      <c r="B14" s="19">
        <v>12</v>
      </c>
      <c r="C14" s="19" t="s">
        <v>108</v>
      </c>
    </row>
    <row r="15" spans="1:3" ht="15">
      <c r="A15" s="18" t="s">
        <v>27</v>
      </c>
      <c r="B15" s="19">
        <v>13</v>
      </c>
      <c r="C15" s="19" t="s">
        <v>110</v>
      </c>
    </row>
    <row r="16" spans="1:3" ht="15">
      <c r="A16" s="18" t="s">
        <v>28</v>
      </c>
      <c r="B16" s="19">
        <v>14</v>
      </c>
      <c r="C16" s="19" t="s">
        <v>112</v>
      </c>
    </row>
    <row r="17" spans="1:3" ht="15">
      <c r="A17" s="18" t="s">
        <v>29</v>
      </c>
      <c r="B17" s="19">
        <v>20</v>
      </c>
      <c r="C17" s="19" t="s">
        <v>30</v>
      </c>
    </row>
    <row r="18" spans="1:3" ht="15">
      <c r="A18" s="18" t="s">
        <v>31</v>
      </c>
      <c r="B18" s="19">
        <v>33</v>
      </c>
      <c r="C18" s="19" t="s">
        <v>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1">
      <selection activeCell="D13" sqref="D13"/>
    </sheetView>
  </sheetViews>
  <sheetFormatPr defaultColWidth="9.00390625" defaultRowHeight="15.75"/>
  <cols>
    <col min="1" max="1" width="9.00390625" style="12" customWidth="1"/>
    <col min="2" max="2" width="16.875" style="13" bestFit="1" customWidth="1"/>
    <col min="3" max="3" width="9.00390625" style="13" customWidth="1"/>
    <col min="4" max="4" width="9.00390625" style="12" customWidth="1"/>
    <col min="5" max="9" width="9.00390625" style="13" customWidth="1"/>
    <col min="10" max="12" width="9.00390625" style="12" customWidth="1"/>
    <col min="13" max="13" width="9.00390625" style="14" customWidth="1"/>
    <col min="14" max="18" width="9.00390625" style="12" customWidth="1"/>
    <col min="19" max="31" width="9.00390625" style="13" customWidth="1"/>
    <col min="32" max="32" width="9.00390625" style="15" customWidth="1"/>
    <col min="33" max="49" width="9.00390625" style="13" customWidth="1"/>
    <col min="50" max="51" width="9.00390625" style="12" customWidth="1"/>
    <col min="52" max="53" width="9.00390625" style="16" customWidth="1"/>
    <col min="54" max="54" width="9.00390625" style="12" customWidth="1"/>
    <col min="55" max="55" width="9.00390625" style="16" customWidth="1"/>
    <col min="56" max="60" width="9.00390625" style="12" customWidth="1"/>
    <col min="61" max="62" width="9.00390625" style="17" customWidth="1"/>
    <col min="63" max="84" width="9.00390625" style="12" customWidth="1"/>
    <col min="85" max="85" width="9.00390625" style="17" customWidth="1"/>
    <col min="86" max="87" width="9.00390625" style="12" customWidth="1"/>
    <col min="88" max="88" width="9.00390625" style="17" customWidth="1"/>
    <col min="89" max="89" width="9.00390625" style="12" customWidth="1"/>
    <col min="90" max="16384" width="9.00390625" style="13" customWidth="1"/>
  </cols>
  <sheetData>
    <row r="1" spans="2:15" s="4" customFormat="1" ht="16.5">
      <c r="B1" s="1">
        <f>huong_dan_ky_I_2020_2021!G163</f>
        <v>206150000</v>
      </c>
      <c r="C1" s="2" t="str">
        <f>RIGHT("000000000000"&amp;ROUND(B1,0),12)</f>
        <v>000206150000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</row>
    <row r="2" spans="2:15" s="4" customFormat="1" ht="26.25">
      <c r="B2" s="5" t="s">
        <v>85</v>
      </c>
      <c r="C2" s="6"/>
      <c r="D2" s="7">
        <f>VALUE(MID(C1,D1,1))</f>
        <v>0</v>
      </c>
      <c r="E2" s="7">
        <f>VALUE(MID(C1,E1,1))</f>
        <v>0</v>
      </c>
      <c r="F2" s="7">
        <f>VALUE(MID(C1,F1,1))</f>
        <v>0</v>
      </c>
      <c r="G2" s="7">
        <f>VALUE(MID(C1,G1,1))</f>
        <v>2</v>
      </c>
      <c r="H2" s="7">
        <f>VALUE(MID(C1,H1,1))</f>
        <v>0</v>
      </c>
      <c r="I2" s="7">
        <f>VALUE(MID(C1,I1,1))</f>
        <v>6</v>
      </c>
      <c r="J2" s="7">
        <f>VALUE(MID(C1,J1,1))</f>
        <v>1</v>
      </c>
      <c r="K2" s="7">
        <f>VALUE(MID(C1,K1,1))</f>
        <v>5</v>
      </c>
      <c r="L2" s="7">
        <f>VALUE(MID(C1,L1,1))</f>
        <v>0</v>
      </c>
      <c r="M2" s="7">
        <f>VALUE(MID(C1,M1,1))</f>
        <v>0</v>
      </c>
      <c r="N2" s="7">
        <f>VALUE(MID(C1,N1,1))</f>
        <v>0</v>
      </c>
      <c r="O2" s="7">
        <f>VALUE(MID(C1,O1,1))</f>
        <v>0</v>
      </c>
    </row>
    <row r="3" spans="2:15" s="4" customFormat="1" ht="16.5">
      <c r="B3" s="8"/>
      <c r="C3" s="6"/>
      <c r="D3" s="7">
        <f>SUM(D2:D2)</f>
        <v>0</v>
      </c>
      <c r="E3" s="7">
        <f>SUM(D2:E2)</f>
        <v>0</v>
      </c>
      <c r="F3" s="7">
        <f>SUM(D2:F2)</f>
        <v>0</v>
      </c>
      <c r="G3" s="7">
        <f>SUM(G2:G2)</f>
        <v>2</v>
      </c>
      <c r="H3" s="7">
        <f>SUM(G2:H2)</f>
        <v>2</v>
      </c>
      <c r="I3" s="7">
        <f>SUM(G2:I2)</f>
        <v>8</v>
      </c>
      <c r="J3" s="7">
        <f>SUM(J2:J2)</f>
        <v>1</v>
      </c>
      <c r="K3" s="7">
        <f>SUM(J2:K2)</f>
        <v>6</v>
      </c>
      <c r="L3" s="7">
        <f>SUM(J2:L2)</f>
        <v>6</v>
      </c>
      <c r="M3" s="7">
        <f>SUM(M2:M2)</f>
        <v>0</v>
      </c>
      <c r="N3" s="7">
        <f>SUM(M2:N2)</f>
        <v>0</v>
      </c>
      <c r="O3" s="7">
        <f>SUM(M2:O2)</f>
        <v>0</v>
      </c>
    </row>
    <row r="4" spans="2:15" s="4" customFormat="1" ht="16.5">
      <c r="B4" s="9"/>
      <c r="C4" s="6"/>
      <c r="D4" s="10">
        <f>IF(D2=0,"",CHOOSE(D2,"một","hai","ba","bốn","năm","sáu","bảy","tám","chín"))</f>
      </c>
      <c r="E4" s="10">
        <f>IF(E2=0,IF(AND(D2&lt;&gt;0,F2&lt;&gt;0),"lẻ",""),CHOOSE(E2,"mười ","hai","ba","bốn","năm","sáu","bảy","tám","chín"))</f>
      </c>
      <c r="F4" s="10">
        <f>IF(F2=0,"",CHOOSE(F2,IF(E2&gt;1,"mốt","một"),"hai","ba","bốn",IF(E2=0,"năm","lăm"),"sáu","bảy","tám","chín"))</f>
      </c>
      <c r="G4" s="10" t="str">
        <f>IF(G2=0,"",CHOOSE(G2,"một","hai","ba","bốn","năm","sáu","bảy","tám","chín"))</f>
        <v>hai</v>
      </c>
      <c r="H4" s="10" t="str">
        <f>IF(H2=0,IF(AND(G2&lt;&gt;0,I2&lt;&gt;0),"lẻ",""),CHOOSE(H2,"mười","hai","ba","bốn","năm","sáu","bảy","tám","chín"))</f>
        <v>lẻ</v>
      </c>
      <c r="I4" s="10" t="str">
        <f>IF(I2=0,"",CHOOSE(I2,IF(H2&gt;1,"mốt","một"),"hai","ba","bốn",IF(H2=0,"năm","lăm"),"sáu","bảy","tám","chín"))</f>
        <v>sáu</v>
      </c>
      <c r="J4" s="10" t="str">
        <f>IF(J2=0,"",CHOOSE(J2,"một","hai","ba","bốn","năm","sáu","bảy","tám","chín"))</f>
        <v>một</v>
      </c>
      <c r="K4" s="10" t="str">
        <f>IF(K2=0,IF(AND(J2&lt;&gt;0,L2&lt;&gt;0),"lẻ",""),CHOOSE(K2,"mười","hai","ba","bốn","năm","sáu","bảy","tám","chín"))</f>
        <v>năm</v>
      </c>
      <c r="L4" s="10">
        <f>IF(L2=0,"",CHOOSE(L2,IF(K2&gt;1,"mốt","một"),"hai","ba","bốn",IF(K2=0,"năm","lăm"),"sáu","bảy","tám","chín"))</f>
      </c>
      <c r="M4" s="7">
        <f>IF(M2=0,"",CHOOSE(M2,"một","hai","ba","bốn","năm","sáu","bảy","tám","chín"))</f>
      </c>
      <c r="N4" s="11">
        <f>IF(N2=0,IF(AND(M2&lt;&gt;0,O2&lt;&gt;0),"lẻ",""),CHOOSE(N2,"một","hai","ba","bốn","năm","sáu","bảy","tám","chín"))</f>
      </c>
      <c r="O4" s="11">
        <f>IF(O2=0,"",CHOOSE(O2,IF(N2&gt;1,"một","một"),"hai","ba","bốn",IF(N2=0,"năm","lăm"),"sáu","bảy","tám","chín"))</f>
      </c>
    </row>
    <row r="5" spans="2:15" s="4" customFormat="1" ht="16.5">
      <c r="B5" s="8"/>
      <c r="C5" s="6"/>
      <c r="D5" s="11">
        <f>IF(D2=0,"","trăm")</f>
      </c>
      <c r="E5" s="11">
        <f>IF(E2=0,"",IF(E2=1,"","mươi"))</f>
      </c>
      <c r="F5" s="11">
        <f>IF(AND(F2=0,F3=0),"","tỷ")</f>
      </c>
      <c r="G5" s="11" t="str">
        <f>IF(G2=0,"","trăm")</f>
        <v>trăm</v>
      </c>
      <c r="H5" s="11">
        <f>IF(H2=0,"",IF(H2=1,"","mươi"))</f>
      </c>
      <c r="I5" s="11" t="str">
        <f>IF(AND(I2=0,I3=0),"","triệu")</f>
        <v>triệu</v>
      </c>
      <c r="J5" s="11" t="str">
        <f>IF(J2=0,"","trăm")</f>
        <v>trăm</v>
      </c>
      <c r="K5" s="11" t="str">
        <f>IF(K2=0,"",IF(K2=1,"","mươi"))</f>
        <v>mươi</v>
      </c>
      <c r="L5" s="11" t="str">
        <f>IF(AND(L2=0,L3=0),"","ngàn")</f>
        <v>ngàn</v>
      </c>
      <c r="M5" s="11">
        <f>IF(M2=0,"","trăm")</f>
      </c>
      <c r="N5" s="11">
        <f>IF(N2=0,"",IF(N2=1,"","mươi"))</f>
      </c>
      <c r="O5" s="11" t="s">
        <v>86</v>
      </c>
    </row>
    <row r="6" spans="2:15" s="4" customFormat="1" ht="16.5">
      <c r="B6" s="8"/>
      <c r="C6" s="7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Hai trăm lẻ sáu triệu một trăm năm mươi ngàn đồng./.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8" spans="2:15" s="4" customFormat="1" ht="16.5">
      <c r="B8" s="1">
        <f>'Tong hop'!E96</f>
        <v>206150000</v>
      </c>
      <c r="C8" s="2" t="str">
        <f>RIGHT("000000000000"&amp;ROUND(B8,0),12)</f>
        <v>000206150000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</row>
    <row r="9" spans="2:15" s="4" customFormat="1" ht="26.25">
      <c r="B9" s="5" t="s">
        <v>85</v>
      </c>
      <c r="C9" s="6"/>
      <c r="D9" s="7">
        <f>VALUE(MID(C8,D8,1))</f>
        <v>0</v>
      </c>
      <c r="E9" s="7">
        <f>VALUE(MID(C8,E8,1))</f>
        <v>0</v>
      </c>
      <c r="F9" s="7">
        <f>VALUE(MID(C8,F8,1))</f>
        <v>0</v>
      </c>
      <c r="G9" s="7">
        <f>VALUE(MID(C8,G8,1))</f>
        <v>2</v>
      </c>
      <c r="H9" s="7">
        <f>VALUE(MID(C8,H8,1))</f>
        <v>0</v>
      </c>
      <c r="I9" s="7">
        <f>VALUE(MID(C8,I8,1))</f>
        <v>6</v>
      </c>
      <c r="J9" s="7">
        <f>VALUE(MID(C8,J8,1))</f>
        <v>1</v>
      </c>
      <c r="K9" s="7">
        <f>VALUE(MID(C8,K8,1))</f>
        <v>5</v>
      </c>
      <c r="L9" s="7">
        <f>VALUE(MID(C8,L8,1))</f>
        <v>0</v>
      </c>
      <c r="M9" s="7">
        <f>VALUE(MID(C8,M8,1))</f>
        <v>0</v>
      </c>
      <c r="N9" s="7">
        <f>VALUE(MID(C8,N8,1))</f>
        <v>0</v>
      </c>
      <c r="O9" s="7">
        <f>VALUE(MID(C8,O8,1))</f>
        <v>0</v>
      </c>
    </row>
    <row r="10" spans="2:15" s="4" customFormat="1" ht="16.5">
      <c r="B10" s="8"/>
      <c r="C10" s="6"/>
      <c r="D10" s="7">
        <f>SUM(D9:D9)</f>
        <v>0</v>
      </c>
      <c r="E10" s="7">
        <f>SUM(D9:E9)</f>
        <v>0</v>
      </c>
      <c r="F10" s="7">
        <f>SUM(D9:F9)</f>
        <v>0</v>
      </c>
      <c r="G10" s="7">
        <f>SUM(G9:G9)</f>
        <v>2</v>
      </c>
      <c r="H10" s="7">
        <f>SUM(G9:H9)</f>
        <v>2</v>
      </c>
      <c r="I10" s="7">
        <f>SUM(G9:I9)</f>
        <v>8</v>
      </c>
      <c r="J10" s="7">
        <f>SUM(J9:J9)</f>
        <v>1</v>
      </c>
      <c r="K10" s="7">
        <f>SUM(J9:K9)</f>
        <v>6</v>
      </c>
      <c r="L10" s="7">
        <f>SUM(J9:L9)</f>
        <v>6</v>
      </c>
      <c r="M10" s="7">
        <f>SUM(M9:M9)</f>
        <v>0</v>
      </c>
      <c r="N10" s="7">
        <f>SUM(M9:N9)</f>
        <v>0</v>
      </c>
      <c r="O10" s="7">
        <f>SUM(M9:O9)</f>
        <v>0</v>
      </c>
    </row>
    <row r="11" spans="2:15" s="4" customFormat="1" ht="16.5">
      <c r="B11" s="9"/>
      <c r="C11" s="6"/>
      <c r="D11" s="10">
        <f>IF(D9=0,"",CHOOSE(D9,"một","hai","ba","bốn","năm","sáu","bảy","tám","chín"))</f>
      </c>
      <c r="E11" s="10">
        <f>IF(E9=0,IF(AND(D9&lt;&gt;0,F9&lt;&gt;0),"lẻ",""),CHOOSE(E9,"mười ","hai","ba","bốn","năm","sáu","bảy","tám","chín"))</f>
      </c>
      <c r="F11" s="10">
        <f>IF(F9=0,"",CHOOSE(F9,IF(E9&gt;1,"mốt","một"),"hai","ba","bốn",IF(E9=0,"năm","lăm"),"sáu","bảy","tám","chín"))</f>
      </c>
      <c r="G11" s="10" t="str">
        <f>IF(G9=0,"",CHOOSE(G9,"một","hai","ba","bốn","năm","sáu","bảy","tám","chín"))</f>
        <v>hai</v>
      </c>
      <c r="H11" s="10" t="str">
        <f>IF(H9=0,IF(AND(G9&lt;&gt;0,I9&lt;&gt;0),"lẻ",""),CHOOSE(H9,"mười","hai","ba","bốn","năm","sáu","bảy","tám","chín"))</f>
        <v>lẻ</v>
      </c>
      <c r="I11" s="10" t="str">
        <f>IF(I9=0,"",CHOOSE(I9,IF(H9&gt;1,"mốt","một"),"hai","ba","bốn",IF(H9=0,"năm","lăm"),"sáu","bảy","tám","chín"))</f>
        <v>sáu</v>
      </c>
      <c r="J11" s="10" t="str">
        <f>IF(J9=0,"",CHOOSE(J9,"một","hai","ba","bốn","năm","sáu","bảy","tám","chín"))</f>
        <v>một</v>
      </c>
      <c r="K11" s="10" t="str">
        <f>IF(K9=0,IF(AND(J9&lt;&gt;0,L9&lt;&gt;0),"lẻ",""),CHOOSE(K9,"mười","hai","ba","bốn","năm","sáu","bảy","tám","chín"))</f>
        <v>năm</v>
      </c>
      <c r="L11" s="10">
        <f>IF(L9=0,"",CHOOSE(L9,IF(K9&gt;1,"mốt","một"),"hai","ba","bốn",IF(K9=0,"năm","lăm"),"sáu","bảy","tám","chín"))</f>
      </c>
      <c r="M11" s="7">
        <f>IF(M9=0,"",CHOOSE(M9,"một","hai","ba","bốn","năm","sáu","bảy","tám","chín"))</f>
      </c>
      <c r="N11" s="11">
        <f>IF(N9=0,IF(AND(M9&lt;&gt;0,O9&lt;&gt;0),"lẻ",""),CHOOSE(N9,"một","hai","ba","bốn","năm","sáu","bảy","tám","chín"))</f>
      </c>
      <c r="O11" s="11">
        <f>IF(O9=0,"",CHOOSE(O9,IF(N9&gt;1,"một","một"),"hai","ba","bốn",IF(N9=0,"năm","lăm"),"sáu","bảy","tám","chín"))</f>
      </c>
    </row>
    <row r="12" spans="2:15" s="4" customFormat="1" ht="16.5">
      <c r="B12" s="8"/>
      <c r="C12" s="6"/>
      <c r="D12" s="11">
        <f>IF(D9=0,"","trăm")</f>
      </c>
      <c r="E12" s="11">
        <f>IF(E9=0,"",IF(E9=1,"","mươi"))</f>
      </c>
      <c r="F12" s="11">
        <f>IF(AND(F9=0,F10=0),"","tỷ")</f>
      </c>
      <c r="G12" s="11" t="str">
        <f>IF(G9=0,"","trăm")</f>
        <v>trăm</v>
      </c>
      <c r="H12" s="11">
        <f>IF(H9=0,"",IF(H9=1,"","mươi"))</f>
      </c>
      <c r="I12" s="11" t="str">
        <f>IF(AND(I9=0,I10=0),"","triệu")</f>
        <v>triệu</v>
      </c>
      <c r="J12" s="11" t="str">
        <f>IF(J9=0,"","trăm")</f>
        <v>trăm</v>
      </c>
      <c r="K12" s="11" t="str">
        <f>IF(K9=0,"",IF(K9=1,"","mươi"))</f>
        <v>mươi</v>
      </c>
      <c r="L12" s="11" t="str">
        <f>IF(AND(L9=0,L10=0),"","ngàn")</f>
        <v>ngàn</v>
      </c>
      <c r="M12" s="11">
        <f>IF(M9=0,"","trăm")</f>
      </c>
      <c r="N12" s="11">
        <f>IF(N9=0,"",IF(N9=1,"","mươi"))</f>
      </c>
      <c r="O12" s="11" t="s">
        <v>86</v>
      </c>
    </row>
    <row r="13" spans="2:15" s="4" customFormat="1" ht="16.5">
      <c r="B13" s="8"/>
      <c r="C13" s="7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Hai trăm lẻ sáu triệu một trăm năm mươi ngàn đồng./.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5" spans="2:15" s="4" customFormat="1" ht="16.5">
      <c r="B15" s="1" t="e">
        <f>#REF!</f>
        <v>#REF!</v>
      </c>
      <c r="C15" s="2" t="e">
        <f>RIGHT("000000000000"&amp;ROUND(B15,0),12)</f>
        <v>#REF!</v>
      </c>
      <c r="D15" s="3">
        <v>1</v>
      </c>
      <c r="E15" s="3">
        <v>2</v>
      </c>
      <c r="F15" s="3">
        <v>3</v>
      </c>
      <c r="G15" s="3">
        <v>4</v>
      </c>
      <c r="H15" s="3">
        <v>5</v>
      </c>
      <c r="I15" s="3">
        <v>6</v>
      </c>
      <c r="J15" s="3">
        <v>7</v>
      </c>
      <c r="K15" s="3">
        <v>8</v>
      </c>
      <c r="L15" s="3">
        <v>9</v>
      </c>
      <c r="M15" s="3">
        <v>10</v>
      </c>
      <c r="N15" s="3">
        <v>11</v>
      </c>
      <c r="O15" s="3">
        <v>12</v>
      </c>
    </row>
    <row r="16" spans="2:15" s="4" customFormat="1" ht="26.25">
      <c r="B16" s="5" t="s">
        <v>85</v>
      </c>
      <c r="C16" s="6"/>
      <c r="D16" s="7" t="e">
        <f>VALUE(MID(C15,D15,1))</f>
        <v>#REF!</v>
      </c>
      <c r="E16" s="7" t="e">
        <f>VALUE(MID(C15,E15,1))</f>
        <v>#REF!</v>
      </c>
      <c r="F16" s="7" t="e">
        <f>VALUE(MID(C15,F15,1))</f>
        <v>#REF!</v>
      </c>
      <c r="G16" s="7" t="e">
        <f>VALUE(MID(C15,G15,1))</f>
        <v>#REF!</v>
      </c>
      <c r="H16" s="7" t="e">
        <f>VALUE(MID(C15,H15,1))</f>
        <v>#REF!</v>
      </c>
      <c r="I16" s="7" t="e">
        <f>VALUE(MID(C15,I15,1))</f>
        <v>#REF!</v>
      </c>
      <c r="J16" s="7" t="e">
        <f>VALUE(MID(C15,J15,1))</f>
        <v>#REF!</v>
      </c>
      <c r="K16" s="7" t="e">
        <f>VALUE(MID(C15,K15,1))</f>
        <v>#REF!</v>
      </c>
      <c r="L16" s="7" t="e">
        <f>VALUE(MID(C15,L15,1))</f>
        <v>#REF!</v>
      </c>
      <c r="M16" s="7" t="e">
        <f>VALUE(MID(C15,M15,1))</f>
        <v>#REF!</v>
      </c>
      <c r="N16" s="7" t="e">
        <f>VALUE(MID(C15,N15,1))</f>
        <v>#REF!</v>
      </c>
      <c r="O16" s="7" t="e">
        <f>VALUE(MID(C15,O15,1))</f>
        <v>#REF!</v>
      </c>
    </row>
    <row r="17" spans="2:15" s="4" customFormat="1" ht="16.5">
      <c r="B17" s="8"/>
      <c r="C17" s="6"/>
      <c r="D17" s="7" t="e">
        <f>SUM(D16:D16)</f>
        <v>#REF!</v>
      </c>
      <c r="E17" s="7" t="e">
        <f>SUM(D16:E16)</f>
        <v>#REF!</v>
      </c>
      <c r="F17" s="7" t="e">
        <f>SUM(D16:F16)</f>
        <v>#REF!</v>
      </c>
      <c r="G17" s="7" t="e">
        <f>SUM(G16:G16)</f>
        <v>#REF!</v>
      </c>
      <c r="H17" s="7" t="e">
        <f>SUM(G16:H16)</f>
        <v>#REF!</v>
      </c>
      <c r="I17" s="7" t="e">
        <f>SUM(G16:I16)</f>
        <v>#REF!</v>
      </c>
      <c r="J17" s="7" t="e">
        <f>SUM(J16:J16)</f>
        <v>#REF!</v>
      </c>
      <c r="K17" s="7" t="e">
        <f>SUM(J16:K16)</f>
        <v>#REF!</v>
      </c>
      <c r="L17" s="7" t="e">
        <f>SUM(J16:L16)</f>
        <v>#REF!</v>
      </c>
      <c r="M17" s="7" t="e">
        <f>SUM(M16:M16)</f>
        <v>#REF!</v>
      </c>
      <c r="N17" s="7" t="e">
        <f>SUM(M16:N16)</f>
        <v>#REF!</v>
      </c>
      <c r="O17" s="7" t="e">
        <f>SUM(M16:O16)</f>
        <v>#REF!</v>
      </c>
    </row>
    <row r="18" spans="2:15" s="4" customFormat="1" ht="16.5">
      <c r="B18" s="9"/>
      <c r="C18" s="6"/>
      <c r="D18" s="10" t="e">
        <f>IF(D16=0,"",CHOOSE(D16,"một","hai","ba","bốn","năm","sáu","bảy","tám","chín"))</f>
        <v>#REF!</v>
      </c>
      <c r="E18" s="10" t="e">
        <f>IF(E16=0,IF(AND(D16&lt;&gt;0,F16&lt;&gt;0),"lẻ",""),CHOOSE(E16,"mười ","hai","ba","bốn","năm","sáu","bảy","tám","chín"))</f>
        <v>#REF!</v>
      </c>
      <c r="F18" s="10" t="e">
        <f>IF(F16=0,"",CHOOSE(F16,IF(E16&gt;1,"mốt","một"),"hai","ba","bốn",IF(E16=0,"năm","lăm"),"sáu","bảy","tám","chín"))</f>
        <v>#REF!</v>
      </c>
      <c r="G18" s="10" t="e">
        <f>IF(G16=0,"",CHOOSE(G16,"một","hai","ba","bốn","năm","sáu","bảy","tám","chín"))</f>
        <v>#REF!</v>
      </c>
      <c r="H18" s="10" t="e">
        <f>IF(H16=0,IF(AND(G16&lt;&gt;0,I16&lt;&gt;0),"lẻ",""),CHOOSE(H16,"mười","hai","ba","bốn","năm","sáu","bảy","tám","chín"))</f>
        <v>#REF!</v>
      </c>
      <c r="I18" s="10" t="e">
        <f>IF(I16=0,"",CHOOSE(I16,IF(H16&gt;1,"mốt","một"),"hai","ba","bốn",IF(H16=0,"năm","lăm"),"sáu","bảy","tám","chín"))</f>
        <v>#REF!</v>
      </c>
      <c r="J18" s="10" t="e">
        <f>IF(J16=0,"",CHOOSE(J16,"một","hai","ba","bốn","năm","sáu","bảy","tám","chín"))</f>
        <v>#REF!</v>
      </c>
      <c r="K18" s="10" t="e">
        <f>IF(K16=0,IF(AND(J16&lt;&gt;0,L16&lt;&gt;0),"lẻ",""),CHOOSE(K16,"mười","hai","ba","bốn","năm","sáu","bảy","tám","chín"))</f>
        <v>#REF!</v>
      </c>
      <c r="L18" s="10" t="e">
        <f>IF(L16=0,"",CHOOSE(L16,IF(K16&gt;1,"mốt","một"),"hai","ba","bốn",IF(K16=0,"năm","lăm"),"sáu","bảy","tám","chín"))</f>
        <v>#REF!</v>
      </c>
      <c r="M18" s="7" t="e">
        <f>IF(M16=0,"",CHOOSE(M16,"một","hai","ba","bốn","năm","sáu","bảy","tám","chín"))</f>
        <v>#REF!</v>
      </c>
      <c r="N18" s="11" t="e">
        <f>IF(N16=0,IF(AND(M16&lt;&gt;0,O16&lt;&gt;0),"lẻ",""),CHOOSE(N16,"một","hai","ba","bốn","năm","sáu","bảy","tám","chín"))</f>
        <v>#REF!</v>
      </c>
      <c r="O18" s="11" t="e">
        <f>IF(O16=0,"",CHOOSE(O16,IF(N16&gt;1,"một","một"),"hai","ba","bốn",IF(N16=0,"năm","lăm"),"sáu","bảy","tám","chín"))</f>
        <v>#REF!</v>
      </c>
    </row>
    <row r="19" spans="2:15" s="4" customFormat="1" ht="16.5">
      <c r="B19" s="8"/>
      <c r="C19" s="6"/>
      <c r="D19" s="11" t="e">
        <f>IF(D16=0,"","trăm")</f>
        <v>#REF!</v>
      </c>
      <c r="E19" s="11" t="e">
        <f>IF(E16=0,"",IF(E16=1,"","mươi"))</f>
        <v>#REF!</v>
      </c>
      <c r="F19" s="11" t="e">
        <f>IF(AND(F16=0,F17=0),"","tỷ")</f>
        <v>#REF!</v>
      </c>
      <c r="G19" s="11" t="e">
        <f>IF(G16=0,"","trăm")</f>
        <v>#REF!</v>
      </c>
      <c r="H19" s="11" t="e">
        <f>IF(H16=0,"",IF(H16=1,"","mươi"))</f>
        <v>#REF!</v>
      </c>
      <c r="I19" s="11" t="e">
        <f>IF(AND(I16=0,I17=0),"","triệu")</f>
        <v>#REF!</v>
      </c>
      <c r="J19" s="11" t="e">
        <f>IF(J16=0,"","trăm")</f>
        <v>#REF!</v>
      </c>
      <c r="K19" s="11" t="e">
        <f>IF(K16=0,"",IF(K16=1,"","mươi"))</f>
        <v>#REF!</v>
      </c>
      <c r="L19" s="11" t="e">
        <f>IF(AND(L16=0,L17=0),"","ngàn")</f>
        <v>#REF!</v>
      </c>
      <c r="M19" s="11" t="e">
        <f>IF(M16=0,"","trăm")</f>
        <v>#REF!</v>
      </c>
      <c r="N19" s="11" t="e">
        <f>IF(N16=0,"",IF(N16=1,"","mươi"))</f>
        <v>#REF!</v>
      </c>
      <c r="O19" s="11" t="s">
        <v>86</v>
      </c>
    </row>
    <row r="20" spans="2:15" s="4" customFormat="1" ht="16.5">
      <c r="B20" s="8"/>
      <c r="C20" s="7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2:15" s="4" customFormat="1" ht="16.5">
      <c r="B22" s="1" t="e">
        <f>#REF!</f>
        <v>#REF!</v>
      </c>
      <c r="C22" s="2" t="e">
        <f>RIGHT("000000000000"&amp;ROUND(B22,0),12)</f>
        <v>#REF!</v>
      </c>
      <c r="D22" s="3">
        <v>1</v>
      </c>
      <c r="E22" s="3">
        <v>2</v>
      </c>
      <c r="F22" s="3">
        <v>3</v>
      </c>
      <c r="G22" s="3">
        <v>4</v>
      </c>
      <c r="H22" s="3">
        <v>5</v>
      </c>
      <c r="I22" s="3">
        <v>6</v>
      </c>
      <c r="J22" s="3">
        <v>7</v>
      </c>
      <c r="K22" s="3">
        <v>8</v>
      </c>
      <c r="L22" s="3">
        <v>9</v>
      </c>
      <c r="M22" s="3">
        <v>10</v>
      </c>
      <c r="N22" s="3">
        <v>11</v>
      </c>
      <c r="O22" s="3">
        <v>12</v>
      </c>
    </row>
    <row r="23" spans="2:15" s="4" customFormat="1" ht="26.25">
      <c r="B23" s="5" t="s">
        <v>85</v>
      </c>
      <c r="C23" s="6"/>
      <c r="D23" s="7" t="e">
        <f>VALUE(MID(C22,D22,1))</f>
        <v>#REF!</v>
      </c>
      <c r="E23" s="7" t="e">
        <f>VALUE(MID(C22,E22,1))</f>
        <v>#REF!</v>
      </c>
      <c r="F23" s="7" t="e">
        <f>VALUE(MID(C22,F22,1))</f>
        <v>#REF!</v>
      </c>
      <c r="G23" s="7" t="e">
        <f>VALUE(MID(C22,G22,1))</f>
        <v>#REF!</v>
      </c>
      <c r="H23" s="7" t="e">
        <f>VALUE(MID(C22,H22,1))</f>
        <v>#REF!</v>
      </c>
      <c r="I23" s="7" t="e">
        <f>VALUE(MID(C22,I22,1))</f>
        <v>#REF!</v>
      </c>
      <c r="J23" s="7" t="e">
        <f>VALUE(MID(C22,J22,1))</f>
        <v>#REF!</v>
      </c>
      <c r="K23" s="7" t="e">
        <f>VALUE(MID(C22,K22,1))</f>
        <v>#REF!</v>
      </c>
      <c r="L23" s="7" t="e">
        <f>VALUE(MID(C22,L22,1))</f>
        <v>#REF!</v>
      </c>
      <c r="M23" s="7" t="e">
        <f>VALUE(MID(C22,M22,1))</f>
        <v>#REF!</v>
      </c>
      <c r="N23" s="7" t="e">
        <f>VALUE(MID(C22,N22,1))</f>
        <v>#REF!</v>
      </c>
      <c r="O23" s="7" t="e">
        <f>VALUE(MID(C22,O22,1))</f>
        <v>#REF!</v>
      </c>
    </row>
    <row r="24" spans="2:15" s="4" customFormat="1" ht="16.5">
      <c r="B24" s="8"/>
      <c r="C24" s="6"/>
      <c r="D24" s="7" t="e">
        <f>SUM(D23:D23)</f>
        <v>#REF!</v>
      </c>
      <c r="E24" s="7" t="e">
        <f>SUM(D23:E23)</f>
        <v>#REF!</v>
      </c>
      <c r="F24" s="7" t="e">
        <f>SUM(D23:F23)</f>
        <v>#REF!</v>
      </c>
      <c r="G24" s="7" t="e">
        <f>SUM(G23:G23)</f>
        <v>#REF!</v>
      </c>
      <c r="H24" s="7" t="e">
        <f>SUM(G23:H23)</f>
        <v>#REF!</v>
      </c>
      <c r="I24" s="7" t="e">
        <f>SUM(G23:I23)</f>
        <v>#REF!</v>
      </c>
      <c r="J24" s="7" t="e">
        <f>SUM(J23:J23)</f>
        <v>#REF!</v>
      </c>
      <c r="K24" s="7" t="e">
        <f>SUM(J23:K23)</f>
        <v>#REF!</v>
      </c>
      <c r="L24" s="7" t="e">
        <f>SUM(J23:L23)</f>
        <v>#REF!</v>
      </c>
      <c r="M24" s="7" t="e">
        <f>SUM(M23:M23)</f>
        <v>#REF!</v>
      </c>
      <c r="N24" s="7" t="e">
        <f>SUM(M23:N23)</f>
        <v>#REF!</v>
      </c>
      <c r="O24" s="7" t="e">
        <f>SUM(M23:O23)</f>
        <v>#REF!</v>
      </c>
    </row>
    <row r="25" spans="2:15" s="4" customFormat="1" ht="16.5">
      <c r="B25" s="9"/>
      <c r="C25" s="6"/>
      <c r="D25" s="10" t="e">
        <f>IF(D23=0,"",CHOOSE(D23,"một","hai","ba","bốn","năm","sáu","bảy","tám","chín"))</f>
        <v>#REF!</v>
      </c>
      <c r="E25" s="10" t="e">
        <f>IF(E23=0,IF(AND(D23&lt;&gt;0,F23&lt;&gt;0),"lẻ",""),CHOOSE(E23,"mười ","hai","ba","bốn","năm","sáu","bảy","tám","chín"))</f>
        <v>#REF!</v>
      </c>
      <c r="F25" s="10" t="e">
        <f>IF(F23=0,"",CHOOSE(F23,IF(E23&gt;1,"mốt","một"),"hai","ba","bốn",IF(E23=0,"năm","lăm"),"sáu","bảy","tám","chín"))</f>
        <v>#REF!</v>
      </c>
      <c r="G25" s="10" t="e">
        <f>IF(G23=0,"",CHOOSE(G23,"một","hai","ba","bốn","năm","sáu","bảy","tám","chín"))</f>
        <v>#REF!</v>
      </c>
      <c r="H25" s="10" t="e">
        <f>IF(H23=0,IF(AND(G23&lt;&gt;0,I23&lt;&gt;0),"lẻ",""),CHOOSE(H23,"mười","hai","ba","bốn","năm","sáu","bảy","tám","chín"))</f>
        <v>#REF!</v>
      </c>
      <c r="I25" s="10" t="e">
        <f>IF(I23=0,"",CHOOSE(I23,IF(H23&gt;1,"mốt","một"),"hai","ba","bốn",IF(H23=0,"năm","lăm"),"sáu","bảy","tám","chín"))</f>
        <v>#REF!</v>
      </c>
      <c r="J25" s="10" t="e">
        <f>IF(J23=0,"",CHOOSE(J23,"một","hai","ba","bốn","năm","sáu","bảy","tám","chín"))</f>
        <v>#REF!</v>
      </c>
      <c r="K25" s="10" t="e">
        <f>IF(K23=0,IF(AND(J23&lt;&gt;0,L23&lt;&gt;0),"lẻ",""),CHOOSE(K23,"mười","hai","ba","bốn","năm","sáu","bảy","tám","chín"))</f>
        <v>#REF!</v>
      </c>
      <c r="L25" s="10" t="e">
        <f>IF(L23=0,"",CHOOSE(L23,IF(K23&gt;1,"mốt","một"),"hai","ba","bốn",IF(K23=0,"năm","lăm"),"sáu","bảy","tám","chín"))</f>
        <v>#REF!</v>
      </c>
      <c r="M25" s="7" t="e">
        <f>IF(M23=0,"",CHOOSE(M23,"một","hai","ba","bốn","năm","sáu","bảy","tám","chín"))</f>
        <v>#REF!</v>
      </c>
      <c r="N25" s="11" t="e">
        <f>IF(N23=0,IF(AND(M23&lt;&gt;0,O23&lt;&gt;0),"lẻ",""),CHOOSE(N23,"một","hai","ba","bốn","năm","sáu","bảy","tám","chín"))</f>
        <v>#REF!</v>
      </c>
      <c r="O25" s="11" t="e">
        <f>IF(O23=0,"",CHOOSE(O23,IF(N23&gt;1,"một","một"),"hai","ba","bốn",IF(N23=0,"năm","lăm"),"sáu","bảy","tám","chín"))</f>
        <v>#REF!</v>
      </c>
    </row>
    <row r="26" spans="2:15" s="4" customFormat="1" ht="16.5">
      <c r="B26" s="8"/>
      <c r="C26" s="6"/>
      <c r="D26" s="11" t="e">
        <f>IF(D23=0,"","trăm")</f>
        <v>#REF!</v>
      </c>
      <c r="E26" s="11" t="e">
        <f>IF(E23=0,"",IF(E23=1,"","mươi"))</f>
        <v>#REF!</v>
      </c>
      <c r="F26" s="11" t="e">
        <f>IF(AND(F23=0,F24=0),"","tỷ")</f>
        <v>#REF!</v>
      </c>
      <c r="G26" s="11" t="e">
        <f>IF(G23=0,"","trăm")</f>
        <v>#REF!</v>
      </c>
      <c r="H26" s="11" t="e">
        <f>IF(H23=0,"",IF(H23=1,"","mươi"))</f>
        <v>#REF!</v>
      </c>
      <c r="I26" s="11" t="e">
        <f>IF(AND(I23=0,I24=0),"","triệu")</f>
        <v>#REF!</v>
      </c>
      <c r="J26" s="11" t="e">
        <f>IF(J23=0,"","trăm")</f>
        <v>#REF!</v>
      </c>
      <c r="K26" s="11" t="e">
        <f>IF(K23=0,"",IF(K23=1,"","mươi"))</f>
        <v>#REF!</v>
      </c>
      <c r="L26" s="11" t="e">
        <f>IF(AND(L23=0,L24=0),"","ngàn")</f>
        <v>#REF!</v>
      </c>
      <c r="M26" s="11" t="e">
        <f>IF(M23=0,"","trăm")</f>
        <v>#REF!</v>
      </c>
      <c r="N26" s="11" t="e">
        <f>IF(N23=0,"",IF(N23=1,"","mươi"))</f>
        <v>#REF!</v>
      </c>
      <c r="O26" s="11" t="s">
        <v>86</v>
      </c>
    </row>
    <row r="27" spans="2:15" s="4" customFormat="1" ht="16.5">
      <c r="B27" s="8"/>
      <c r="C27" s="7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showZeros="0" zoomScalePageLayoutView="0" workbookViewId="0" topLeftCell="A1">
      <selection activeCell="E13" sqref="E13"/>
    </sheetView>
  </sheetViews>
  <sheetFormatPr defaultColWidth="9.00390625" defaultRowHeight="15.75"/>
  <cols>
    <col min="1" max="1" width="5.875" style="22" customWidth="1"/>
    <col min="2" max="2" width="8.875" style="21" customWidth="1"/>
    <col min="3" max="3" width="17.75390625" style="22" customWidth="1"/>
    <col min="4" max="4" width="8.75390625" style="22" customWidth="1"/>
    <col min="5" max="5" width="12.50390625" style="21" customWidth="1"/>
    <col min="6" max="6" width="10.125" style="21" customWidth="1"/>
    <col min="7" max="7" width="14.50390625" style="22" customWidth="1"/>
    <col min="8" max="8" width="14.25390625" style="22" customWidth="1"/>
    <col min="9" max="9" width="17.75390625" style="22" bestFit="1" customWidth="1"/>
    <col min="10" max="10" width="30.25390625" style="22" bestFit="1" customWidth="1"/>
    <col min="11" max="16384" width="9.00390625" style="22" customWidth="1"/>
  </cols>
  <sheetData>
    <row r="1" spans="1:6" s="22" customFormat="1" ht="15">
      <c r="A1" s="20" t="s">
        <v>77</v>
      </c>
      <c r="B1" s="20"/>
      <c r="C1" s="20"/>
      <c r="D1" s="20"/>
      <c r="E1" s="21"/>
      <c r="F1" s="21"/>
    </row>
    <row r="2" spans="1:6" s="22" customFormat="1" ht="15">
      <c r="A2" s="23" t="s">
        <v>78</v>
      </c>
      <c r="B2" s="23"/>
      <c r="C2" s="23"/>
      <c r="D2" s="23"/>
      <c r="E2" s="24"/>
      <c r="F2" s="21"/>
    </row>
    <row r="4" spans="1:8" s="22" customFormat="1" ht="22.5" customHeight="1">
      <c r="A4" s="25" t="s">
        <v>58</v>
      </c>
      <c r="B4" s="25"/>
      <c r="C4" s="25"/>
      <c r="D4" s="25"/>
      <c r="E4" s="25"/>
      <c r="F4" s="25"/>
      <c r="G4" s="25"/>
      <c r="H4" s="25"/>
    </row>
    <row r="5" spans="1:8" s="22" customFormat="1" ht="22.5" customHeight="1">
      <c r="A5" s="25" t="s">
        <v>101</v>
      </c>
      <c r="B5" s="25"/>
      <c r="C5" s="25"/>
      <c r="D5" s="25"/>
      <c r="E5" s="25"/>
      <c r="F5" s="25"/>
      <c r="G5" s="25"/>
      <c r="H5" s="25"/>
    </row>
    <row r="6" spans="1:8" s="22" customFormat="1" ht="22.5" customHeight="1">
      <c r="A6" s="25" t="s">
        <v>603</v>
      </c>
      <c r="B6" s="25"/>
      <c r="C6" s="25"/>
      <c r="D6" s="25"/>
      <c r="E6" s="25"/>
      <c r="F6" s="25"/>
      <c r="G6" s="25"/>
      <c r="H6" s="25"/>
    </row>
    <row r="7" spans="1:8" s="22" customFormat="1" ht="22.5" customHeight="1">
      <c r="A7" s="25" t="s">
        <v>49</v>
      </c>
      <c r="B7" s="25"/>
      <c r="C7" s="25"/>
      <c r="D7" s="25"/>
      <c r="E7" s="25"/>
      <c r="F7" s="25"/>
      <c r="G7" s="25"/>
      <c r="H7" s="25"/>
    </row>
    <row r="8" spans="1:8" s="22" customFormat="1" ht="22.5" customHeight="1">
      <c r="A8" s="26" t="s">
        <v>604</v>
      </c>
      <c r="B8" s="27"/>
      <c r="C8" s="27"/>
      <c r="D8" s="27"/>
      <c r="E8" s="27"/>
      <c r="F8" s="27"/>
      <c r="G8" s="27"/>
      <c r="H8" s="27"/>
    </row>
    <row r="9" spans="1:8" s="22" customFormat="1" ht="22.5" customHeight="1">
      <c r="A9" s="26" t="s">
        <v>50</v>
      </c>
      <c r="B9" s="27"/>
      <c r="C9" s="27"/>
      <c r="D9" s="27"/>
      <c r="E9" s="27"/>
      <c r="F9" s="27"/>
      <c r="G9" s="27"/>
      <c r="H9" s="27"/>
    </row>
    <row r="11" spans="1:10" s="24" customFormat="1" ht="48.75" customHeight="1">
      <c r="A11" s="28" t="s">
        <v>38</v>
      </c>
      <c r="B11" s="29" t="s">
        <v>81</v>
      </c>
      <c r="C11" s="30" t="s">
        <v>39</v>
      </c>
      <c r="D11" s="31" t="s">
        <v>37</v>
      </c>
      <c r="E11" s="29" t="s">
        <v>100</v>
      </c>
      <c r="F11" s="29" t="s">
        <v>51</v>
      </c>
      <c r="G11" s="29" t="s">
        <v>88</v>
      </c>
      <c r="H11" s="28" t="s">
        <v>48</v>
      </c>
      <c r="I11" s="24" t="s">
        <v>76</v>
      </c>
      <c r="J11" s="24" t="s">
        <v>575</v>
      </c>
    </row>
    <row r="12" spans="1:10" s="22" customFormat="1" ht="28.5" customHeight="1">
      <c r="A12" s="32">
        <v>1</v>
      </c>
      <c r="B12" s="32" t="s">
        <v>184</v>
      </c>
      <c r="C12" s="33" t="s">
        <v>266</v>
      </c>
      <c r="D12" s="34" t="s">
        <v>60</v>
      </c>
      <c r="E12" s="35">
        <f>SUMIF(huong_dan_ky_I_2020_2021!$B$12:$B$160,'Tong hop'!B12,huong_dan_ky_I_2020_2021!$I$12:$I$160)</f>
        <v>1</v>
      </c>
      <c r="F12" s="32">
        <f>SUMIF(huong_dan_ky_I_2020_2021!$B$12:$B$160,'Tong hop'!B12,huong_dan_ky_I_2020_2021!$J$12:$J$160)</f>
        <v>42</v>
      </c>
      <c r="G12" s="36">
        <f>SUMIF(huong_dan_ky_I_2020_2021!$B$12:$B$160,'Tong hop'!B12,huong_dan_ky_I_2020_2021!$L$12:$L$160)</f>
        <v>2100000</v>
      </c>
      <c r="H12" s="37"/>
      <c r="I12" s="22" t="s">
        <v>103</v>
      </c>
      <c r="J12" s="22" t="s">
        <v>576</v>
      </c>
    </row>
    <row r="13" spans="1:10" s="22" customFormat="1" ht="28.5" customHeight="1">
      <c r="A13" s="38">
        <f>A12+1</f>
        <v>2</v>
      </c>
      <c r="B13" s="38" t="s">
        <v>185</v>
      </c>
      <c r="C13" s="39" t="s">
        <v>267</v>
      </c>
      <c r="D13" s="40" t="s">
        <v>54</v>
      </c>
      <c r="E13" s="41">
        <f>SUMIF(huong_dan_ky_I_2020_2021!$B$12:$B$160,'Tong hop'!B13,huong_dan_ky_I_2020_2021!$I$12:$I$160)</f>
        <v>1</v>
      </c>
      <c r="F13" s="38">
        <f>SUMIF(huong_dan_ky_I_2020_2021!$B$12:$B$160,'Tong hop'!B13,huong_dan_ky_I_2020_2021!$J$12:$J$160)</f>
        <v>42</v>
      </c>
      <c r="G13" s="42">
        <f>SUMIF(huong_dan_ky_I_2020_2021!$B$12:$B$160,'Tong hop'!B13,huong_dan_ky_I_2020_2021!$L$12:$L$160)</f>
        <v>2100000</v>
      </c>
      <c r="H13" s="43"/>
      <c r="I13" s="22" t="s">
        <v>103</v>
      </c>
      <c r="J13" s="22" t="s">
        <v>576</v>
      </c>
    </row>
    <row r="14" spans="1:10" s="22" customFormat="1" ht="28.5" customHeight="1">
      <c r="A14" s="38">
        <f aca="true" t="shared" si="0" ref="A14:A77">A13+1</f>
        <v>3</v>
      </c>
      <c r="B14" s="38" t="s">
        <v>186</v>
      </c>
      <c r="C14" s="39" t="s">
        <v>268</v>
      </c>
      <c r="D14" s="40" t="s">
        <v>269</v>
      </c>
      <c r="E14" s="41">
        <f>SUMIF(huong_dan_ky_I_2020_2021!$B$12:$B$160,'Tong hop'!B14,huong_dan_ky_I_2020_2021!$I$12:$I$160)</f>
        <v>2</v>
      </c>
      <c r="F14" s="38">
        <f>SUMIF(huong_dan_ky_I_2020_2021!$B$12:$B$160,'Tong hop'!B14,huong_dan_ky_I_2020_2021!$J$12:$J$160)</f>
        <v>70</v>
      </c>
      <c r="G14" s="42">
        <f>SUMIF(huong_dan_ky_I_2020_2021!$B$12:$B$160,'Tong hop'!B14,huong_dan_ky_I_2020_2021!$L$12:$L$160)</f>
        <v>3500000</v>
      </c>
      <c r="H14" s="43"/>
      <c r="I14" s="22" t="s">
        <v>103</v>
      </c>
      <c r="J14" s="22" t="s">
        <v>577</v>
      </c>
    </row>
    <row r="15" spans="1:10" s="22" customFormat="1" ht="28.5" customHeight="1">
      <c r="A15" s="38">
        <f t="shared" si="0"/>
        <v>4</v>
      </c>
      <c r="B15" s="38" t="s">
        <v>187</v>
      </c>
      <c r="C15" s="39" t="s">
        <v>270</v>
      </c>
      <c r="D15" s="40" t="s">
        <v>271</v>
      </c>
      <c r="E15" s="41">
        <f>SUMIF(huong_dan_ky_I_2020_2021!$B$12:$B$160,'Tong hop'!B15,huong_dan_ky_I_2020_2021!$I$12:$I$160)</f>
        <v>1</v>
      </c>
      <c r="F15" s="38">
        <f>SUMIF(huong_dan_ky_I_2020_2021!$B$12:$B$160,'Tong hop'!B15,huong_dan_ky_I_2020_2021!$J$12:$J$160)</f>
        <v>28</v>
      </c>
      <c r="G15" s="42">
        <f>SUMIF(huong_dan_ky_I_2020_2021!$B$12:$B$160,'Tong hop'!B15,huong_dan_ky_I_2020_2021!$L$12:$L$160)</f>
        <v>1400000</v>
      </c>
      <c r="H15" s="43"/>
      <c r="I15" s="22" t="s">
        <v>103</v>
      </c>
      <c r="J15" s="22" t="s">
        <v>578</v>
      </c>
    </row>
    <row r="16" spans="1:10" s="22" customFormat="1" ht="28.5" customHeight="1">
      <c r="A16" s="38">
        <f t="shared" si="0"/>
        <v>5</v>
      </c>
      <c r="B16" s="38" t="s">
        <v>188</v>
      </c>
      <c r="C16" s="39" t="s">
        <v>272</v>
      </c>
      <c r="D16" s="40" t="s">
        <v>273</v>
      </c>
      <c r="E16" s="41">
        <f>SUMIF(huong_dan_ky_I_2020_2021!$B$12:$B$160,'Tong hop'!B16,huong_dan_ky_I_2020_2021!$I$12:$I$160)</f>
        <v>1</v>
      </c>
      <c r="F16" s="38">
        <f>SUMIF(huong_dan_ky_I_2020_2021!$B$12:$B$160,'Tong hop'!B16,huong_dan_ky_I_2020_2021!$J$12:$J$160)</f>
        <v>12</v>
      </c>
      <c r="G16" s="42">
        <f>SUMIF(huong_dan_ky_I_2020_2021!$B$12:$B$160,'Tong hop'!B16,huong_dan_ky_I_2020_2021!$L$12:$L$160)</f>
        <v>600000</v>
      </c>
      <c r="H16" s="43"/>
      <c r="I16" s="22" t="s">
        <v>109</v>
      </c>
      <c r="J16" s="22" t="s">
        <v>576</v>
      </c>
    </row>
    <row r="17" spans="1:10" s="22" customFormat="1" ht="28.5" customHeight="1">
      <c r="A17" s="38">
        <f t="shared" si="0"/>
        <v>6</v>
      </c>
      <c r="B17" s="38" t="s">
        <v>146</v>
      </c>
      <c r="C17" s="39" t="s">
        <v>141</v>
      </c>
      <c r="D17" s="40" t="s">
        <v>134</v>
      </c>
      <c r="E17" s="41">
        <f>SUMIF(huong_dan_ky_I_2020_2021!$B$12:$B$160,'Tong hop'!B17,huong_dan_ky_I_2020_2021!$I$12:$I$160)</f>
        <v>2</v>
      </c>
      <c r="F17" s="38">
        <f>SUMIF(huong_dan_ky_I_2020_2021!$B$12:$B$160,'Tong hop'!B17,huong_dan_ky_I_2020_2021!$J$12:$J$160)</f>
        <v>28</v>
      </c>
      <c r="G17" s="42">
        <f>SUMIF(huong_dan_ky_I_2020_2021!$B$12:$B$160,'Tong hop'!B17,huong_dan_ky_I_2020_2021!$L$12:$L$160)</f>
        <v>1300000</v>
      </c>
      <c r="H17" s="43"/>
      <c r="I17" s="22" t="s">
        <v>109</v>
      </c>
      <c r="J17" s="22" t="s">
        <v>576</v>
      </c>
    </row>
    <row r="18" spans="1:10" s="22" customFormat="1" ht="28.5" customHeight="1">
      <c r="A18" s="38">
        <f t="shared" si="0"/>
        <v>7</v>
      </c>
      <c r="B18" s="38" t="s">
        <v>189</v>
      </c>
      <c r="C18" s="39" t="s">
        <v>274</v>
      </c>
      <c r="D18" s="40" t="s">
        <v>275</v>
      </c>
      <c r="E18" s="41">
        <f>SUMIF(huong_dan_ky_I_2020_2021!$B$12:$B$160,'Tong hop'!B18,huong_dan_ky_I_2020_2021!$I$12:$I$160)</f>
        <v>2</v>
      </c>
      <c r="F18" s="38">
        <f>SUMIF(huong_dan_ky_I_2020_2021!$B$12:$B$160,'Tong hop'!B18,huong_dan_ky_I_2020_2021!$J$12:$J$160)</f>
        <v>80</v>
      </c>
      <c r="G18" s="42">
        <f>SUMIF(huong_dan_ky_I_2020_2021!$B$12:$B$160,'Tong hop'!B18,huong_dan_ky_I_2020_2021!$L$12:$L$160)</f>
        <v>4000000</v>
      </c>
      <c r="H18" s="43"/>
      <c r="I18" s="22" t="s">
        <v>105</v>
      </c>
      <c r="J18" s="22" t="s">
        <v>576</v>
      </c>
    </row>
    <row r="19" spans="1:10" s="22" customFormat="1" ht="28.5" customHeight="1">
      <c r="A19" s="38">
        <f t="shared" si="0"/>
        <v>8</v>
      </c>
      <c r="B19" s="38" t="s">
        <v>147</v>
      </c>
      <c r="C19" s="39" t="s">
        <v>142</v>
      </c>
      <c r="D19" s="40" t="s">
        <v>159</v>
      </c>
      <c r="E19" s="41">
        <f>SUMIF(huong_dan_ky_I_2020_2021!$B$12:$B$160,'Tong hop'!B19,huong_dan_ky_I_2020_2021!$I$12:$I$160)</f>
        <v>3</v>
      </c>
      <c r="F19" s="38">
        <f>SUMIF(huong_dan_ky_I_2020_2021!$B$12:$B$160,'Tong hop'!B19,huong_dan_ky_I_2020_2021!$J$12:$J$160)</f>
        <v>90</v>
      </c>
      <c r="G19" s="42">
        <f>SUMIF(huong_dan_ky_I_2020_2021!$B$12:$B$160,'Tong hop'!B19,huong_dan_ky_I_2020_2021!$L$12:$L$160)</f>
        <v>4500000</v>
      </c>
      <c r="H19" s="43"/>
      <c r="I19" s="22" t="s">
        <v>105</v>
      </c>
      <c r="J19" s="22" t="s">
        <v>576</v>
      </c>
    </row>
    <row r="20" spans="1:10" s="22" customFormat="1" ht="28.5" customHeight="1">
      <c r="A20" s="38">
        <f t="shared" si="0"/>
        <v>9</v>
      </c>
      <c r="B20" s="38" t="s">
        <v>190</v>
      </c>
      <c r="C20" s="39" t="s">
        <v>33</v>
      </c>
      <c r="D20" s="40" t="s">
        <v>140</v>
      </c>
      <c r="E20" s="41">
        <f>SUMIF(huong_dan_ky_I_2020_2021!$B$12:$B$160,'Tong hop'!B20,huong_dan_ky_I_2020_2021!$I$12:$I$160)</f>
        <v>3</v>
      </c>
      <c r="F20" s="38">
        <f>SUMIF(huong_dan_ky_I_2020_2021!$B$12:$B$160,'Tong hop'!B20,huong_dan_ky_I_2020_2021!$J$12:$J$160)</f>
        <v>120</v>
      </c>
      <c r="G20" s="42">
        <f>SUMIF(huong_dan_ky_I_2020_2021!$B$12:$B$160,'Tong hop'!B20,huong_dan_ky_I_2020_2021!$L$12:$L$160)</f>
        <v>6000000</v>
      </c>
      <c r="H20" s="43"/>
      <c r="I20" s="22" t="s">
        <v>105</v>
      </c>
      <c r="J20" s="22" t="s">
        <v>579</v>
      </c>
    </row>
    <row r="21" spans="1:10" s="22" customFormat="1" ht="28.5" customHeight="1">
      <c r="A21" s="38">
        <f t="shared" si="0"/>
        <v>10</v>
      </c>
      <c r="B21" s="38" t="s">
        <v>116</v>
      </c>
      <c r="C21" s="39" t="s">
        <v>57</v>
      </c>
      <c r="D21" s="40" t="s">
        <v>6</v>
      </c>
      <c r="E21" s="41">
        <f>SUMIF(huong_dan_ky_I_2020_2021!$B$12:$B$160,'Tong hop'!B21,huong_dan_ky_I_2020_2021!$I$12:$I$160)</f>
        <v>2</v>
      </c>
      <c r="F21" s="38">
        <f>SUMIF(huong_dan_ky_I_2020_2021!$B$12:$B$160,'Tong hop'!B21,huong_dan_ky_I_2020_2021!$J$12:$J$160)</f>
        <v>80</v>
      </c>
      <c r="G21" s="42">
        <f>SUMIF(huong_dan_ky_I_2020_2021!$B$12:$B$160,'Tong hop'!B21,huong_dan_ky_I_2020_2021!$L$12:$L$160)</f>
        <v>4000000</v>
      </c>
      <c r="H21" s="43"/>
      <c r="I21" s="22" t="s">
        <v>105</v>
      </c>
      <c r="J21" s="22" t="s">
        <v>580</v>
      </c>
    </row>
    <row r="22" spans="1:10" s="22" customFormat="1" ht="28.5" customHeight="1">
      <c r="A22" s="38">
        <f t="shared" si="0"/>
        <v>11</v>
      </c>
      <c r="B22" s="38" t="s">
        <v>42</v>
      </c>
      <c r="C22" s="39" t="s">
        <v>44</v>
      </c>
      <c r="D22" s="40" t="s">
        <v>75</v>
      </c>
      <c r="E22" s="41">
        <f>SUMIF(huong_dan_ky_I_2020_2021!$B$12:$B$160,'Tong hop'!B22,huong_dan_ky_I_2020_2021!$I$12:$I$160)</f>
        <v>2</v>
      </c>
      <c r="F22" s="38">
        <f>SUMIF(huong_dan_ky_I_2020_2021!$B$12:$B$160,'Tong hop'!B22,huong_dan_ky_I_2020_2021!$J$12:$J$160)</f>
        <v>80</v>
      </c>
      <c r="G22" s="42">
        <f>SUMIF(huong_dan_ky_I_2020_2021!$B$12:$B$160,'Tong hop'!B22,huong_dan_ky_I_2020_2021!$L$12:$L$160)</f>
        <v>4000000</v>
      </c>
      <c r="H22" s="43"/>
      <c r="I22" s="22" t="s">
        <v>105</v>
      </c>
      <c r="J22" s="22" t="s">
        <v>581</v>
      </c>
    </row>
    <row r="23" spans="1:10" s="22" customFormat="1" ht="28.5" customHeight="1">
      <c r="A23" s="38">
        <f t="shared" si="0"/>
        <v>12</v>
      </c>
      <c r="B23" s="38" t="s">
        <v>191</v>
      </c>
      <c r="C23" s="39" t="s">
        <v>276</v>
      </c>
      <c r="D23" s="40" t="s">
        <v>277</v>
      </c>
      <c r="E23" s="41">
        <f>SUMIF(huong_dan_ky_I_2020_2021!$B$12:$B$160,'Tong hop'!B23,huong_dan_ky_I_2020_2021!$I$12:$I$160)</f>
        <v>2</v>
      </c>
      <c r="F23" s="38">
        <f>SUMIF(huong_dan_ky_I_2020_2021!$B$12:$B$160,'Tong hop'!B23,huong_dan_ky_I_2020_2021!$J$12:$J$160)</f>
        <v>80</v>
      </c>
      <c r="G23" s="42">
        <f>SUMIF(huong_dan_ky_I_2020_2021!$B$12:$B$160,'Tong hop'!B23,huong_dan_ky_I_2020_2021!$L$12:$L$160)</f>
        <v>4000000</v>
      </c>
      <c r="H23" s="43"/>
      <c r="I23" s="22" t="s">
        <v>107</v>
      </c>
      <c r="J23" s="22" t="s">
        <v>576</v>
      </c>
    </row>
    <row r="24" spans="1:10" s="22" customFormat="1" ht="28.5" customHeight="1">
      <c r="A24" s="38">
        <f t="shared" si="0"/>
        <v>13</v>
      </c>
      <c r="B24" s="38" t="s">
        <v>192</v>
      </c>
      <c r="C24" s="39" t="s">
        <v>35</v>
      </c>
      <c r="D24" s="40" t="s">
        <v>278</v>
      </c>
      <c r="E24" s="41">
        <f>SUMIF(huong_dan_ky_I_2020_2021!$B$12:$B$160,'Tong hop'!B24,huong_dan_ky_I_2020_2021!$I$12:$I$160)</f>
        <v>1</v>
      </c>
      <c r="F24" s="38">
        <f>SUMIF(huong_dan_ky_I_2020_2021!$B$12:$B$160,'Tong hop'!B24,huong_dan_ky_I_2020_2021!$J$12:$J$160)</f>
        <v>40</v>
      </c>
      <c r="G24" s="42">
        <f>SUMIF(huong_dan_ky_I_2020_2021!$B$12:$B$160,'Tong hop'!B24,huong_dan_ky_I_2020_2021!$L$12:$L$160)</f>
        <v>2000000</v>
      </c>
      <c r="H24" s="43"/>
      <c r="I24" s="22" t="s">
        <v>107</v>
      </c>
      <c r="J24" s="22" t="s">
        <v>576</v>
      </c>
    </row>
    <row r="25" spans="1:10" s="22" customFormat="1" ht="28.5" customHeight="1">
      <c r="A25" s="38">
        <f t="shared" si="0"/>
        <v>14</v>
      </c>
      <c r="B25" s="38" t="s">
        <v>193</v>
      </c>
      <c r="C25" s="39" t="s">
        <v>279</v>
      </c>
      <c r="D25" s="40" t="s">
        <v>54</v>
      </c>
      <c r="E25" s="41">
        <f>SUMIF(huong_dan_ky_I_2020_2021!$B$12:$B$160,'Tong hop'!B25,huong_dan_ky_I_2020_2021!$I$12:$I$160)</f>
        <v>2</v>
      </c>
      <c r="F25" s="38">
        <f>SUMIF(huong_dan_ky_I_2020_2021!$B$12:$B$160,'Tong hop'!B25,huong_dan_ky_I_2020_2021!$J$12:$J$160)</f>
        <v>80</v>
      </c>
      <c r="G25" s="42">
        <f>SUMIF(huong_dan_ky_I_2020_2021!$B$12:$B$160,'Tong hop'!B25,huong_dan_ky_I_2020_2021!$L$12:$L$160)</f>
        <v>4000000</v>
      </c>
      <c r="H25" s="43"/>
      <c r="I25" s="22" t="s">
        <v>107</v>
      </c>
      <c r="J25" s="22" t="s">
        <v>576</v>
      </c>
    </row>
    <row r="26" spans="1:10" s="22" customFormat="1" ht="28.5" customHeight="1">
      <c r="A26" s="38">
        <f t="shared" si="0"/>
        <v>15</v>
      </c>
      <c r="B26" s="38" t="s">
        <v>194</v>
      </c>
      <c r="C26" s="39" t="s">
        <v>280</v>
      </c>
      <c r="D26" s="40" t="s">
        <v>281</v>
      </c>
      <c r="E26" s="41">
        <f>SUMIF(huong_dan_ky_I_2020_2021!$B$12:$B$160,'Tong hop'!B26,huong_dan_ky_I_2020_2021!$I$12:$I$160)</f>
        <v>1</v>
      </c>
      <c r="F26" s="38">
        <f>SUMIF(huong_dan_ky_I_2020_2021!$B$12:$B$160,'Tong hop'!B26,huong_dan_ky_I_2020_2021!$J$12:$J$160)</f>
        <v>60</v>
      </c>
      <c r="G26" s="42">
        <f>SUMIF(huong_dan_ky_I_2020_2021!$B$12:$B$160,'Tong hop'!B26,huong_dan_ky_I_2020_2021!$L$12:$L$160)</f>
        <v>3000000</v>
      </c>
      <c r="H26" s="43"/>
      <c r="I26" s="22" t="s">
        <v>107</v>
      </c>
      <c r="J26" s="22" t="s">
        <v>576</v>
      </c>
    </row>
    <row r="27" spans="1:10" s="22" customFormat="1" ht="28.5" customHeight="1">
      <c r="A27" s="38">
        <f t="shared" si="0"/>
        <v>16</v>
      </c>
      <c r="B27" s="38" t="s">
        <v>195</v>
      </c>
      <c r="C27" s="39" t="s">
        <v>132</v>
      </c>
      <c r="D27" s="40" t="s">
        <v>282</v>
      </c>
      <c r="E27" s="41">
        <f>SUMIF(huong_dan_ky_I_2020_2021!$B$12:$B$160,'Tong hop'!B27,huong_dan_ky_I_2020_2021!$I$12:$I$160)</f>
        <v>2</v>
      </c>
      <c r="F27" s="38">
        <f>SUMIF(huong_dan_ky_I_2020_2021!$B$12:$B$160,'Tong hop'!B27,huong_dan_ky_I_2020_2021!$J$12:$J$160)</f>
        <v>100</v>
      </c>
      <c r="G27" s="42">
        <f>SUMIF(huong_dan_ky_I_2020_2021!$B$12:$B$160,'Tong hop'!B27,huong_dan_ky_I_2020_2021!$L$12:$L$160)</f>
        <v>5000000</v>
      </c>
      <c r="H27" s="43"/>
      <c r="I27" s="22" t="s">
        <v>107</v>
      </c>
      <c r="J27" s="22" t="s">
        <v>576</v>
      </c>
    </row>
    <row r="28" spans="1:10" s="22" customFormat="1" ht="28.5" customHeight="1">
      <c r="A28" s="38">
        <f t="shared" si="0"/>
        <v>17</v>
      </c>
      <c r="B28" s="38" t="s">
        <v>196</v>
      </c>
      <c r="C28" s="39" t="s">
        <v>283</v>
      </c>
      <c r="D28" s="40" t="s">
        <v>284</v>
      </c>
      <c r="E28" s="41">
        <f>SUMIF(huong_dan_ky_I_2020_2021!$B$12:$B$160,'Tong hop'!B28,huong_dan_ky_I_2020_2021!$I$12:$I$160)</f>
        <v>1</v>
      </c>
      <c r="F28" s="38">
        <f>SUMIF(huong_dan_ky_I_2020_2021!$B$12:$B$160,'Tong hop'!B28,huong_dan_ky_I_2020_2021!$J$12:$J$160)</f>
        <v>40</v>
      </c>
      <c r="G28" s="42">
        <f>SUMIF(huong_dan_ky_I_2020_2021!$B$12:$B$160,'Tong hop'!B28,huong_dan_ky_I_2020_2021!$L$12:$L$160)</f>
        <v>2000000</v>
      </c>
      <c r="H28" s="43"/>
      <c r="I28" s="22" t="s">
        <v>107</v>
      </c>
      <c r="J28" s="22" t="s">
        <v>576</v>
      </c>
    </row>
    <row r="29" spans="1:10" s="22" customFormat="1" ht="28.5" customHeight="1">
      <c r="A29" s="38">
        <f t="shared" si="0"/>
        <v>18</v>
      </c>
      <c r="B29" s="38" t="s">
        <v>197</v>
      </c>
      <c r="C29" s="39" t="s">
        <v>285</v>
      </c>
      <c r="D29" s="40" t="s">
        <v>286</v>
      </c>
      <c r="E29" s="41">
        <f>SUMIF(huong_dan_ky_I_2020_2021!$B$12:$B$160,'Tong hop'!B29,huong_dan_ky_I_2020_2021!$I$12:$I$160)</f>
        <v>2</v>
      </c>
      <c r="F29" s="38">
        <f>SUMIF(huong_dan_ky_I_2020_2021!$B$12:$B$160,'Tong hop'!B29,huong_dan_ky_I_2020_2021!$J$12:$J$160)</f>
        <v>24</v>
      </c>
      <c r="G29" s="42">
        <f>SUMIF(huong_dan_ky_I_2020_2021!$B$12:$B$160,'Tong hop'!B29,huong_dan_ky_I_2020_2021!$L$12:$L$160)</f>
        <v>1200000</v>
      </c>
      <c r="H29" s="43"/>
      <c r="I29" s="22" t="s">
        <v>107</v>
      </c>
      <c r="J29" s="22" t="s">
        <v>576</v>
      </c>
    </row>
    <row r="30" spans="1:10" s="22" customFormat="1" ht="28.5" customHeight="1">
      <c r="A30" s="38">
        <f t="shared" si="0"/>
        <v>19</v>
      </c>
      <c r="B30" s="38" t="s">
        <v>198</v>
      </c>
      <c r="C30" s="39" t="s">
        <v>36</v>
      </c>
      <c r="D30" s="40" t="s">
        <v>287</v>
      </c>
      <c r="E30" s="41">
        <f>SUMIF(huong_dan_ky_I_2020_2021!$B$12:$B$160,'Tong hop'!B30,huong_dan_ky_I_2020_2021!$I$12:$I$160)</f>
        <v>1</v>
      </c>
      <c r="F30" s="38">
        <f>SUMIF(huong_dan_ky_I_2020_2021!$B$12:$B$160,'Tong hop'!B30,huong_dan_ky_I_2020_2021!$J$12:$J$160)</f>
        <v>40</v>
      </c>
      <c r="G30" s="42">
        <f>SUMIF(huong_dan_ky_I_2020_2021!$B$12:$B$160,'Tong hop'!B30,huong_dan_ky_I_2020_2021!$L$12:$L$160)</f>
        <v>2000000</v>
      </c>
      <c r="H30" s="43"/>
      <c r="I30" s="22" t="s">
        <v>107</v>
      </c>
      <c r="J30" s="22" t="s">
        <v>576</v>
      </c>
    </row>
    <row r="31" spans="1:10" s="22" customFormat="1" ht="28.5" customHeight="1">
      <c r="A31" s="38">
        <f t="shared" si="0"/>
        <v>20</v>
      </c>
      <c r="B31" s="38" t="s">
        <v>199</v>
      </c>
      <c r="C31" s="39" t="s">
        <v>288</v>
      </c>
      <c r="D31" s="40" t="s">
        <v>289</v>
      </c>
      <c r="E31" s="41">
        <f>SUMIF(huong_dan_ky_I_2020_2021!$B$12:$B$160,'Tong hop'!B31,huong_dan_ky_I_2020_2021!$I$12:$I$160)</f>
        <v>1</v>
      </c>
      <c r="F31" s="38">
        <f>SUMIF(huong_dan_ky_I_2020_2021!$B$12:$B$160,'Tong hop'!B31,huong_dan_ky_I_2020_2021!$J$12:$J$160)</f>
        <v>40</v>
      </c>
      <c r="G31" s="42">
        <f>SUMIF(huong_dan_ky_I_2020_2021!$B$12:$B$160,'Tong hop'!B31,huong_dan_ky_I_2020_2021!$L$12:$L$160)</f>
        <v>2000000</v>
      </c>
      <c r="H31" s="43"/>
      <c r="I31" s="22" t="s">
        <v>107</v>
      </c>
      <c r="J31" s="22" t="s">
        <v>576</v>
      </c>
    </row>
    <row r="32" spans="1:10" s="22" customFormat="1" ht="28.5" customHeight="1">
      <c r="A32" s="38">
        <f t="shared" si="0"/>
        <v>21</v>
      </c>
      <c r="B32" s="38" t="s">
        <v>200</v>
      </c>
      <c r="C32" s="39" t="s">
        <v>36</v>
      </c>
      <c r="D32" s="40" t="s">
        <v>290</v>
      </c>
      <c r="E32" s="41">
        <f>SUMIF(huong_dan_ky_I_2020_2021!$B$12:$B$160,'Tong hop'!B32,huong_dan_ky_I_2020_2021!$I$12:$I$160)</f>
        <v>2</v>
      </c>
      <c r="F32" s="38">
        <f>SUMIF(huong_dan_ky_I_2020_2021!$B$12:$B$160,'Tong hop'!B32,huong_dan_ky_I_2020_2021!$J$12:$J$160)</f>
        <v>60</v>
      </c>
      <c r="G32" s="42">
        <f>SUMIF(huong_dan_ky_I_2020_2021!$B$12:$B$160,'Tong hop'!B32,huong_dan_ky_I_2020_2021!$L$12:$L$160)</f>
        <v>3000000</v>
      </c>
      <c r="H32" s="43"/>
      <c r="I32" s="22" t="s">
        <v>107</v>
      </c>
      <c r="J32" s="22" t="s">
        <v>576</v>
      </c>
    </row>
    <row r="33" spans="1:10" s="22" customFormat="1" ht="28.5" customHeight="1">
      <c r="A33" s="38">
        <f t="shared" si="0"/>
        <v>22</v>
      </c>
      <c r="B33" s="38" t="s">
        <v>126</v>
      </c>
      <c r="C33" s="39" t="s">
        <v>133</v>
      </c>
      <c r="D33" s="40" t="s">
        <v>134</v>
      </c>
      <c r="E33" s="41">
        <f>SUMIF(huong_dan_ky_I_2020_2021!$B$12:$B$160,'Tong hop'!B33,huong_dan_ky_I_2020_2021!$I$12:$I$160)</f>
        <v>1</v>
      </c>
      <c r="F33" s="38">
        <f>SUMIF(huong_dan_ky_I_2020_2021!$B$12:$B$160,'Tong hop'!B33,huong_dan_ky_I_2020_2021!$J$12:$J$160)</f>
        <v>40</v>
      </c>
      <c r="G33" s="42">
        <f>SUMIF(huong_dan_ky_I_2020_2021!$B$12:$B$160,'Tong hop'!B33,huong_dan_ky_I_2020_2021!$L$12:$L$160)</f>
        <v>2000000</v>
      </c>
      <c r="H33" s="43"/>
      <c r="I33" s="22" t="s">
        <v>107</v>
      </c>
      <c r="J33" s="22" t="s">
        <v>576</v>
      </c>
    </row>
    <row r="34" spans="1:10" s="22" customFormat="1" ht="28.5" customHeight="1">
      <c r="A34" s="38">
        <f t="shared" si="0"/>
        <v>23</v>
      </c>
      <c r="B34" s="38" t="s">
        <v>127</v>
      </c>
      <c r="C34" s="39" t="s">
        <v>135</v>
      </c>
      <c r="D34" s="40" t="s">
        <v>136</v>
      </c>
      <c r="E34" s="41">
        <f>SUMIF(huong_dan_ky_I_2020_2021!$B$12:$B$160,'Tong hop'!B34,huong_dan_ky_I_2020_2021!$I$12:$I$160)</f>
        <v>2</v>
      </c>
      <c r="F34" s="38">
        <f>SUMIF(huong_dan_ky_I_2020_2021!$B$12:$B$160,'Tong hop'!B34,huong_dan_ky_I_2020_2021!$J$12:$J$160)</f>
        <v>80</v>
      </c>
      <c r="G34" s="42">
        <f>SUMIF(huong_dan_ky_I_2020_2021!$B$12:$B$160,'Tong hop'!B34,huong_dan_ky_I_2020_2021!$L$12:$L$160)</f>
        <v>4000000</v>
      </c>
      <c r="H34" s="43"/>
      <c r="I34" s="22" t="s">
        <v>107</v>
      </c>
      <c r="J34" s="22" t="s">
        <v>576</v>
      </c>
    </row>
    <row r="35" spans="1:10" s="22" customFormat="1" ht="28.5" customHeight="1">
      <c r="A35" s="38">
        <f t="shared" si="0"/>
        <v>24</v>
      </c>
      <c r="B35" s="38" t="s">
        <v>94</v>
      </c>
      <c r="C35" s="39" t="s">
        <v>61</v>
      </c>
      <c r="D35" s="40" t="s">
        <v>96</v>
      </c>
      <c r="E35" s="41">
        <f>SUMIF(huong_dan_ky_I_2020_2021!$B$12:$B$160,'Tong hop'!B35,huong_dan_ky_I_2020_2021!$I$12:$I$160)</f>
        <v>1</v>
      </c>
      <c r="F35" s="38">
        <f>SUMIF(huong_dan_ky_I_2020_2021!$B$12:$B$160,'Tong hop'!B35,huong_dan_ky_I_2020_2021!$J$12:$J$160)</f>
        <v>40</v>
      </c>
      <c r="G35" s="42">
        <f>SUMIF(huong_dan_ky_I_2020_2021!$B$12:$B$160,'Tong hop'!B35,huong_dan_ky_I_2020_2021!$L$12:$L$160)</f>
        <v>2000000</v>
      </c>
      <c r="H35" s="43"/>
      <c r="I35" s="22" t="s">
        <v>107</v>
      </c>
      <c r="J35" s="22" t="s">
        <v>576</v>
      </c>
    </row>
    <row r="36" spans="1:10" s="22" customFormat="1" ht="28.5" customHeight="1">
      <c r="A36" s="38">
        <f t="shared" si="0"/>
        <v>25</v>
      </c>
      <c r="B36" s="38" t="s">
        <v>148</v>
      </c>
      <c r="C36" s="39" t="s">
        <v>160</v>
      </c>
      <c r="D36" s="40" t="s">
        <v>54</v>
      </c>
      <c r="E36" s="41">
        <f>SUMIF(huong_dan_ky_I_2020_2021!$B$12:$B$160,'Tong hop'!B36,huong_dan_ky_I_2020_2021!$I$12:$I$160)</f>
        <v>2</v>
      </c>
      <c r="F36" s="38">
        <f>SUMIF(huong_dan_ky_I_2020_2021!$B$12:$B$160,'Tong hop'!B36,huong_dan_ky_I_2020_2021!$J$12:$J$160)</f>
        <v>80</v>
      </c>
      <c r="G36" s="42">
        <f>SUMIF(huong_dan_ky_I_2020_2021!$B$12:$B$160,'Tong hop'!B36,huong_dan_ky_I_2020_2021!$L$12:$L$160)</f>
        <v>4000000</v>
      </c>
      <c r="H36" s="43"/>
      <c r="I36" s="22" t="s">
        <v>107</v>
      </c>
      <c r="J36" s="22" t="s">
        <v>576</v>
      </c>
    </row>
    <row r="37" spans="1:10" s="22" customFormat="1" ht="28.5" customHeight="1">
      <c r="A37" s="38">
        <f t="shared" si="0"/>
        <v>26</v>
      </c>
      <c r="B37" s="38" t="s">
        <v>201</v>
      </c>
      <c r="C37" s="39" t="s">
        <v>291</v>
      </c>
      <c r="D37" s="40" t="s">
        <v>56</v>
      </c>
      <c r="E37" s="41">
        <f>SUMIF(huong_dan_ky_I_2020_2021!$B$12:$B$160,'Tong hop'!B37,huong_dan_ky_I_2020_2021!$I$12:$I$160)</f>
        <v>1</v>
      </c>
      <c r="F37" s="38">
        <f>SUMIF(huong_dan_ky_I_2020_2021!$B$12:$B$160,'Tong hop'!B37,huong_dan_ky_I_2020_2021!$J$12:$J$160)</f>
        <v>40</v>
      </c>
      <c r="G37" s="42">
        <f>SUMIF(huong_dan_ky_I_2020_2021!$B$12:$B$160,'Tong hop'!B37,huong_dan_ky_I_2020_2021!$L$12:$L$160)</f>
        <v>2000000</v>
      </c>
      <c r="H37" s="43"/>
      <c r="I37" s="22" t="s">
        <v>107</v>
      </c>
      <c r="J37" s="22" t="s">
        <v>576</v>
      </c>
    </row>
    <row r="38" spans="1:10" s="22" customFormat="1" ht="28.5" customHeight="1">
      <c r="A38" s="38">
        <f t="shared" si="0"/>
        <v>27</v>
      </c>
      <c r="B38" s="38" t="s">
        <v>130</v>
      </c>
      <c r="C38" s="39" t="s">
        <v>35</v>
      </c>
      <c r="D38" s="40" t="s">
        <v>139</v>
      </c>
      <c r="E38" s="41">
        <f>SUMIF(huong_dan_ky_I_2020_2021!$B$12:$B$160,'Tong hop'!B38,huong_dan_ky_I_2020_2021!$I$12:$I$160)</f>
        <v>4</v>
      </c>
      <c r="F38" s="38">
        <f>SUMIF(huong_dan_ky_I_2020_2021!$B$12:$B$160,'Tong hop'!B38,huong_dan_ky_I_2020_2021!$J$12:$J$160)</f>
        <v>160</v>
      </c>
      <c r="G38" s="42">
        <f>SUMIF(huong_dan_ky_I_2020_2021!$B$12:$B$160,'Tong hop'!B38,huong_dan_ky_I_2020_2021!$L$12:$L$160)</f>
        <v>8000000</v>
      </c>
      <c r="H38" s="43"/>
      <c r="I38" s="22" t="s">
        <v>107</v>
      </c>
      <c r="J38" s="22" t="s">
        <v>582</v>
      </c>
    </row>
    <row r="39" spans="1:10" s="22" customFormat="1" ht="28.5" customHeight="1">
      <c r="A39" s="38">
        <f t="shared" si="0"/>
        <v>28</v>
      </c>
      <c r="B39" s="38" t="s">
        <v>115</v>
      </c>
      <c r="C39" s="39" t="s">
        <v>59</v>
      </c>
      <c r="D39" s="40" t="s">
        <v>5</v>
      </c>
      <c r="E39" s="41">
        <f>SUMIF(huong_dan_ky_I_2020_2021!$B$12:$B$160,'Tong hop'!B39,huong_dan_ky_I_2020_2021!$I$12:$I$160)</f>
        <v>4</v>
      </c>
      <c r="F39" s="38">
        <f>SUMIF(huong_dan_ky_I_2020_2021!$B$12:$B$160,'Tong hop'!B39,huong_dan_ky_I_2020_2021!$J$12:$J$160)</f>
        <v>130</v>
      </c>
      <c r="G39" s="42">
        <f>SUMIF(huong_dan_ky_I_2020_2021!$B$12:$B$160,'Tong hop'!B39,huong_dan_ky_I_2020_2021!$L$12:$L$160)</f>
        <v>6500000</v>
      </c>
      <c r="H39" s="43"/>
      <c r="I39" s="22" t="s">
        <v>107</v>
      </c>
      <c r="J39" s="22" t="s">
        <v>583</v>
      </c>
    </row>
    <row r="40" spans="1:10" s="22" customFormat="1" ht="28.5" customHeight="1">
      <c r="A40" s="38">
        <f t="shared" si="0"/>
        <v>29</v>
      </c>
      <c r="B40" s="38" t="s">
        <v>149</v>
      </c>
      <c r="C40" s="39" t="s">
        <v>161</v>
      </c>
      <c r="D40" s="40" t="s">
        <v>162</v>
      </c>
      <c r="E40" s="41">
        <f>SUMIF(huong_dan_ky_I_2020_2021!$B$12:$B$160,'Tong hop'!B40,huong_dan_ky_I_2020_2021!$I$12:$I$160)</f>
        <v>2</v>
      </c>
      <c r="F40" s="38">
        <f>SUMIF(huong_dan_ky_I_2020_2021!$B$12:$B$160,'Tong hop'!B40,huong_dan_ky_I_2020_2021!$J$12:$J$160)</f>
        <v>100</v>
      </c>
      <c r="G40" s="42">
        <f>SUMIF(huong_dan_ky_I_2020_2021!$B$12:$B$160,'Tong hop'!B40,huong_dan_ky_I_2020_2021!$L$12:$L$160)</f>
        <v>5000000</v>
      </c>
      <c r="H40" s="43"/>
      <c r="I40" s="22" t="s">
        <v>107</v>
      </c>
      <c r="J40" s="22" t="s">
        <v>584</v>
      </c>
    </row>
    <row r="41" spans="1:10" s="22" customFormat="1" ht="28.5" customHeight="1">
      <c r="A41" s="38">
        <f t="shared" si="0"/>
        <v>30</v>
      </c>
      <c r="B41" s="38" t="s">
        <v>150</v>
      </c>
      <c r="C41" s="39" t="s">
        <v>163</v>
      </c>
      <c r="D41" s="40" t="s">
        <v>164</v>
      </c>
      <c r="E41" s="41">
        <f>SUMIF(huong_dan_ky_I_2020_2021!$B$12:$B$160,'Tong hop'!B41,huong_dan_ky_I_2020_2021!$I$12:$I$160)</f>
        <v>2</v>
      </c>
      <c r="F41" s="38">
        <f>SUMIF(huong_dan_ky_I_2020_2021!$B$12:$B$160,'Tong hop'!B41,huong_dan_ky_I_2020_2021!$J$12:$J$160)</f>
        <v>80</v>
      </c>
      <c r="G41" s="42">
        <f>SUMIF(huong_dan_ky_I_2020_2021!$B$12:$B$160,'Tong hop'!B41,huong_dan_ky_I_2020_2021!$L$12:$L$160)</f>
        <v>4000000</v>
      </c>
      <c r="H41" s="43"/>
      <c r="I41" s="22" t="s">
        <v>107</v>
      </c>
      <c r="J41" s="22" t="s">
        <v>584</v>
      </c>
    </row>
    <row r="42" spans="1:10" s="22" customFormat="1" ht="28.5" customHeight="1">
      <c r="A42" s="38">
        <f t="shared" si="0"/>
        <v>31</v>
      </c>
      <c r="B42" s="38" t="s">
        <v>202</v>
      </c>
      <c r="C42" s="39" t="s">
        <v>292</v>
      </c>
      <c r="D42" s="40" t="s">
        <v>293</v>
      </c>
      <c r="E42" s="41">
        <f>SUMIF(huong_dan_ky_I_2020_2021!$B$12:$B$160,'Tong hop'!B42,huong_dan_ky_I_2020_2021!$I$12:$I$160)</f>
        <v>2</v>
      </c>
      <c r="F42" s="38">
        <f>SUMIF(huong_dan_ky_I_2020_2021!$B$12:$B$160,'Tong hop'!B42,huong_dan_ky_I_2020_2021!$J$12:$J$160)</f>
        <v>80</v>
      </c>
      <c r="G42" s="42">
        <f>SUMIF(huong_dan_ky_I_2020_2021!$B$12:$B$160,'Tong hop'!B42,huong_dan_ky_I_2020_2021!$L$12:$L$160)</f>
        <v>4000000</v>
      </c>
      <c r="H42" s="43"/>
      <c r="I42" s="22" t="s">
        <v>107</v>
      </c>
      <c r="J42" s="22" t="s">
        <v>585</v>
      </c>
    </row>
    <row r="43" spans="1:10" s="22" customFormat="1" ht="28.5" customHeight="1">
      <c r="A43" s="38">
        <f t="shared" si="0"/>
        <v>32</v>
      </c>
      <c r="B43" s="38" t="s">
        <v>203</v>
      </c>
      <c r="C43" s="39" t="s">
        <v>294</v>
      </c>
      <c r="D43" s="40" t="s">
        <v>96</v>
      </c>
      <c r="E43" s="41">
        <f>SUMIF(huong_dan_ky_I_2020_2021!$B$12:$B$160,'Tong hop'!B43,huong_dan_ky_I_2020_2021!$I$12:$I$160)</f>
        <v>5</v>
      </c>
      <c r="F43" s="38">
        <f>SUMIF(huong_dan_ky_I_2020_2021!$B$12:$B$160,'Tong hop'!B43,huong_dan_ky_I_2020_2021!$J$12:$J$160)</f>
        <v>196</v>
      </c>
      <c r="G43" s="42">
        <f>SUMIF(huong_dan_ky_I_2020_2021!$B$12:$B$160,'Tong hop'!B43,huong_dan_ky_I_2020_2021!$L$12:$L$160)</f>
        <v>9800000</v>
      </c>
      <c r="H43" s="43"/>
      <c r="I43" s="22" t="s">
        <v>107</v>
      </c>
      <c r="J43" s="22" t="s">
        <v>586</v>
      </c>
    </row>
    <row r="44" spans="1:10" s="22" customFormat="1" ht="28.5" customHeight="1">
      <c r="A44" s="38">
        <f t="shared" si="0"/>
        <v>33</v>
      </c>
      <c r="B44" s="38" t="s">
        <v>114</v>
      </c>
      <c r="C44" s="39" t="s">
        <v>3</v>
      </c>
      <c r="D44" s="40" t="s">
        <v>4</v>
      </c>
      <c r="E44" s="41">
        <f>SUMIF(huong_dan_ky_I_2020_2021!$B$12:$B$160,'Tong hop'!B44,huong_dan_ky_I_2020_2021!$I$12:$I$160)</f>
        <v>5</v>
      </c>
      <c r="F44" s="38">
        <f>SUMIF(huong_dan_ky_I_2020_2021!$B$12:$B$160,'Tong hop'!B44,huong_dan_ky_I_2020_2021!$J$12:$J$160)</f>
        <v>190</v>
      </c>
      <c r="G44" s="42">
        <f>SUMIF(huong_dan_ky_I_2020_2021!$B$12:$B$160,'Tong hop'!B44,huong_dan_ky_I_2020_2021!$L$12:$L$160)</f>
        <v>9500000</v>
      </c>
      <c r="H44" s="43"/>
      <c r="I44" s="22" t="s">
        <v>107</v>
      </c>
      <c r="J44" s="22" t="s">
        <v>587</v>
      </c>
    </row>
    <row r="45" spans="1:10" s="22" customFormat="1" ht="28.5" customHeight="1">
      <c r="A45" s="38">
        <f t="shared" si="0"/>
        <v>34</v>
      </c>
      <c r="B45" s="38" t="s">
        <v>204</v>
      </c>
      <c r="C45" s="39" t="s">
        <v>295</v>
      </c>
      <c r="D45" s="40" t="s">
        <v>296</v>
      </c>
      <c r="E45" s="41">
        <f>SUMIF(huong_dan_ky_I_2020_2021!$B$12:$B$160,'Tong hop'!B45,huong_dan_ky_I_2020_2021!$I$12:$I$160)</f>
        <v>1</v>
      </c>
      <c r="F45" s="38">
        <f>SUMIF(huong_dan_ky_I_2020_2021!$B$12:$B$160,'Tong hop'!B45,huong_dan_ky_I_2020_2021!$J$12:$J$160)</f>
        <v>20</v>
      </c>
      <c r="G45" s="42">
        <f>SUMIF(huong_dan_ky_I_2020_2021!$B$12:$B$160,'Tong hop'!B45,huong_dan_ky_I_2020_2021!$L$12:$L$160)</f>
        <v>1000000</v>
      </c>
      <c r="H45" s="43"/>
      <c r="I45" s="22" t="s">
        <v>107</v>
      </c>
      <c r="J45" s="22" t="s">
        <v>587</v>
      </c>
    </row>
    <row r="46" spans="1:10" s="22" customFormat="1" ht="28.5" customHeight="1">
      <c r="A46" s="38">
        <f t="shared" si="0"/>
        <v>35</v>
      </c>
      <c r="B46" s="38" t="s">
        <v>205</v>
      </c>
      <c r="C46" s="39" t="s">
        <v>297</v>
      </c>
      <c r="D46" s="40" t="s">
        <v>298</v>
      </c>
      <c r="E46" s="41">
        <f>SUMIF(huong_dan_ky_I_2020_2021!$B$12:$B$160,'Tong hop'!B46,huong_dan_ky_I_2020_2021!$I$12:$I$160)</f>
        <v>2</v>
      </c>
      <c r="F46" s="38">
        <f>SUMIF(huong_dan_ky_I_2020_2021!$B$12:$B$160,'Tong hop'!B46,huong_dan_ky_I_2020_2021!$J$12:$J$160)</f>
        <v>80</v>
      </c>
      <c r="G46" s="42">
        <f>SUMIF(huong_dan_ky_I_2020_2021!$B$12:$B$160,'Tong hop'!B46,huong_dan_ky_I_2020_2021!$L$12:$L$160)</f>
        <v>4000000</v>
      </c>
      <c r="H46" s="43"/>
      <c r="I46" s="22" t="s">
        <v>102</v>
      </c>
      <c r="J46" s="22" t="s">
        <v>576</v>
      </c>
    </row>
    <row r="47" spans="1:10" s="22" customFormat="1" ht="28.5" customHeight="1">
      <c r="A47" s="38">
        <f t="shared" si="0"/>
        <v>36</v>
      </c>
      <c r="B47" s="38" t="s">
        <v>206</v>
      </c>
      <c r="C47" s="39" t="s">
        <v>132</v>
      </c>
      <c r="D47" s="40" t="s">
        <v>299</v>
      </c>
      <c r="E47" s="41">
        <f>SUMIF(huong_dan_ky_I_2020_2021!$B$12:$B$160,'Tong hop'!B47,huong_dan_ky_I_2020_2021!$I$12:$I$160)</f>
        <v>1</v>
      </c>
      <c r="F47" s="38">
        <f>SUMIF(huong_dan_ky_I_2020_2021!$B$12:$B$160,'Tong hop'!B47,huong_dan_ky_I_2020_2021!$J$12:$J$160)</f>
        <v>28</v>
      </c>
      <c r="G47" s="42">
        <f>SUMIF(huong_dan_ky_I_2020_2021!$B$12:$B$160,'Tong hop'!B47,huong_dan_ky_I_2020_2021!$L$12:$L$160)</f>
        <v>1400000</v>
      </c>
      <c r="H47" s="43"/>
      <c r="I47" s="22" t="s">
        <v>102</v>
      </c>
      <c r="J47" s="22" t="s">
        <v>576</v>
      </c>
    </row>
    <row r="48" spans="1:10" s="22" customFormat="1" ht="28.5" customHeight="1">
      <c r="A48" s="38">
        <f t="shared" si="0"/>
        <v>37</v>
      </c>
      <c r="B48" s="38" t="s">
        <v>207</v>
      </c>
      <c r="C48" s="39" t="s">
        <v>300</v>
      </c>
      <c r="D48" s="40" t="s">
        <v>301</v>
      </c>
      <c r="E48" s="41">
        <f>SUMIF(huong_dan_ky_I_2020_2021!$B$12:$B$160,'Tong hop'!B48,huong_dan_ky_I_2020_2021!$I$12:$I$160)</f>
        <v>1</v>
      </c>
      <c r="F48" s="38">
        <f>SUMIF(huong_dan_ky_I_2020_2021!$B$12:$B$160,'Tong hop'!B48,huong_dan_ky_I_2020_2021!$J$12:$J$160)</f>
        <v>40</v>
      </c>
      <c r="G48" s="42">
        <f>SUMIF(huong_dan_ky_I_2020_2021!$B$12:$B$160,'Tong hop'!B48,huong_dan_ky_I_2020_2021!$L$12:$L$160)</f>
        <v>2000000</v>
      </c>
      <c r="H48" s="43"/>
      <c r="I48" s="22" t="s">
        <v>102</v>
      </c>
      <c r="J48" s="22" t="s">
        <v>576</v>
      </c>
    </row>
    <row r="49" spans="1:10" s="22" customFormat="1" ht="28.5" customHeight="1">
      <c r="A49" s="38">
        <f t="shared" si="0"/>
        <v>38</v>
      </c>
      <c r="B49" s="38" t="s">
        <v>208</v>
      </c>
      <c r="C49" s="39" t="s">
        <v>302</v>
      </c>
      <c r="D49" s="40" t="s">
        <v>303</v>
      </c>
      <c r="E49" s="41">
        <f>SUMIF(huong_dan_ky_I_2020_2021!$B$12:$B$160,'Tong hop'!B49,huong_dan_ky_I_2020_2021!$I$12:$I$160)</f>
        <v>2</v>
      </c>
      <c r="F49" s="38">
        <f>SUMIF(huong_dan_ky_I_2020_2021!$B$12:$B$160,'Tong hop'!B49,huong_dan_ky_I_2020_2021!$J$12:$J$160)</f>
        <v>56</v>
      </c>
      <c r="G49" s="42">
        <f>SUMIF(huong_dan_ky_I_2020_2021!$B$12:$B$160,'Tong hop'!B49,huong_dan_ky_I_2020_2021!$L$12:$L$160)</f>
        <v>2800000</v>
      </c>
      <c r="H49" s="43"/>
      <c r="I49" s="22" t="s">
        <v>102</v>
      </c>
      <c r="J49" s="22" t="s">
        <v>576</v>
      </c>
    </row>
    <row r="50" spans="1:10" s="22" customFormat="1" ht="28.5" customHeight="1">
      <c r="A50" s="38">
        <f t="shared" si="0"/>
        <v>39</v>
      </c>
      <c r="B50" s="38" t="s">
        <v>209</v>
      </c>
      <c r="C50" s="39" t="s">
        <v>304</v>
      </c>
      <c r="D50" s="40" t="s">
        <v>305</v>
      </c>
      <c r="E50" s="41">
        <f>SUMIF(huong_dan_ky_I_2020_2021!$B$12:$B$160,'Tong hop'!B50,huong_dan_ky_I_2020_2021!$I$12:$I$160)</f>
        <v>3</v>
      </c>
      <c r="F50" s="38">
        <f>SUMIF(huong_dan_ky_I_2020_2021!$B$12:$B$160,'Tong hop'!B50,huong_dan_ky_I_2020_2021!$J$12:$J$160)</f>
        <v>26</v>
      </c>
      <c r="G50" s="42">
        <f>SUMIF(huong_dan_ky_I_2020_2021!$B$12:$B$160,'Tong hop'!B50,huong_dan_ky_I_2020_2021!$L$12:$L$160)</f>
        <v>1450000</v>
      </c>
      <c r="H50" s="43"/>
      <c r="I50" s="22" t="s">
        <v>102</v>
      </c>
      <c r="J50" s="22" t="s">
        <v>576</v>
      </c>
    </row>
    <row r="51" spans="1:10" s="22" customFormat="1" ht="28.5" customHeight="1">
      <c r="A51" s="38">
        <f t="shared" si="0"/>
        <v>40</v>
      </c>
      <c r="B51" s="38" t="s">
        <v>118</v>
      </c>
      <c r="C51" s="39" t="s">
        <v>124</v>
      </c>
      <c r="D51" s="40" t="s">
        <v>125</v>
      </c>
      <c r="E51" s="41">
        <f>SUMIF(huong_dan_ky_I_2020_2021!$B$12:$B$160,'Tong hop'!B51,huong_dan_ky_I_2020_2021!$I$12:$I$160)</f>
        <v>1</v>
      </c>
      <c r="F51" s="38">
        <f>SUMIF(huong_dan_ky_I_2020_2021!$B$12:$B$160,'Tong hop'!B51,huong_dan_ky_I_2020_2021!$J$12:$J$160)</f>
        <v>10</v>
      </c>
      <c r="G51" s="42">
        <f>SUMIF(huong_dan_ky_I_2020_2021!$B$12:$B$160,'Tong hop'!B51,huong_dan_ky_I_2020_2021!$L$12:$L$160)</f>
        <v>500000</v>
      </c>
      <c r="H51" s="43"/>
      <c r="I51" s="22" t="s">
        <v>102</v>
      </c>
      <c r="J51" s="22" t="s">
        <v>576</v>
      </c>
    </row>
    <row r="52" spans="1:10" s="22" customFormat="1" ht="28.5" customHeight="1">
      <c r="A52" s="38">
        <f t="shared" si="0"/>
        <v>41</v>
      </c>
      <c r="B52" s="38" t="s">
        <v>210</v>
      </c>
      <c r="C52" s="39" t="s">
        <v>306</v>
      </c>
      <c r="D52" s="40" t="s">
        <v>60</v>
      </c>
      <c r="E52" s="41">
        <f>SUMIF(huong_dan_ky_I_2020_2021!$B$12:$B$160,'Tong hop'!B52,huong_dan_ky_I_2020_2021!$I$12:$I$160)</f>
        <v>1</v>
      </c>
      <c r="F52" s="38">
        <f>SUMIF(huong_dan_ky_I_2020_2021!$B$12:$B$160,'Tong hop'!B52,huong_dan_ky_I_2020_2021!$J$12:$J$160)</f>
        <v>12</v>
      </c>
      <c r="G52" s="42">
        <f>SUMIF(huong_dan_ky_I_2020_2021!$B$12:$B$160,'Tong hop'!B52,huong_dan_ky_I_2020_2021!$L$12:$L$160)</f>
        <v>800000</v>
      </c>
      <c r="H52" s="43"/>
      <c r="I52" s="22" t="s">
        <v>102</v>
      </c>
      <c r="J52" s="22" t="s">
        <v>576</v>
      </c>
    </row>
    <row r="53" spans="1:10" s="22" customFormat="1" ht="28.5" customHeight="1">
      <c r="A53" s="38">
        <f t="shared" si="0"/>
        <v>42</v>
      </c>
      <c r="B53" s="38" t="s">
        <v>113</v>
      </c>
      <c r="C53" s="39" t="s">
        <v>2</v>
      </c>
      <c r="D53" s="40" t="s">
        <v>97</v>
      </c>
      <c r="E53" s="41">
        <f>SUMIF(huong_dan_ky_I_2020_2021!$B$12:$B$160,'Tong hop'!B53,huong_dan_ky_I_2020_2021!$I$12:$I$160)</f>
        <v>1</v>
      </c>
      <c r="F53" s="38">
        <f>SUMIF(huong_dan_ky_I_2020_2021!$B$12:$B$160,'Tong hop'!B53,huong_dan_ky_I_2020_2021!$J$12:$J$160)</f>
        <v>10</v>
      </c>
      <c r="G53" s="42">
        <f>SUMIF(huong_dan_ky_I_2020_2021!$B$12:$B$160,'Tong hop'!B53,huong_dan_ky_I_2020_2021!$L$12:$L$160)</f>
        <v>500000</v>
      </c>
      <c r="H53" s="43"/>
      <c r="I53" s="22" t="s">
        <v>102</v>
      </c>
      <c r="J53" s="22" t="s">
        <v>576</v>
      </c>
    </row>
    <row r="54" spans="1:10" s="22" customFormat="1" ht="28.5" customHeight="1">
      <c r="A54" s="38">
        <f t="shared" si="0"/>
        <v>43</v>
      </c>
      <c r="B54" s="38" t="s">
        <v>119</v>
      </c>
      <c r="C54" s="39" t="s">
        <v>3</v>
      </c>
      <c r="D54" s="40" t="s">
        <v>55</v>
      </c>
      <c r="E54" s="41">
        <f>SUMIF(huong_dan_ky_I_2020_2021!$B$12:$B$160,'Tong hop'!B54,huong_dan_ky_I_2020_2021!$I$12:$I$160)</f>
        <v>1</v>
      </c>
      <c r="F54" s="38">
        <f>SUMIF(huong_dan_ky_I_2020_2021!$B$12:$B$160,'Tong hop'!B54,huong_dan_ky_I_2020_2021!$J$12:$J$160)</f>
        <v>10</v>
      </c>
      <c r="G54" s="42">
        <f>SUMIF(huong_dan_ky_I_2020_2021!$B$12:$B$160,'Tong hop'!B54,huong_dan_ky_I_2020_2021!$L$12:$L$160)</f>
        <v>500000</v>
      </c>
      <c r="H54" s="43"/>
      <c r="I54" s="22" t="s">
        <v>102</v>
      </c>
      <c r="J54" s="22" t="s">
        <v>576</v>
      </c>
    </row>
    <row r="55" spans="1:10" s="22" customFormat="1" ht="28.5" customHeight="1">
      <c r="A55" s="38">
        <f t="shared" si="0"/>
        <v>44</v>
      </c>
      <c r="B55" s="38" t="s">
        <v>211</v>
      </c>
      <c r="C55" s="39" t="s">
        <v>307</v>
      </c>
      <c r="D55" s="40" t="s">
        <v>143</v>
      </c>
      <c r="E55" s="41">
        <f>SUMIF(huong_dan_ky_I_2020_2021!$B$12:$B$160,'Tong hop'!B55,huong_dan_ky_I_2020_2021!$I$12:$I$160)</f>
        <v>1</v>
      </c>
      <c r="F55" s="38">
        <f>SUMIF(huong_dan_ky_I_2020_2021!$B$12:$B$160,'Tong hop'!B55,huong_dan_ky_I_2020_2021!$J$12:$J$160)</f>
        <v>14</v>
      </c>
      <c r="G55" s="42">
        <f>SUMIF(huong_dan_ky_I_2020_2021!$B$12:$B$160,'Tong hop'!B55,huong_dan_ky_I_2020_2021!$L$12:$L$160)</f>
        <v>650000</v>
      </c>
      <c r="H55" s="43"/>
      <c r="I55" s="22" t="s">
        <v>102</v>
      </c>
      <c r="J55" s="22" t="s">
        <v>576</v>
      </c>
    </row>
    <row r="56" spans="1:10" s="22" customFormat="1" ht="28.5" customHeight="1">
      <c r="A56" s="38">
        <f t="shared" si="0"/>
        <v>45</v>
      </c>
      <c r="B56" s="38" t="s">
        <v>151</v>
      </c>
      <c r="C56" s="39" t="s">
        <v>36</v>
      </c>
      <c r="D56" s="40" t="s">
        <v>166</v>
      </c>
      <c r="E56" s="41">
        <f>SUMIF(huong_dan_ky_I_2020_2021!$B$12:$B$160,'Tong hop'!B56,huong_dan_ky_I_2020_2021!$I$12:$I$160)</f>
        <v>3</v>
      </c>
      <c r="F56" s="38">
        <f>SUMIF(huong_dan_ky_I_2020_2021!$B$12:$B$160,'Tong hop'!B56,huong_dan_ky_I_2020_2021!$J$12:$J$160)</f>
        <v>48</v>
      </c>
      <c r="G56" s="42">
        <f>SUMIF(huong_dan_ky_I_2020_2021!$B$12:$B$160,'Tong hop'!B56,huong_dan_ky_I_2020_2021!$L$12:$L$160)</f>
        <v>2450000</v>
      </c>
      <c r="H56" s="43"/>
      <c r="I56" s="22" t="s">
        <v>102</v>
      </c>
      <c r="J56" s="22" t="s">
        <v>576</v>
      </c>
    </row>
    <row r="57" spans="1:10" s="22" customFormat="1" ht="28.5" customHeight="1">
      <c r="A57" s="38">
        <f t="shared" si="0"/>
        <v>46</v>
      </c>
      <c r="B57" s="38" t="s">
        <v>212</v>
      </c>
      <c r="C57" s="39" t="s">
        <v>308</v>
      </c>
      <c r="D57" s="40" t="s">
        <v>75</v>
      </c>
      <c r="E57" s="41">
        <f>SUMIF(huong_dan_ky_I_2020_2021!$B$12:$B$160,'Tong hop'!B57,huong_dan_ky_I_2020_2021!$I$12:$I$160)</f>
        <v>1</v>
      </c>
      <c r="F57" s="38">
        <f>SUMIF(huong_dan_ky_I_2020_2021!$B$12:$B$160,'Tong hop'!B57,huong_dan_ky_I_2020_2021!$J$12:$J$160)</f>
        <v>60</v>
      </c>
      <c r="G57" s="42">
        <f>SUMIF(huong_dan_ky_I_2020_2021!$B$12:$B$160,'Tong hop'!B57,huong_dan_ky_I_2020_2021!$L$12:$L$160)</f>
        <v>3000000</v>
      </c>
      <c r="H57" s="43"/>
      <c r="I57" s="22" t="s">
        <v>102</v>
      </c>
      <c r="J57" s="22" t="s">
        <v>588</v>
      </c>
    </row>
    <row r="58" spans="1:10" s="22" customFormat="1" ht="28.5" customHeight="1">
      <c r="A58" s="38">
        <f t="shared" si="0"/>
        <v>47</v>
      </c>
      <c r="B58" s="38" t="s">
        <v>213</v>
      </c>
      <c r="C58" s="39" t="s">
        <v>36</v>
      </c>
      <c r="D58" s="40" t="s">
        <v>309</v>
      </c>
      <c r="E58" s="41">
        <f>SUMIF(huong_dan_ky_I_2020_2021!$B$12:$B$160,'Tong hop'!B58,huong_dan_ky_I_2020_2021!$I$12:$I$160)</f>
        <v>1</v>
      </c>
      <c r="F58" s="38">
        <f>SUMIF(huong_dan_ky_I_2020_2021!$B$12:$B$160,'Tong hop'!B58,huong_dan_ky_I_2020_2021!$J$12:$J$160)</f>
        <v>60</v>
      </c>
      <c r="G58" s="42">
        <f>SUMIF(huong_dan_ky_I_2020_2021!$B$12:$B$160,'Tong hop'!B58,huong_dan_ky_I_2020_2021!$L$12:$L$160)</f>
        <v>3000000</v>
      </c>
      <c r="H58" s="43"/>
      <c r="I58" s="22" t="s">
        <v>102</v>
      </c>
      <c r="J58" s="22" t="s">
        <v>589</v>
      </c>
    </row>
    <row r="59" spans="1:10" s="22" customFormat="1" ht="28.5" customHeight="1">
      <c r="A59" s="38">
        <f t="shared" si="0"/>
        <v>48</v>
      </c>
      <c r="B59" s="38" t="s">
        <v>214</v>
      </c>
      <c r="C59" s="39" t="s">
        <v>310</v>
      </c>
      <c r="D59" s="40" t="s">
        <v>311</v>
      </c>
      <c r="E59" s="41">
        <f>SUMIF(huong_dan_ky_I_2020_2021!$B$12:$B$160,'Tong hop'!B59,huong_dan_ky_I_2020_2021!$I$12:$I$160)</f>
        <v>1</v>
      </c>
      <c r="F59" s="38">
        <f>SUMIF(huong_dan_ky_I_2020_2021!$B$12:$B$160,'Tong hop'!B59,huong_dan_ky_I_2020_2021!$J$12:$J$160)</f>
        <v>12</v>
      </c>
      <c r="G59" s="42">
        <f>SUMIF(huong_dan_ky_I_2020_2021!$B$12:$B$160,'Tong hop'!B59,huong_dan_ky_I_2020_2021!$L$12:$L$160)</f>
        <v>600000</v>
      </c>
      <c r="H59" s="43"/>
      <c r="I59" s="22" t="s">
        <v>102</v>
      </c>
      <c r="J59" s="22" t="s">
        <v>589</v>
      </c>
    </row>
    <row r="60" spans="1:10" s="22" customFormat="1" ht="28.5" customHeight="1">
      <c r="A60" s="38">
        <f t="shared" si="0"/>
        <v>49</v>
      </c>
      <c r="B60" s="38" t="s">
        <v>215</v>
      </c>
      <c r="C60" s="39" t="s">
        <v>142</v>
      </c>
      <c r="D60" s="40" t="s">
        <v>271</v>
      </c>
      <c r="E60" s="41">
        <f>SUMIF(huong_dan_ky_I_2020_2021!$B$12:$B$160,'Tong hop'!B60,huong_dan_ky_I_2020_2021!$I$12:$I$160)</f>
        <v>2</v>
      </c>
      <c r="F60" s="38">
        <f>SUMIF(huong_dan_ky_I_2020_2021!$B$12:$B$160,'Tong hop'!B60,huong_dan_ky_I_2020_2021!$J$12:$J$160)</f>
        <v>80</v>
      </c>
      <c r="G60" s="42">
        <f>SUMIF(huong_dan_ky_I_2020_2021!$B$12:$B$160,'Tong hop'!B60,huong_dan_ky_I_2020_2021!$L$12:$L$160)</f>
        <v>4000000</v>
      </c>
      <c r="H60" s="43"/>
      <c r="I60" s="22" t="s">
        <v>102</v>
      </c>
      <c r="J60" s="22" t="s">
        <v>590</v>
      </c>
    </row>
    <row r="61" spans="1:10" s="22" customFormat="1" ht="28.5" customHeight="1">
      <c r="A61" s="38">
        <f t="shared" si="0"/>
        <v>50</v>
      </c>
      <c r="B61" s="38" t="s">
        <v>152</v>
      </c>
      <c r="C61" s="39" t="s">
        <v>36</v>
      </c>
      <c r="D61" s="40" t="s">
        <v>167</v>
      </c>
      <c r="E61" s="41">
        <f>SUMIF(huong_dan_ky_I_2020_2021!$B$12:$B$160,'Tong hop'!B61,huong_dan_ky_I_2020_2021!$I$12:$I$160)</f>
        <v>1</v>
      </c>
      <c r="F61" s="38">
        <f>SUMIF(huong_dan_ky_I_2020_2021!$B$12:$B$160,'Tong hop'!B61,huong_dan_ky_I_2020_2021!$J$12:$J$160)</f>
        <v>40</v>
      </c>
      <c r="G61" s="42">
        <f>SUMIF(huong_dan_ky_I_2020_2021!$B$12:$B$160,'Tong hop'!B61,huong_dan_ky_I_2020_2021!$L$12:$L$160)</f>
        <v>2000000</v>
      </c>
      <c r="H61" s="43"/>
      <c r="I61" s="22" t="s">
        <v>102</v>
      </c>
      <c r="J61" s="22" t="s">
        <v>591</v>
      </c>
    </row>
    <row r="62" spans="1:10" s="22" customFormat="1" ht="28.5" customHeight="1">
      <c r="A62" s="38">
        <f t="shared" si="0"/>
        <v>51</v>
      </c>
      <c r="B62" s="38" t="s">
        <v>216</v>
      </c>
      <c r="C62" s="39" t="s">
        <v>312</v>
      </c>
      <c r="D62" s="40" t="s">
        <v>313</v>
      </c>
      <c r="E62" s="41">
        <f>SUMIF(huong_dan_ky_I_2020_2021!$B$12:$B$160,'Tong hop'!B62,huong_dan_ky_I_2020_2021!$I$12:$I$160)</f>
        <v>1</v>
      </c>
      <c r="F62" s="38">
        <f>SUMIF(huong_dan_ky_I_2020_2021!$B$12:$B$160,'Tong hop'!B62,huong_dan_ky_I_2020_2021!$J$12:$J$160)</f>
        <v>20</v>
      </c>
      <c r="G62" s="42">
        <f>SUMIF(huong_dan_ky_I_2020_2021!$B$12:$B$160,'Tong hop'!B62,huong_dan_ky_I_2020_2021!$L$12:$L$160)</f>
        <v>1000000</v>
      </c>
      <c r="H62" s="43"/>
      <c r="I62" s="22" t="s">
        <v>102</v>
      </c>
      <c r="J62" s="22" t="s">
        <v>592</v>
      </c>
    </row>
    <row r="63" spans="1:10" s="22" customFormat="1" ht="28.5" customHeight="1">
      <c r="A63" s="38">
        <f t="shared" si="0"/>
        <v>52</v>
      </c>
      <c r="B63" s="38" t="s">
        <v>217</v>
      </c>
      <c r="C63" s="39" t="s">
        <v>314</v>
      </c>
      <c r="D63" s="40" t="s">
        <v>315</v>
      </c>
      <c r="E63" s="41">
        <f>SUMIF(huong_dan_ky_I_2020_2021!$B$12:$B$160,'Tong hop'!B63,huong_dan_ky_I_2020_2021!$I$12:$I$160)</f>
        <v>2</v>
      </c>
      <c r="F63" s="38">
        <f>SUMIF(huong_dan_ky_I_2020_2021!$B$12:$B$160,'Tong hop'!B63,huong_dan_ky_I_2020_2021!$J$12:$J$160)</f>
        <v>56</v>
      </c>
      <c r="G63" s="42">
        <f>SUMIF(huong_dan_ky_I_2020_2021!$B$12:$B$160,'Tong hop'!B63,huong_dan_ky_I_2020_2021!$L$12:$L$160)</f>
        <v>2600000</v>
      </c>
      <c r="H63" s="43"/>
      <c r="I63" s="22" t="s">
        <v>102</v>
      </c>
      <c r="J63" s="22" t="s">
        <v>592</v>
      </c>
    </row>
    <row r="64" spans="1:10" s="22" customFormat="1" ht="28.5" customHeight="1">
      <c r="A64" s="38">
        <f t="shared" si="0"/>
        <v>53</v>
      </c>
      <c r="B64" s="38" t="s">
        <v>218</v>
      </c>
      <c r="C64" s="39" t="s">
        <v>316</v>
      </c>
      <c r="D64" s="40" t="s">
        <v>54</v>
      </c>
      <c r="E64" s="41">
        <f>SUMIF(huong_dan_ky_I_2020_2021!$B$12:$B$160,'Tong hop'!B64,huong_dan_ky_I_2020_2021!$I$12:$I$160)</f>
        <v>1</v>
      </c>
      <c r="F64" s="38">
        <f>SUMIF(huong_dan_ky_I_2020_2021!$B$12:$B$160,'Tong hop'!B64,huong_dan_ky_I_2020_2021!$J$12:$J$160)</f>
        <v>12</v>
      </c>
      <c r="G64" s="42">
        <f>SUMIF(huong_dan_ky_I_2020_2021!$B$12:$B$160,'Tong hop'!B64,huong_dan_ky_I_2020_2021!$L$12:$L$160)</f>
        <v>600000</v>
      </c>
      <c r="H64" s="43"/>
      <c r="I64" s="22" t="s">
        <v>106</v>
      </c>
      <c r="J64" s="22" t="s">
        <v>576</v>
      </c>
    </row>
    <row r="65" spans="1:10" s="22" customFormat="1" ht="28.5" customHeight="1">
      <c r="A65" s="38">
        <f t="shared" si="0"/>
        <v>54</v>
      </c>
      <c r="B65" s="38" t="s">
        <v>93</v>
      </c>
      <c r="C65" s="39" t="s">
        <v>95</v>
      </c>
      <c r="D65" s="40" t="s">
        <v>55</v>
      </c>
      <c r="E65" s="41">
        <f>SUMIF(huong_dan_ky_I_2020_2021!$B$12:$B$160,'Tong hop'!B65,huong_dan_ky_I_2020_2021!$I$12:$I$160)</f>
        <v>1</v>
      </c>
      <c r="F65" s="38">
        <f>SUMIF(huong_dan_ky_I_2020_2021!$B$12:$B$160,'Tong hop'!B65,huong_dan_ky_I_2020_2021!$J$12:$J$160)</f>
        <v>10</v>
      </c>
      <c r="G65" s="42">
        <f>SUMIF(huong_dan_ky_I_2020_2021!$B$12:$B$160,'Tong hop'!B65,huong_dan_ky_I_2020_2021!$L$12:$L$160)</f>
        <v>500000</v>
      </c>
      <c r="H65" s="43"/>
      <c r="I65" s="22" t="s">
        <v>106</v>
      </c>
      <c r="J65" s="22" t="s">
        <v>576</v>
      </c>
    </row>
    <row r="66" spans="1:10" s="22" customFormat="1" ht="28.5" customHeight="1">
      <c r="A66" s="38">
        <f t="shared" si="0"/>
        <v>55</v>
      </c>
      <c r="B66" s="38" t="s">
        <v>219</v>
      </c>
      <c r="C66" s="39" t="s">
        <v>317</v>
      </c>
      <c r="D66" s="40" t="s">
        <v>318</v>
      </c>
      <c r="E66" s="41">
        <f>SUMIF(huong_dan_ky_I_2020_2021!$B$12:$B$160,'Tong hop'!B66,huong_dan_ky_I_2020_2021!$I$12:$I$160)</f>
        <v>1</v>
      </c>
      <c r="F66" s="38">
        <f>SUMIF(huong_dan_ky_I_2020_2021!$B$12:$B$160,'Tong hop'!B66,huong_dan_ky_I_2020_2021!$J$12:$J$160)</f>
        <v>12</v>
      </c>
      <c r="G66" s="42">
        <f>SUMIF(huong_dan_ky_I_2020_2021!$B$12:$B$160,'Tong hop'!B66,huong_dan_ky_I_2020_2021!$L$12:$L$160)</f>
        <v>600000</v>
      </c>
      <c r="H66" s="43"/>
      <c r="I66" s="22" t="s">
        <v>106</v>
      </c>
      <c r="J66" s="22" t="s">
        <v>576</v>
      </c>
    </row>
    <row r="67" spans="1:10" s="22" customFormat="1" ht="28.5" customHeight="1">
      <c r="A67" s="38">
        <f t="shared" si="0"/>
        <v>56</v>
      </c>
      <c r="B67" s="38" t="s">
        <v>220</v>
      </c>
      <c r="C67" s="39" t="s">
        <v>131</v>
      </c>
      <c r="D67" s="40" t="s">
        <v>319</v>
      </c>
      <c r="E67" s="41">
        <f>SUMIF(huong_dan_ky_I_2020_2021!$B$12:$B$160,'Tong hop'!B67,huong_dan_ky_I_2020_2021!$I$12:$I$160)</f>
        <v>1</v>
      </c>
      <c r="F67" s="38">
        <f>SUMIF(huong_dan_ky_I_2020_2021!$B$12:$B$160,'Tong hop'!B67,huong_dan_ky_I_2020_2021!$J$12:$J$160)</f>
        <v>40</v>
      </c>
      <c r="G67" s="42">
        <f>SUMIF(huong_dan_ky_I_2020_2021!$B$12:$B$160,'Tong hop'!B67,huong_dan_ky_I_2020_2021!$L$12:$L$160)</f>
        <v>2000000</v>
      </c>
      <c r="H67" s="43"/>
      <c r="I67" s="22" t="s">
        <v>106</v>
      </c>
      <c r="J67" s="22" t="s">
        <v>593</v>
      </c>
    </row>
    <row r="68" spans="1:10" s="22" customFormat="1" ht="28.5" customHeight="1">
      <c r="A68" s="38">
        <f t="shared" si="0"/>
        <v>57</v>
      </c>
      <c r="B68" s="38" t="s">
        <v>153</v>
      </c>
      <c r="C68" s="39" t="s">
        <v>36</v>
      </c>
      <c r="D68" s="40" t="s">
        <v>75</v>
      </c>
      <c r="E68" s="41">
        <f>SUMIF(huong_dan_ky_I_2020_2021!$B$12:$B$160,'Tong hop'!B68,huong_dan_ky_I_2020_2021!$I$12:$I$160)</f>
        <v>2</v>
      </c>
      <c r="F68" s="38">
        <f>SUMIF(huong_dan_ky_I_2020_2021!$B$12:$B$160,'Tong hop'!B68,huong_dan_ky_I_2020_2021!$J$12:$J$160)</f>
        <v>52</v>
      </c>
      <c r="G68" s="42">
        <f>SUMIF(huong_dan_ky_I_2020_2021!$B$12:$B$160,'Tong hop'!B68,huong_dan_ky_I_2020_2021!$L$12:$L$160)</f>
        <v>2600000</v>
      </c>
      <c r="H68" s="43"/>
      <c r="I68" s="22" t="s">
        <v>106</v>
      </c>
      <c r="J68" s="22" t="s">
        <v>594</v>
      </c>
    </row>
    <row r="69" spans="1:10" s="22" customFormat="1" ht="28.5" customHeight="1">
      <c r="A69" s="38">
        <f t="shared" si="0"/>
        <v>58</v>
      </c>
      <c r="B69" s="38" t="s">
        <v>221</v>
      </c>
      <c r="C69" s="39" t="s">
        <v>320</v>
      </c>
      <c r="D69" s="40" t="s">
        <v>321</v>
      </c>
      <c r="E69" s="41">
        <f>SUMIF(huong_dan_ky_I_2020_2021!$B$12:$B$160,'Tong hop'!B69,huong_dan_ky_I_2020_2021!$I$12:$I$160)</f>
        <v>2</v>
      </c>
      <c r="F69" s="38">
        <f>SUMIF(huong_dan_ky_I_2020_2021!$B$12:$B$160,'Tong hop'!B69,huong_dan_ky_I_2020_2021!$J$12:$J$160)</f>
        <v>80</v>
      </c>
      <c r="G69" s="42">
        <f>SUMIF(huong_dan_ky_I_2020_2021!$B$12:$B$160,'Tong hop'!B69,huong_dan_ky_I_2020_2021!$L$12:$L$160)</f>
        <v>4000000</v>
      </c>
      <c r="H69" s="43"/>
      <c r="I69" s="22" t="s">
        <v>106</v>
      </c>
      <c r="J69" s="22" t="s">
        <v>595</v>
      </c>
    </row>
    <row r="70" spans="1:10" s="22" customFormat="1" ht="28.5" customHeight="1">
      <c r="A70" s="38">
        <f t="shared" si="0"/>
        <v>59</v>
      </c>
      <c r="B70" s="38" t="s">
        <v>222</v>
      </c>
      <c r="C70" s="39" t="s">
        <v>322</v>
      </c>
      <c r="D70" s="40" t="s">
        <v>323</v>
      </c>
      <c r="E70" s="41">
        <f>SUMIF(huong_dan_ky_I_2020_2021!$B$12:$B$160,'Tong hop'!B70,huong_dan_ky_I_2020_2021!$I$12:$I$160)</f>
        <v>7</v>
      </c>
      <c r="F70" s="38">
        <f>SUMIF(huong_dan_ky_I_2020_2021!$B$12:$B$160,'Tong hop'!B70,huong_dan_ky_I_2020_2021!$J$12:$J$160)</f>
        <v>42</v>
      </c>
      <c r="G70" s="42">
        <f>SUMIF(huong_dan_ky_I_2020_2021!$B$12:$B$160,'Tong hop'!B70,huong_dan_ky_I_2020_2021!$L$12:$L$160)</f>
        <v>2800000</v>
      </c>
      <c r="H70" s="43"/>
      <c r="I70" s="22" t="s">
        <v>108</v>
      </c>
      <c r="J70" s="22" t="s">
        <v>576</v>
      </c>
    </row>
    <row r="71" spans="1:10" s="22" customFormat="1" ht="28.5" customHeight="1">
      <c r="A71" s="38">
        <f t="shared" si="0"/>
        <v>60</v>
      </c>
      <c r="B71" s="38" t="s">
        <v>129</v>
      </c>
      <c r="C71" s="39" t="s">
        <v>137</v>
      </c>
      <c r="D71" s="40" t="s">
        <v>138</v>
      </c>
      <c r="E71" s="41">
        <f>SUMIF(huong_dan_ky_I_2020_2021!$B$12:$B$160,'Tong hop'!B71,huong_dan_ky_I_2020_2021!$I$12:$I$160)</f>
        <v>1</v>
      </c>
      <c r="F71" s="38">
        <f>SUMIF(huong_dan_ky_I_2020_2021!$B$12:$B$160,'Tong hop'!B71,huong_dan_ky_I_2020_2021!$J$12:$J$160)</f>
        <v>14</v>
      </c>
      <c r="G71" s="42">
        <f>SUMIF(huong_dan_ky_I_2020_2021!$B$12:$B$160,'Tong hop'!B71,huong_dan_ky_I_2020_2021!$L$12:$L$160)</f>
        <v>650000</v>
      </c>
      <c r="H71" s="43"/>
      <c r="I71" s="22" t="s">
        <v>108</v>
      </c>
      <c r="J71" s="22" t="s">
        <v>576</v>
      </c>
    </row>
    <row r="72" spans="1:10" s="22" customFormat="1" ht="28.5" customHeight="1">
      <c r="A72" s="38">
        <f t="shared" si="0"/>
        <v>61</v>
      </c>
      <c r="B72" s="38" t="s">
        <v>43</v>
      </c>
      <c r="C72" s="39" t="s">
        <v>33</v>
      </c>
      <c r="D72" s="40" t="s">
        <v>56</v>
      </c>
      <c r="E72" s="41">
        <f>SUMIF(huong_dan_ky_I_2020_2021!$B$12:$B$160,'Tong hop'!B72,huong_dan_ky_I_2020_2021!$I$12:$I$160)</f>
        <v>2</v>
      </c>
      <c r="F72" s="38">
        <f>SUMIF(huong_dan_ky_I_2020_2021!$B$12:$B$160,'Tong hop'!B72,huong_dan_ky_I_2020_2021!$J$12:$J$160)</f>
        <v>12</v>
      </c>
      <c r="G72" s="42">
        <f>SUMIF(huong_dan_ky_I_2020_2021!$B$12:$B$160,'Tong hop'!B72,huong_dan_ky_I_2020_2021!$L$12:$L$160)</f>
        <v>800000</v>
      </c>
      <c r="H72" s="43"/>
      <c r="I72" s="22" t="s">
        <v>108</v>
      </c>
      <c r="J72" s="22" t="s">
        <v>576</v>
      </c>
    </row>
    <row r="73" spans="1:10" s="22" customFormat="1" ht="28.5" customHeight="1">
      <c r="A73" s="38">
        <f t="shared" si="0"/>
        <v>62</v>
      </c>
      <c r="B73" s="38" t="s">
        <v>223</v>
      </c>
      <c r="C73" s="39" t="s">
        <v>132</v>
      </c>
      <c r="D73" s="40" t="s">
        <v>321</v>
      </c>
      <c r="E73" s="41">
        <f>SUMIF(huong_dan_ky_I_2020_2021!$B$12:$B$160,'Tong hop'!B73,huong_dan_ky_I_2020_2021!$I$12:$I$160)</f>
        <v>1</v>
      </c>
      <c r="F73" s="38">
        <f>SUMIF(huong_dan_ky_I_2020_2021!$B$12:$B$160,'Tong hop'!B73,huong_dan_ky_I_2020_2021!$J$12:$J$160)</f>
        <v>28</v>
      </c>
      <c r="G73" s="42">
        <f>SUMIF(huong_dan_ky_I_2020_2021!$B$12:$B$160,'Tong hop'!B73,huong_dan_ky_I_2020_2021!$L$12:$L$160)</f>
        <v>1300000</v>
      </c>
      <c r="H73" s="43"/>
      <c r="I73" s="22" t="s">
        <v>108</v>
      </c>
      <c r="J73" s="22" t="s">
        <v>576</v>
      </c>
    </row>
    <row r="74" spans="1:10" s="22" customFormat="1" ht="28.5" customHeight="1">
      <c r="A74" s="38">
        <f t="shared" si="0"/>
        <v>63</v>
      </c>
      <c r="B74" s="38" t="s">
        <v>41</v>
      </c>
      <c r="C74" s="39" t="s">
        <v>61</v>
      </c>
      <c r="D74" s="40" t="s">
        <v>62</v>
      </c>
      <c r="E74" s="41">
        <f>SUMIF(huong_dan_ky_I_2020_2021!$B$12:$B$160,'Tong hop'!B74,huong_dan_ky_I_2020_2021!$I$12:$I$160)</f>
        <v>2</v>
      </c>
      <c r="F74" s="38">
        <f>SUMIF(huong_dan_ky_I_2020_2021!$B$12:$B$160,'Tong hop'!B74,huong_dan_ky_I_2020_2021!$J$12:$J$160)</f>
        <v>28</v>
      </c>
      <c r="G74" s="42">
        <f>SUMIF(huong_dan_ky_I_2020_2021!$B$12:$B$160,'Tong hop'!B74,huong_dan_ky_I_2020_2021!$L$12:$L$160)</f>
        <v>1300000</v>
      </c>
      <c r="H74" s="43"/>
      <c r="I74" s="22" t="s">
        <v>108</v>
      </c>
      <c r="J74" s="22" t="s">
        <v>596</v>
      </c>
    </row>
    <row r="75" spans="1:10" s="22" customFormat="1" ht="28.5" customHeight="1">
      <c r="A75" s="38">
        <f t="shared" si="0"/>
        <v>64</v>
      </c>
      <c r="B75" s="38" t="s">
        <v>224</v>
      </c>
      <c r="C75" s="39" t="s">
        <v>34</v>
      </c>
      <c r="D75" s="40" t="s">
        <v>324</v>
      </c>
      <c r="E75" s="41">
        <f>SUMIF(huong_dan_ky_I_2020_2021!$B$12:$B$160,'Tong hop'!B75,huong_dan_ky_I_2020_2021!$I$12:$I$160)</f>
        <v>4</v>
      </c>
      <c r="F75" s="38">
        <f>SUMIF(huong_dan_ky_I_2020_2021!$B$12:$B$160,'Tong hop'!B75,huong_dan_ky_I_2020_2021!$J$12:$J$160)</f>
        <v>66</v>
      </c>
      <c r="G75" s="42">
        <f>SUMIF(huong_dan_ky_I_2020_2021!$B$12:$B$160,'Tong hop'!B75,huong_dan_ky_I_2020_2021!$L$12:$L$160)</f>
        <v>3650000</v>
      </c>
      <c r="H75" s="43"/>
      <c r="I75" s="22" t="s">
        <v>108</v>
      </c>
      <c r="J75" s="22" t="s">
        <v>596</v>
      </c>
    </row>
    <row r="76" spans="1:10" s="22" customFormat="1" ht="28.5" customHeight="1">
      <c r="A76" s="38">
        <f t="shared" si="0"/>
        <v>65</v>
      </c>
      <c r="B76" s="38" t="s">
        <v>154</v>
      </c>
      <c r="C76" s="39" t="s">
        <v>168</v>
      </c>
      <c r="D76" s="40" t="s">
        <v>96</v>
      </c>
      <c r="E76" s="41">
        <f>SUMIF(huong_dan_ky_I_2020_2021!$B$12:$B$160,'Tong hop'!B76,huong_dan_ky_I_2020_2021!$I$12:$I$160)</f>
        <v>3</v>
      </c>
      <c r="F76" s="38">
        <f>SUMIF(huong_dan_ky_I_2020_2021!$B$12:$B$160,'Tong hop'!B76,huong_dan_ky_I_2020_2021!$J$12:$J$160)</f>
        <v>32</v>
      </c>
      <c r="G76" s="42">
        <f>SUMIF(huong_dan_ky_I_2020_2021!$B$12:$B$160,'Tong hop'!B76,huong_dan_ky_I_2020_2021!$L$12:$L$160)</f>
        <v>1850000</v>
      </c>
      <c r="H76" s="43"/>
      <c r="I76" s="22" t="s">
        <v>108</v>
      </c>
      <c r="J76" s="22" t="s">
        <v>597</v>
      </c>
    </row>
    <row r="77" spans="1:10" s="22" customFormat="1" ht="28.5" customHeight="1">
      <c r="A77" s="38">
        <f t="shared" si="0"/>
        <v>66</v>
      </c>
      <c r="B77" s="38" t="s">
        <v>225</v>
      </c>
      <c r="C77" s="39" t="s">
        <v>132</v>
      </c>
      <c r="D77" s="40" t="s">
        <v>299</v>
      </c>
      <c r="E77" s="41">
        <f>SUMIF(huong_dan_ky_I_2020_2021!$B$12:$B$160,'Tong hop'!B77,huong_dan_ky_I_2020_2021!$I$12:$I$160)</f>
        <v>1</v>
      </c>
      <c r="F77" s="38">
        <f>SUMIF(huong_dan_ky_I_2020_2021!$B$12:$B$160,'Tong hop'!B77,huong_dan_ky_I_2020_2021!$J$12:$J$160)</f>
        <v>12</v>
      </c>
      <c r="G77" s="42">
        <f>SUMIF(huong_dan_ky_I_2020_2021!$B$12:$B$160,'Tong hop'!B77,huong_dan_ky_I_2020_2021!$L$12:$L$160)</f>
        <v>800000</v>
      </c>
      <c r="H77" s="43"/>
      <c r="I77" s="22" t="s">
        <v>108</v>
      </c>
      <c r="J77" s="22" t="s">
        <v>597</v>
      </c>
    </row>
    <row r="78" spans="1:10" s="22" customFormat="1" ht="28.5" customHeight="1">
      <c r="A78" s="38">
        <f aca="true" t="shared" si="1" ref="A78:A88">A77+1</f>
        <v>67</v>
      </c>
      <c r="B78" s="38" t="s">
        <v>226</v>
      </c>
      <c r="C78" s="39" t="s">
        <v>325</v>
      </c>
      <c r="D78" s="40" t="s">
        <v>97</v>
      </c>
      <c r="E78" s="41">
        <f>SUMIF(huong_dan_ky_I_2020_2021!$B$12:$B$160,'Tong hop'!B78,huong_dan_ky_I_2020_2021!$I$12:$I$160)</f>
        <v>1</v>
      </c>
      <c r="F78" s="38">
        <f>SUMIF(huong_dan_ky_I_2020_2021!$B$12:$B$160,'Tong hop'!B78,huong_dan_ky_I_2020_2021!$J$12:$J$160)</f>
        <v>14</v>
      </c>
      <c r="G78" s="42">
        <f>SUMIF(huong_dan_ky_I_2020_2021!$B$12:$B$160,'Tong hop'!B78,huong_dan_ky_I_2020_2021!$L$12:$L$160)</f>
        <v>650000</v>
      </c>
      <c r="H78" s="43"/>
      <c r="I78" s="22" t="s">
        <v>108</v>
      </c>
      <c r="J78" s="22" t="s">
        <v>598</v>
      </c>
    </row>
    <row r="79" spans="1:10" s="22" customFormat="1" ht="28.5" customHeight="1">
      <c r="A79" s="38">
        <f t="shared" si="1"/>
        <v>68</v>
      </c>
      <c r="B79" s="38" t="s">
        <v>227</v>
      </c>
      <c r="C79" s="39" t="s">
        <v>326</v>
      </c>
      <c r="D79" s="40" t="s">
        <v>327</v>
      </c>
      <c r="E79" s="41">
        <f>SUMIF(huong_dan_ky_I_2020_2021!$B$12:$B$160,'Tong hop'!B79,huong_dan_ky_I_2020_2021!$I$12:$I$160)</f>
        <v>1</v>
      </c>
      <c r="F79" s="38">
        <f>SUMIF(huong_dan_ky_I_2020_2021!$B$12:$B$160,'Tong hop'!B79,huong_dan_ky_I_2020_2021!$J$12:$J$160)</f>
        <v>14</v>
      </c>
      <c r="G79" s="42">
        <f>SUMIF(huong_dan_ky_I_2020_2021!$B$12:$B$160,'Tong hop'!B79,huong_dan_ky_I_2020_2021!$L$12:$L$160)</f>
        <v>650000</v>
      </c>
      <c r="H79" s="43"/>
      <c r="I79" s="22" t="s">
        <v>108</v>
      </c>
      <c r="J79" s="22" t="s">
        <v>598</v>
      </c>
    </row>
    <row r="80" spans="1:10" s="22" customFormat="1" ht="28.5" customHeight="1">
      <c r="A80" s="38">
        <f t="shared" si="1"/>
        <v>69</v>
      </c>
      <c r="B80" s="38" t="s">
        <v>228</v>
      </c>
      <c r="C80" s="39" t="s">
        <v>328</v>
      </c>
      <c r="D80" s="40" t="s">
        <v>55</v>
      </c>
      <c r="E80" s="41">
        <f>SUMIF(huong_dan_ky_I_2020_2021!$B$12:$B$160,'Tong hop'!B80,huong_dan_ky_I_2020_2021!$I$12:$I$160)</f>
        <v>2</v>
      </c>
      <c r="F80" s="38">
        <f>SUMIF(huong_dan_ky_I_2020_2021!$B$12:$B$160,'Tong hop'!B80,huong_dan_ky_I_2020_2021!$J$12:$J$160)</f>
        <v>56</v>
      </c>
      <c r="G80" s="42">
        <f>SUMIF(huong_dan_ky_I_2020_2021!$B$12:$B$160,'Tong hop'!B80,huong_dan_ky_I_2020_2021!$L$12:$L$160)</f>
        <v>2600000</v>
      </c>
      <c r="H80" s="43"/>
      <c r="I80" s="22" t="s">
        <v>108</v>
      </c>
      <c r="J80" s="22" t="s">
        <v>599</v>
      </c>
    </row>
    <row r="81" spans="1:10" s="22" customFormat="1" ht="28.5" customHeight="1">
      <c r="A81" s="38">
        <f t="shared" si="1"/>
        <v>70</v>
      </c>
      <c r="B81" s="38" t="s">
        <v>229</v>
      </c>
      <c r="C81" s="39" t="s">
        <v>132</v>
      </c>
      <c r="D81" s="40" t="s">
        <v>165</v>
      </c>
      <c r="E81" s="41">
        <f>SUMIF(huong_dan_ky_I_2020_2021!$B$12:$B$160,'Tong hop'!B81,huong_dan_ky_I_2020_2021!$I$12:$I$160)</f>
        <v>2</v>
      </c>
      <c r="F81" s="38">
        <f>SUMIF(huong_dan_ky_I_2020_2021!$B$12:$B$160,'Tong hop'!B81,huong_dan_ky_I_2020_2021!$J$12:$J$160)</f>
        <v>28</v>
      </c>
      <c r="G81" s="42">
        <f>SUMIF(huong_dan_ky_I_2020_2021!$B$12:$B$160,'Tong hop'!B81,huong_dan_ky_I_2020_2021!$L$12:$L$160)</f>
        <v>1300000</v>
      </c>
      <c r="H81" s="43"/>
      <c r="I81" s="22" t="s">
        <v>108</v>
      </c>
      <c r="J81" s="22" t="s">
        <v>599</v>
      </c>
    </row>
    <row r="82" spans="1:10" s="22" customFormat="1" ht="28.5" customHeight="1">
      <c r="A82" s="38">
        <f t="shared" si="1"/>
        <v>71</v>
      </c>
      <c r="B82" s="38" t="s">
        <v>230</v>
      </c>
      <c r="C82" s="39" t="s">
        <v>33</v>
      </c>
      <c r="D82" s="40" t="s">
        <v>298</v>
      </c>
      <c r="E82" s="41">
        <f>SUMIF(huong_dan_ky_I_2020_2021!$B$12:$B$160,'Tong hop'!B82,huong_dan_ky_I_2020_2021!$I$12:$I$160)</f>
        <v>1</v>
      </c>
      <c r="F82" s="38">
        <f>SUMIF(huong_dan_ky_I_2020_2021!$B$12:$B$160,'Tong hop'!B82,huong_dan_ky_I_2020_2021!$J$12:$J$160)</f>
        <v>14</v>
      </c>
      <c r="G82" s="42">
        <f>SUMIF(huong_dan_ky_I_2020_2021!$B$12:$B$160,'Tong hop'!B82,huong_dan_ky_I_2020_2021!$L$12:$L$160)</f>
        <v>650000</v>
      </c>
      <c r="H82" s="43"/>
      <c r="I82" s="22" t="s">
        <v>108</v>
      </c>
      <c r="J82" s="22" t="s">
        <v>599</v>
      </c>
    </row>
    <row r="83" spans="1:10" s="22" customFormat="1" ht="28.5" customHeight="1">
      <c r="A83" s="38">
        <f t="shared" si="1"/>
        <v>72</v>
      </c>
      <c r="B83" s="38" t="s">
        <v>231</v>
      </c>
      <c r="C83" s="39" t="s">
        <v>329</v>
      </c>
      <c r="D83" s="40" t="s">
        <v>330</v>
      </c>
      <c r="E83" s="41">
        <f>SUMIF(huong_dan_ky_I_2020_2021!$B$12:$B$160,'Tong hop'!B83,huong_dan_ky_I_2020_2021!$I$12:$I$160)</f>
        <v>3</v>
      </c>
      <c r="F83" s="38">
        <f>SUMIF(huong_dan_ky_I_2020_2021!$B$12:$B$160,'Tong hop'!B83,huong_dan_ky_I_2020_2021!$J$12:$J$160)</f>
        <v>84</v>
      </c>
      <c r="G83" s="42">
        <f>SUMIF(huong_dan_ky_I_2020_2021!$B$12:$B$160,'Tong hop'!B83,huong_dan_ky_I_2020_2021!$L$12:$L$160)</f>
        <v>3900000</v>
      </c>
      <c r="H83" s="43"/>
      <c r="I83" s="22" t="s">
        <v>108</v>
      </c>
      <c r="J83" s="22" t="s">
        <v>599</v>
      </c>
    </row>
    <row r="84" spans="1:10" s="22" customFormat="1" ht="28.5" customHeight="1">
      <c r="A84" s="38">
        <f t="shared" si="1"/>
        <v>73</v>
      </c>
      <c r="B84" s="38" t="s">
        <v>232</v>
      </c>
      <c r="C84" s="39" t="s">
        <v>331</v>
      </c>
      <c r="D84" s="40" t="s">
        <v>332</v>
      </c>
      <c r="E84" s="41">
        <f>SUMIF(huong_dan_ky_I_2020_2021!$B$12:$B$160,'Tong hop'!B84,huong_dan_ky_I_2020_2021!$I$12:$I$160)</f>
        <v>2</v>
      </c>
      <c r="F84" s="38">
        <f>SUMIF(huong_dan_ky_I_2020_2021!$B$12:$B$160,'Tong hop'!B84,huong_dan_ky_I_2020_2021!$J$12:$J$160)</f>
        <v>56</v>
      </c>
      <c r="G84" s="42">
        <f>SUMIF(huong_dan_ky_I_2020_2021!$B$12:$B$160,'Tong hop'!B84,huong_dan_ky_I_2020_2021!$L$12:$L$160)</f>
        <v>2600000</v>
      </c>
      <c r="H84" s="43"/>
      <c r="I84" s="22" t="s">
        <v>108</v>
      </c>
      <c r="J84" s="22" t="s">
        <v>599</v>
      </c>
    </row>
    <row r="85" spans="1:10" s="22" customFormat="1" ht="28.5" customHeight="1">
      <c r="A85" s="38">
        <f t="shared" si="1"/>
        <v>74</v>
      </c>
      <c r="B85" s="38" t="s">
        <v>233</v>
      </c>
      <c r="C85" s="39" t="s">
        <v>333</v>
      </c>
      <c r="D85" s="40" t="s">
        <v>299</v>
      </c>
      <c r="E85" s="41">
        <f>SUMIF(huong_dan_ky_I_2020_2021!$B$12:$B$160,'Tong hop'!B85,huong_dan_ky_I_2020_2021!$I$12:$I$160)</f>
        <v>3</v>
      </c>
      <c r="F85" s="38">
        <f>SUMIF(huong_dan_ky_I_2020_2021!$B$12:$B$160,'Tong hop'!B85,huong_dan_ky_I_2020_2021!$J$12:$J$160)</f>
        <v>84</v>
      </c>
      <c r="G85" s="42">
        <f>SUMIF(huong_dan_ky_I_2020_2021!$B$12:$B$160,'Tong hop'!B85,huong_dan_ky_I_2020_2021!$L$12:$L$160)</f>
        <v>3900000</v>
      </c>
      <c r="H85" s="43"/>
      <c r="I85" s="22" t="s">
        <v>108</v>
      </c>
      <c r="J85" s="22" t="s">
        <v>599</v>
      </c>
    </row>
    <row r="86" spans="1:10" s="22" customFormat="1" ht="28.5" customHeight="1">
      <c r="A86" s="38">
        <f t="shared" si="1"/>
        <v>75</v>
      </c>
      <c r="B86" s="38" t="s">
        <v>234</v>
      </c>
      <c r="C86" s="39" t="s">
        <v>334</v>
      </c>
      <c r="D86" s="40" t="s">
        <v>335</v>
      </c>
      <c r="E86" s="41">
        <f>SUMIF(huong_dan_ky_I_2020_2021!$B$12:$B$160,'Tong hop'!B86,huong_dan_ky_I_2020_2021!$I$12:$I$160)</f>
        <v>3</v>
      </c>
      <c r="F86" s="38">
        <f>SUMIF(huong_dan_ky_I_2020_2021!$B$12:$B$160,'Tong hop'!B86,huong_dan_ky_I_2020_2021!$J$12:$J$160)</f>
        <v>42</v>
      </c>
      <c r="G86" s="42">
        <f>SUMIF(huong_dan_ky_I_2020_2021!$B$12:$B$160,'Tong hop'!B86,huong_dan_ky_I_2020_2021!$L$12:$L$160)</f>
        <v>1950000</v>
      </c>
      <c r="H86" s="43"/>
      <c r="I86" s="22" t="s">
        <v>108</v>
      </c>
      <c r="J86" s="22" t="s">
        <v>600</v>
      </c>
    </row>
    <row r="87" spans="1:10" s="22" customFormat="1" ht="28.5" customHeight="1">
      <c r="A87" s="38">
        <f t="shared" si="1"/>
        <v>76</v>
      </c>
      <c r="B87" s="38" t="s">
        <v>235</v>
      </c>
      <c r="C87" s="39" t="s">
        <v>336</v>
      </c>
      <c r="D87" s="40" t="s">
        <v>337</v>
      </c>
      <c r="E87" s="41">
        <f>SUMIF(huong_dan_ky_I_2020_2021!$B$12:$B$160,'Tong hop'!B87,huong_dan_ky_I_2020_2021!$I$12:$I$160)</f>
        <v>1</v>
      </c>
      <c r="F87" s="38">
        <f>SUMIF(huong_dan_ky_I_2020_2021!$B$12:$B$160,'Tong hop'!B87,huong_dan_ky_I_2020_2021!$J$12:$J$160)</f>
        <v>14</v>
      </c>
      <c r="G87" s="42">
        <f>SUMIF(huong_dan_ky_I_2020_2021!$B$12:$B$160,'Tong hop'!B87,huong_dan_ky_I_2020_2021!$L$12:$L$160)</f>
        <v>650000</v>
      </c>
      <c r="H87" s="43"/>
      <c r="I87" s="22" t="s">
        <v>108</v>
      </c>
      <c r="J87" s="22" t="s">
        <v>600</v>
      </c>
    </row>
    <row r="88" spans="1:10" s="22" customFormat="1" ht="28.5" customHeight="1">
      <c r="A88" s="38">
        <f t="shared" si="1"/>
        <v>77</v>
      </c>
      <c r="B88" s="38" t="s">
        <v>236</v>
      </c>
      <c r="C88" s="39" t="s">
        <v>276</v>
      </c>
      <c r="D88" s="40" t="s">
        <v>273</v>
      </c>
      <c r="E88" s="41">
        <f>SUMIF(huong_dan_ky_I_2020_2021!$B$12:$B$160,'Tong hop'!B88,huong_dan_ky_I_2020_2021!$I$12:$I$160)</f>
        <v>2</v>
      </c>
      <c r="F88" s="38">
        <f>SUMIF(huong_dan_ky_I_2020_2021!$B$12:$B$160,'Tong hop'!B88,huong_dan_ky_I_2020_2021!$J$12:$J$160)</f>
        <v>18</v>
      </c>
      <c r="G88" s="42">
        <f>SUMIF(huong_dan_ky_I_2020_2021!$B$12:$B$160,'Tong hop'!B88,huong_dan_ky_I_2020_2021!$L$12:$L$160)</f>
        <v>1200000</v>
      </c>
      <c r="H88" s="43"/>
      <c r="I88" s="22" t="s">
        <v>108</v>
      </c>
      <c r="J88" s="22" t="s">
        <v>600</v>
      </c>
    </row>
    <row r="89" spans="1:10" s="22" customFormat="1" ht="28.5" customHeight="1">
      <c r="A89" s="38">
        <f>A88+1</f>
        <v>78</v>
      </c>
      <c r="B89" s="38" t="s">
        <v>237</v>
      </c>
      <c r="C89" s="39" t="s">
        <v>276</v>
      </c>
      <c r="D89" s="40" t="s">
        <v>338</v>
      </c>
      <c r="E89" s="41">
        <f>SUMIF(huong_dan_ky_I_2020_2021!$B$12:$B$160,'Tong hop'!B89,huong_dan_ky_I_2020_2021!$I$12:$I$160)</f>
        <v>1</v>
      </c>
      <c r="F89" s="38">
        <f>SUMIF(huong_dan_ky_I_2020_2021!$B$12:$B$160,'Tong hop'!B89,huong_dan_ky_I_2020_2021!$J$12:$J$160)</f>
        <v>12</v>
      </c>
      <c r="G89" s="42">
        <f>SUMIF(huong_dan_ky_I_2020_2021!$B$12:$B$160,'Tong hop'!B89,huong_dan_ky_I_2020_2021!$L$12:$L$160)</f>
        <v>800000</v>
      </c>
      <c r="H89" s="43"/>
      <c r="I89" s="22" t="s">
        <v>108</v>
      </c>
      <c r="J89" s="22" t="s">
        <v>600</v>
      </c>
    </row>
    <row r="90" spans="1:10" s="22" customFormat="1" ht="28.5" customHeight="1">
      <c r="A90" s="38">
        <f>A89+1</f>
        <v>79</v>
      </c>
      <c r="B90" s="38" t="s">
        <v>238</v>
      </c>
      <c r="C90" s="39" t="s">
        <v>34</v>
      </c>
      <c r="D90" s="40" t="s">
        <v>335</v>
      </c>
      <c r="E90" s="41">
        <f>SUMIF(huong_dan_ky_I_2020_2021!$B$12:$B$160,'Tong hop'!B90,huong_dan_ky_I_2020_2021!$I$12:$I$160)</f>
        <v>1</v>
      </c>
      <c r="F90" s="38">
        <f>SUMIF(huong_dan_ky_I_2020_2021!$B$12:$B$160,'Tong hop'!B90,huong_dan_ky_I_2020_2021!$J$12:$J$160)</f>
        <v>12</v>
      </c>
      <c r="G90" s="42">
        <f>SUMIF(huong_dan_ky_I_2020_2021!$B$12:$B$160,'Tong hop'!B90,huong_dan_ky_I_2020_2021!$L$12:$L$160)</f>
        <v>600000</v>
      </c>
      <c r="H90" s="43"/>
      <c r="I90" s="22" t="s">
        <v>112</v>
      </c>
      <c r="J90" s="22" t="s">
        <v>576</v>
      </c>
    </row>
    <row r="91" spans="1:10" s="22" customFormat="1" ht="28.5" customHeight="1">
      <c r="A91" s="38">
        <f>A90+1</f>
        <v>80</v>
      </c>
      <c r="B91" s="38" t="s">
        <v>239</v>
      </c>
      <c r="C91" s="39" t="s">
        <v>339</v>
      </c>
      <c r="D91" s="40" t="s">
        <v>340</v>
      </c>
      <c r="E91" s="41">
        <f>SUMIF(huong_dan_ky_I_2020_2021!$B$12:$B$160,'Tong hop'!B91,huong_dan_ky_I_2020_2021!$I$12:$I$160)</f>
        <v>2</v>
      </c>
      <c r="F91" s="38">
        <f>SUMIF(huong_dan_ky_I_2020_2021!$B$12:$B$160,'Tong hop'!B91,huong_dan_ky_I_2020_2021!$J$12:$J$160)</f>
        <v>80</v>
      </c>
      <c r="G91" s="42">
        <f>SUMIF(huong_dan_ky_I_2020_2021!$B$12:$B$160,'Tong hop'!B91,huong_dan_ky_I_2020_2021!$L$12:$L$160)</f>
        <v>4000000</v>
      </c>
      <c r="H91" s="43"/>
      <c r="I91" s="22" t="s">
        <v>112</v>
      </c>
      <c r="J91" s="22" t="s">
        <v>601</v>
      </c>
    </row>
    <row r="92" spans="1:10" s="22" customFormat="1" ht="28.5" customHeight="1">
      <c r="A92" s="38">
        <f>A91+1</f>
        <v>81</v>
      </c>
      <c r="B92" s="38" t="s">
        <v>240</v>
      </c>
      <c r="C92" s="39" t="s">
        <v>36</v>
      </c>
      <c r="D92" s="40" t="s">
        <v>278</v>
      </c>
      <c r="E92" s="41">
        <f>SUMIF(huong_dan_ky_I_2020_2021!$B$12:$B$160,'Tong hop'!B92,huong_dan_ky_I_2020_2021!$I$12:$I$160)</f>
        <v>1</v>
      </c>
      <c r="F92" s="38">
        <f>SUMIF(huong_dan_ky_I_2020_2021!$B$12:$B$160,'Tong hop'!B92,huong_dan_ky_I_2020_2021!$J$12:$J$160)</f>
        <v>10</v>
      </c>
      <c r="G92" s="42">
        <f>SUMIF(huong_dan_ky_I_2020_2021!$B$12:$B$160,'Tong hop'!B92,huong_dan_ky_I_2020_2021!$L$12:$L$160)</f>
        <v>500000</v>
      </c>
      <c r="H92" s="43"/>
      <c r="I92" s="22" t="s">
        <v>104</v>
      </c>
      <c r="J92" s="22" t="s">
        <v>602</v>
      </c>
    </row>
    <row r="93" spans="1:8" s="22" customFormat="1" ht="15" hidden="1">
      <c r="A93" s="44"/>
      <c r="B93" s="45"/>
      <c r="C93" s="46"/>
      <c r="D93" s="46"/>
      <c r="E93" s="47"/>
      <c r="F93" s="45"/>
      <c r="G93" s="48"/>
      <c r="H93" s="44"/>
    </row>
    <row r="94" spans="1:8" s="22" customFormat="1" ht="26.25" customHeight="1">
      <c r="A94" s="49"/>
      <c r="B94" s="50"/>
      <c r="C94" s="51" t="s">
        <v>82</v>
      </c>
      <c r="D94" s="51"/>
      <c r="E94" s="52">
        <f>SUBTOTAL(9,E12:E93)</f>
        <v>148</v>
      </c>
      <c r="F94" s="52">
        <f>SUBTOTAL(9,F12:F93)</f>
        <v>4112</v>
      </c>
      <c r="G94" s="53">
        <f>SUBTOTAL(9,G12:G93)</f>
        <v>206150000</v>
      </c>
      <c r="H94" s="49"/>
    </row>
    <row r="95" spans="1:8" s="22" customFormat="1" ht="21" customHeight="1">
      <c r="A95" s="54"/>
      <c r="B95" s="55"/>
      <c r="C95" s="56"/>
      <c r="D95" s="56"/>
      <c r="E95" s="57"/>
      <c r="F95" s="57"/>
      <c r="G95" s="57"/>
      <c r="H95" s="54"/>
    </row>
    <row r="96" spans="1:8" s="22" customFormat="1" ht="21" customHeight="1">
      <c r="A96" s="54"/>
      <c r="B96" s="55"/>
      <c r="C96" s="58" t="s">
        <v>53</v>
      </c>
      <c r="D96" s="58"/>
      <c r="E96" s="57">
        <f>G94</f>
        <v>206150000</v>
      </c>
      <c r="F96" s="57" t="s">
        <v>52</v>
      </c>
      <c r="H96" s="59"/>
    </row>
    <row r="97" spans="3:8" s="22" customFormat="1" ht="15.75">
      <c r="C97" s="60" t="s">
        <v>87</v>
      </c>
      <c r="D97" s="61" t="str">
        <f>tien_so!C13</f>
        <v>Hai trăm lẻ sáu triệu một trăm năm mươi ngàn đồng./.</v>
      </c>
      <c r="E97" s="61"/>
      <c r="F97" s="61"/>
      <c r="G97" s="61"/>
      <c r="H97" s="61"/>
    </row>
    <row r="98" spans="2:8" s="22" customFormat="1" ht="17.25">
      <c r="B98" s="21"/>
      <c r="C98" s="62"/>
      <c r="D98" s="62"/>
      <c r="E98" s="21"/>
      <c r="F98" s="63"/>
      <c r="G98" s="63"/>
      <c r="H98" s="63"/>
    </row>
  </sheetData>
  <sheetProtection/>
  <autoFilter ref="A11:H92"/>
  <mergeCells count="11">
    <mergeCell ref="A5:H5"/>
    <mergeCell ref="D97:H97"/>
    <mergeCell ref="A9:H9"/>
    <mergeCell ref="C96:D96"/>
    <mergeCell ref="A6:H6"/>
    <mergeCell ref="C94:D94"/>
    <mergeCell ref="A1:D1"/>
    <mergeCell ref="A2:D2"/>
    <mergeCell ref="A8:H8"/>
    <mergeCell ref="A7:H7"/>
    <mergeCell ref="A4:H4"/>
  </mergeCells>
  <printOptions/>
  <pageMargins left="0.42" right="0.17" top="0.59" bottom="0.57" header="0.31" footer="0.29"/>
  <pageSetup horizontalDpi="600" verticalDpi="600" orientation="portrait" paperSize="9" scale="97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71"/>
  <sheetViews>
    <sheetView showZeros="0" tabSelected="1" zoomScalePageLayoutView="0" workbookViewId="0" topLeftCell="A1">
      <selection activeCell="F11" sqref="F11"/>
    </sheetView>
  </sheetViews>
  <sheetFormatPr defaultColWidth="9.00390625" defaultRowHeight="15.75"/>
  <cols>
    <col min="1" max="1" width="5.00390625" style="21" customWidth="1"/>
    <col min="2" max="2" width="8.375" style="21" customWidth="1"/>
    <col min="3" max="3" width="12.875" style="132" customWidth="1"/>
    <col min="4" max="4" width="7.00390625" style="21" hidden="1" customWidth="1"/>
    <col min="5" max="5" width="20.375" style="22" bestFit="1" customWidth="1"/>
    <col min="6" max="6" width="6.625" style="22" bestFit="1" customWidth="1"/>
    <col min="7" max="7" width="25.625" style="21" bestFit="1" customWidth="1"/>
    <col min="8" max="8" width="10.875" style="21" customWidth="1"/>
    <col min="9" max="10" width="6.875" style="21" bestFit="1" customWidth="1"/>
    <col min="11" max="11" width="9.875" style="22" customWidth="1"/>
    <col min="12" max="12" width="11.875" style="22" customWidth="1"/>
    <col min="13" max="13" width="26.50390625" style="22" bestFit="1" customWidth="1"/>
    <col min="14" max="14" width="21.50390625" style="64" bestFit="1" customWidth="1"/>
    <col min="15" max="15" width="10.875" style="65" bestFit="1" customWidth="1"/>
    <col min="16" max="16384" width="9.00390625" style="22" customWidth="1"/>
  </cols>
  <sheetData>
    <row r="1" spans="1:15" s="22" customFormat="1" ht="15.75">
      <c r="A1" s="20" t="s">
        <v>77</v>
      </c>
      <c r="B1" s="20"/>
      <c r="C1" s="20"/>
      <c r="D1" s="20"/>
      <c r="E1" s="20"/>
      <c r="F1" s="20"/>
      <c r="G1" s="21"/>
      <c r="H1" s="21"/>
      <c r="I1" s="21"/>
      <c r="J1" s="21"/>
      <c r="N1" s="64"/>
      <c r="O1" s="65"/>
    </row>
    <row r="2" spans="1:15" s="22" customFormat="1" ht="15.75">
      <c r="A2" s="23" t="s">
        <v>78</v>
      </c>
      <c r="B2" s="23"/>
      <c r="C2" s="23"/>
      <c r="D2" s="23"/>
      <c r="E2" s="23"/>
      <c r="F2" s="23"/>
      <c r="G2" s="24"/>
      <c r="H2" s="24"/>
      <c r="I2" s="21"/>
      <c r="J2" s="21"/>
      <c r="N2" s="64"/>
      <c r="O2" s="65"/>
    </row>
    <row r="3" ht="15.75"/>
    <row r="4" spans="1:15" s="22" customFormat="1" ht="24" customHeight="1">
      <c r="A4" s="25" t="s">
        <v>183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22" customFormat="1" ht="24" customHeight="1">
      <c r="A5" s="25" t="s">
        <v>49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22" customFormat="1" ht="25.5" customHeight="1">
      <c r="A6" s="27" t="s">
        <v>605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ht="15.75"/>
    <row r="8" spans="1:15" s="73" customFormat="1" ht="36" customHeight="1">
      <c r="A8" s="66" t="s">
        <v>38</v>
      </c>
      <c r="B8" s="67" t="s">
        <v>81</v>
      </c>
      <c r="C8" s="68" t="s">
        <v>83</v>
      </c>
      <c r="D8" s="67" t="s">
        <v>84</v>
      </c>
      <c r="E8" s="69" t="s">
        <v>39</v>
      </c>
      <c r="F8" s="70" t="s">
        <v>37</v>
      </c>
      <c r="G8" s="71" t="s">
        <v>92</v>
      </c>
      <c r="H8" s="70"/>
      <c r="I8" s="69" t="s">
        <v>64</v>
      </c>
      <c r="J8" s="70"/>
      <c r="K8" s="67" t="s">
        <v>79</v>
      </c>
      <c r="L8" s="67" t="s">
        <v>80</v>
      </c>
      <c r="M8" s="66" t="s">
        <v>71</v>
      </c>
      <c r="N8" s="72" t="s">
        <v>91</v>
      </c>
      <c r="O8" s="67" t="s">
        <v>40</v>
      </c>
    </row>
    <row r="9" spans="1:15" s="77" customFormat="1" ht="77.25" customHeight="1">
      <c r="A9" s="66"/>
      <c r="B9" s="67"/>
      <c r="C9" s="74"/>
      <c r="D9" s="67"/>
      <c r="E9" s="69"/>
      <c r="F9" s="70"/>
      <c r="G9" s="75" t="s">
        <v>46</v>
      </c>
      <c r="H9" s="76" t="s">
        <v>90</v>
      </c>
      <c r="I9" s="76" t="s">
        <v>89</v>
      </c>
      <c r="J9" s="76" t="s">
        <v>47</v>
      </c>
      <c r="K9" s="67"/>
      <c r="L9" s="67"/>
      <c r="M9" s="66"/>
      <c r="N9" s="72"/>
      <c r="O9" s="67"/>
    </row>
    <row r="10" spans="1:15" s="77" customFormat="1" ht="15" customHeight="1" hidden="1">
      <c r="A10" s="78"/>
      <c r="B10" s="79"/>
      <c r="C10" s="80"/>
      <c r="D10" s="79"/>
      <c r="E10" s="81"/>
      <c r="F10" s="82"/>
      <c r="G10" s="78"/>
      <c r="H10" s="78"/>
      <c r="I10" s="79"/>
      <c r="J10" s="79"/>
      <c r="K10" s="79"/>
      <c r="L10" s="79"/>
      <c r="M10" s="78"/>
      <c r="N10" s="83"/>
      <c r="O10" s="79"/>
    </row>
    <row r="11" spans="1:15" s="77" customFormat="1" ht="18.75" customHeight="1">
      <c r="A11" s="75">
        <v>1</v>
      </c>
      <c r="B11" s="76">
        <f>A11+1</f>
        <v>2</v>
      </c>
      <c r="C11" s="76">
        <f>B11+1</f>
        <v>3</v>
      </c>
      <c r="D11" s="76">
        <f>C11+1</f>
        <v>4</v>
      </c>
      <c r="E11" s="84">
        <f>C11+1</f>
        <v>4</v>
      </c>
      <c r="F11" s="85">
        <f>E11+1</f>
        <v>5</v>
      </c>
      <c r="G11" s="75">
        <f>F11+1</f>
        <v>6</v>
      </c>
      <c r="H11" s="75">
        <f>G11+1</f>
        <v>7</v>
      </c>
      <c r="I11" s="76">
        <f>H11+1</f>
        <v>8</v>
      </c>
      <c r="J11" s="76">
        <f aca="true" t="shared" si="0" ref="J11:O11">I11+1</f>
        <v>9</v>
      </c>
      <c r="K11" s="76">
        <f t="shared" si="0"/>
        <v>10</v>
      </c>
      <c r="L11" s="76">
        <f t="shared" si="0"/>
        <v>11</v>
      </c>
      <c r="M11" s="76">
        <f>L11</f>
        <v>11</v>
      </c>
      <c r="N11" s="76">
        <f t="shared" si="0"/>
        <v>12</v>
      </c>
      <c r="O11" s="76">
        <f t="shared" si="0"/>
        <v>13</v>
      </c>
    </row>
    <row r="12" spans="1:15" s="73" customFormat="1" ht="27" customHeight="1">
      <c r="A12" s="86">
        <v>1</v>
      </c>
      <c r="B12" s="86" t="s">
        <v>184</v>
      </c>
      <c r="C12" s="86" t="s">
        <v>241</v>
      </c>
      <c r="D12" s="86" t="s">
        <v>73</v>
      </c>
      <c r="E12" s="87" t="s">
        <v>266</v>
      </c>
      <c r="F12" s="88" t="s">
        <v>60</v>
      </c>
      <c r="G12" s="86" t="s">
        <v>341</v>
      </c>
      <c r="H12" s="86" t="s">
        <v>408</v>
      </c>
      <c r="I12" s="86">
        <v>1</v>
      </c>
      <c r="J12" s="86">
        <v>42</v>
      </c>
      <c r="K12" s="89">
        <v>2100000</v>
      </c>
      <c r="L12" s="89">
        <v>2100000</v>
      </c>
      <c r="M12" s="90" t="s">
        <v>438</v>
      </c>
      <c r="N12" s="91" t="s">
        <v>439</v>
      </c>
      <c r="O12" s="92" t="s">
        <v>72</v>
      </c>
    </row>
    <row r="13" spans="1:15" s="73" customFormat="1" ht="27" customHeight="1">
      <c r="A13" s="93">
        <v>2</v>
      </c>
      <c r="B13" s="93" t="s">
        <v>185</v>
      </c>
      <c r="C13" s="93" t="s">
        <v>241</v>
      </c>
      <c r="D13" s="93" t="s">
        <v>73</v>
      </c>
      <c r="E13" s="94" t="s">
        <v>267</v>
      </c>
      <c r="F13" s="95" t="s">
        <v>54</v>
      </c>
      <c r="G13" s="93" t="s">
        <v>341</v>
      </c>
      <c r="H13" s="96" t="s">
        <v>408</v>
      </c>
      <c r="I13" s="93">
        <v>1</v>
      </c>
      <c r="J13" s="93">
        <v>42</v>
      </c>
      <c r="K13" s="97">
        <v>2100000</v>
      </c>
      <c r="L13" s="97">
        <v>2100000</v>
      </c>
      <c r="M13" s="98" t="s">
        <v>438</v>
      </c>
      <c r="N13" s="99" t="s">
        <v>440</v>
      </c>
      <c r="O13" s="100" t="s">
        <v>72</v>
      </c>
    </row>
    <row r="14" spans="1:15" s="73" customFormat="1" ht="27" customHeight="1">
      <c r="A14" s="93">
        <v>3</v>
      </c>
      <c r="B14" s="93" t="s">
        <v>186</v>
      </c>
      <c r="C14" s="93" t="s">
        <v>241</v>
      </c>
      <c r="D14" s="93" t="s">
        <v>73</v>
      </c>
      <c r="E14" s="94" t="s">
        <v>268</v>
      </c>
      <c r="F14" s="95" t="s">
        <v>269</v>
      </c>
      <c r="G14" s="93" t="s">
        <v>341</v>
      </c>
      <c r="H14" s="96" t="s">
        <v>408</v>
      </c>
      <c r="I14" s="93">
        <v>1</v>
      </c>
      <c r="J14" s="93">
        <v>28</v>
      </c>
      <c r="K14" s="97">
        <v>1400000</v>
      </c>
      <c r="L14" s="97">
        <v>1400000</v>
      </c>
      <c r="M14" s="98" t="s">
        <v>98</v>
      </c>
      <c r="N14" s="99" t="s">
        <v>441</v>
      </c>
      <c r="O14" s="100" t="s">
        <v>72</v>
      </c>
    </row>
    <row r="15" spans="1:15" s="73" customFormat="1" ht="27" customHeight="1">
      <c r="A15" s="93">
        <v>4</v>
      </c>
      <c r="B15" s="93" t="s">
        <v>186</v>
      </c>
      <c r="C15" s="93" t="s">
        <v>241</v>
      </c>
      <c r="D15" s="93" t="s">
        <v>73</v>
      </c>
      <c r="E15" s="94" t="s">
        <v>268</v>
      </c>
      <c r="F15" s="95" t="s">
        <v>269</v>
      </c>
      <c r="G15" s="93" t="s">
        <v>341</v>
      </c>
      <c r="H15" s="96" t="s">
        <v>408</v>
      </c>
      <c r="I15" s="93">
        <v>1</v>
      </c>
      <c r="J15" s="93">
        <v>42</v>
      </c>
      <c r="K15" s="97">
        <v>2100000</v>
      </c>
      <c r="L15" s="97">
        <v>2100000</v>
      </c>
      <c r="M15" s="98" t="s">
        <v>438</v>
      </c>
      <c r="N15" s="99" t="s">
        <v>442</v>
      </c>
      <c r="O15" s="100" t="s">
        <v>72</v>
      </c>
    </row>
    <row r="16" spans="1:15" s="73" customFormat="1" ht="27" customHeight="1">
      <c r="A16" s="93">
        <v>5</v>
      </c>
      <c r="B16" s="93" t="s">
        <v>187</v>
      </c>
      <c r="C16" s="93" t="s">
        <v>241</v>
      </c>
      <c r="D16" s="93" t="s">
        <v>73</v>
      </c>
      <c r="E16" s="94" t="s">
        <v>270</v>
      </c>
      <c r="F16" s="95" t="s">
        <v>271</v>
      </c>
      <c r="G16" s="93" t="s">
        <v>341</v>
      </c>
      <c r="H16" s="96" t="s">
        <v>408</v>
      </c>
      <c r="I16" s="93">
        <v>1</v>
      </c>
      <c r="J16" s="93">
        <v>28</v>
      </c>
      <c r="K16" s="97">
        <v>1400000</v>
      </c>
      <c r="L16" s="97">
        <v>1400000</v>
      </c>
      <c r="M16" s="98" t="s">
        <v>98</v>
      </c>
      <c r="N16" s="99" t="s">
        <v>443</v>
      </c>
      <c r="O16" s="101" t="s">
        <v>72</v>
      </c>
    </row>
    <row r="17" spans="1:15" s="73" customFormat="1" ht="27" customHeight="1">
      <c r="A17" s="93">
        <v>6</v>
      </c>
      <c r="B17" s="93" t="s">
        <v>188</v>
      </c>
      <c r="C17" s="93" t="s">
        <v>242</v>
      </c>
      <c r="D17" s="93" t="s">
        <v>73</v>
      </c>
      <c r="E17" s="94" t="s">
        <v>272</v>
      </c>
      <c r="F17" s="95" t="s">
        <v>273</v>
      </c>
      <c r="G17" s="102" t="s">
        <v>342</v>
      </c>
      <c r="H17" s="102" t="s">
        <v>178</v>
      </c>
      <c r="I17" s="93">
        <v>1</v>
      </c>
      <c r="J17" s="93">
        <v>12</v>
      </c>
      <c r="K17" s="97">
        <v>600000</v>
      </c>
      <c r="L17" s="97">
        <v>600000</v>
      </c>
      <c r="M17" s="98" t="s">
        <v>70</v>
      </c>
      <c r="N17" s="99" t="s">
        <v>444</v>
      </c>
      <c r="O17" s="100" t="s">
        <v>72</v>
      </c>
    </row>
    <row r="18" spans="1:15" s="73" customFormat="1" ht="27" customHeight="1">
      <c r="A18" s="93">
        <v>7</v>
      </c>
      <c r="B18" s="93" t="s">
        <v>146</v>
      </c>
      <c r="C18" s="93" t="s">
        <v>243</v>
      </c>
      <c r="D18" s="93" t="s">
        <v>117</v>
      </c>
      <c r="E18" s="94" t="s">
        <v>141</v>
      </c>
      <c r="F18" s="95" t="s">
        <v>134</v>
      </c>
      <c r="G18" s="93" t="s">
        <v>343</v>
      </c>
      <c r="H18" s="96" t="s">
        <v>409</v>
      </c>
      <c r="I18" s="93">
        <v>1</v>
      </c>
      <c r="J18" s="93">
        <v>14</v>
      </c>
      <c r="K18" s="97">
        <v>650000</v>
      </c>
      <c r="L18" s="97">
        <v>650000</v>
      </c>
      <c r="M18" s="98" t="s">
        <v>69</v>
      </c>
      <c r="N18" s="99" t="s">
        <v>445</v>
      </c>
      <c r="O18" s="100" t="s">
        <v>72</v>
      </c>
    </row>
    <row r="19" spans="1:15" s="73" customFormat="1" ht="27" customHeight="1">
      <c r="A19" s="93">
        <v>8</v>
      </c>
      <c r="B19" s="93" t="s">
        <v>146</v>
      </c>
      <c r="C19" s="93" t="s">
        <v>244</v>
      </c>
      <c r="D19" s="93" t="s">
        <v>117</v>
      </c>
      <c r="E19" s="94" t="s">
        <v>141</v>
      </c>
      <c r="F19" s="95" t="s">
        <v>134</v>
      </c>
      <c r="G19" s="93" t="s">
        <v>343</v>
      </c>
      <c r="H19" s="96" t="s">
        <v>409</v>
      </c>
      <c r="I19" s="93">
        <v>1</v>
      </c>
      <c r="J19" s="93">
        <v>14</v>
      </c>
      <c r="K19" s="97">
        <v>650000</v>
      </c>
      <c r="L19" s="97">
        <v>650000</v>
      </c>
      <c r="M19" s="98" t="s">
        <v>69</v>
      </c>
      <c r="N19" s="99" t="s">
        <v>446</v>
      </c>
      <c r="O19" s="100" t="s">
        <v>72</v>
      </c>
    </row>
    <row r="20" spans="1:15" s="73" customFormat="1" ht="27" customHeight="1">
      <c r="A20" s="93">
        <v>9</v>
      </c>
      <c r="B20" s="93" t="s">
        <v>189</v>
      </c>
      <c r="C20" s="93" t="s">
        <v>245</v>
      </c>
      <c r="D20" s="93" t="s">
        <v>73</v>
      </c>
      <c r="E20" s="94" t="s">
        <v>274</v>
      </c>
      <c r="F20" s="95" t="s">
        <v>275</v>
      </c>
      <c r="G20" s="93" t="s">
        <v>344</v>
      </c>
      <c r="H20" s="96" t="s">
        <v>144</v>
      </c>
      <c r="I20" s="93">
        <v>1</v>
      </c>
      <c r="J20" s="93">
        <v>40</v>
      </c>
      <c r="K20" s="97">
        <v>2000000</v>
      </c>
      <c r="L20" s="97">
        <v>2000000</v>
      </c>
      <c r="M20" s="98" t="s">
        <v>45</v>
      </c>
      <c r="N20" s="99" t="s">
        <v>447</v>
      </c>
      <c r="O20" s="100" t="s">
        <v>72</v>
      </c>
    </row>
    <row r="21" spans="1:15" s="73" customFormat="1" ht="27" customHeight="1">
      <c r="A21" s="93">
        <v>10</v>
      </c>
      <c r="B21" s="93" t="s">
        <v>189</v>
      </c>
      <c r="C21" s="93" t="s">
        <v>245</v>
      </c>
      <c r="D21" s="93" t="s">
        <v>73</v>
      </c>
      <c r="E21" s="94" t="s">
        <v>274</v>
      </c>
      <c r="F21" s="95" t="s">
        <v>275</v>
      </c>
      <c r="G21" s="93" t="s">
        <v>345</v>
      </c>
      <c r="H21" s="96" t="s">
        <v>144</v>
      </c>
      <c r="I21" s="93">
        <v>1</v>
      </c>
      <c r="J21" s="93">
        <v>40</v>
      </c>
      <c r="K21" s="97">
        <v>2000000</v>
      </c>
      <c r="L21" s="97">
        <v>2000000</v>
      </c>
      <c r="M21" s="98" t="s">
        <v>45</v>
      </c>
      <c r="N21" s="99" t="s">
        <v>448</v>
      </c>
      <c r="O21" s="101" t="s">
        <v>72</v>
      </c>
    </row>
    <row r="22" spans="1:15" s="73" customFormat="1" ht="27" customHeight="1">
      <c r="A22" s="93">
        <v>11</v>
      </c>
      <c r="B22" s="93" t="s">
        <v>147</v>
      </c>
      <c r="C22" s="93" t="s">
        <v>246</v>
      </c>
      <c r="D22" s="93" t="s">
        <v>73</v>
      </c>
      <c r="E22" s="94" t="s">
        <v>142</v>
      </c>
      <c r="F22" s="95" t="s">
        <v>159</v>
      </c>
      <c r="G22" s="93" t="s">
        <v>346</v>
      </c>
      <c r="H22" s="96" t="s">
        <v>410</v>
      </c>
      <c r="I22" s="93">
        <v>1</v>
      </c>
      <c r="J22" s="93">
        <v>40</v>
      </c>
      <c r="K22" s="97">
        <v>2000000</v>
      </c>
      <c r="L22" s="97">
        <v>2000000</v>
      </c>
      <c r="M22" s="98" t="s">
        <v>45</v>
      </c>
      <c r="N22" s="99" t="s">
        <v>449</v>
      </c>
      <c r="O22" s="101" t="s">
        <v>72</v>
      </c>
    </row>
    <row r="23" spans="1:15" s="73" customFormat="1" ht="27" customHeight="1">
      <c r="A23" s="93">
        <v>12</v>
      </c>
      <c r="B23" s="93" t="s">
        <v>147</v>
      </c>
      <c r="C23" s="93" t="s">
        <v>246</v>
      </c>
      <c r="D23" s="93" t="s">
        <v>73</v>
      </c>
      <c r="E23" s="94" t="s">
        <v>142</v>
      </c>
      <c r="F23" s="95" t="s">
        <v>159</v>
      </c>
      <c r="G23" s="93" t="s">
        <v>346</v>
      </c>
      <c r="H23" s="96" t="s">
        <v>410</v>
      </c>
      <c r="I23" s="93">
        <v>1</v>
      </c>
      <c r="J23" s="93">
        <v>40</v>
      </c>
      <c r="K23" s="97">
        <v>2000000</v>
      </c>
      <c r="L23" s="97">
        <v>2000000</v>
      </c>
      <c r="M23" s="98" t="s">
        <v>45</v>
      </c>
      <c r="N23" s="99" t="s">
        <v>450</v>
      </c>
      <c r="O23" s="100" t="s">
        <v>72</v>
      </c>
    </row>
    <row r="24" spans="1:15" s="73" customFormat="1" ht="27" customHeight="1">
      <c r="A24" s="93">
        <v>13</v>
      </c>
      <c r="B24" s="93" t="s">
        <v>147</v>
      </c>
      <c r="C24" s="93" t="s">
        <v>74</v>
      </c>
      <c r="D24" s="93" t="s">
        <v>74</v>
      </c>
      <c r="E24" s="94" t="s">
        <v>142</v>
      </c>
      <c r="F24" s="95" t="s">
        <v>159</v>
      </c>
      <c r="G24" s="93" t="s">
        <v>169</v>
      </c>
      <c r="H24" s="96" t="s">
        <v>173</v>
      </c>
      <c r="I24" s="93">
        <v>1</v>
      </c>
      <c r="J24" s="93">
        <v>10</v>
      </c>
      <c r="K24" s="97">
        <v>500000</v>
      </c>
      <c r="L24" s="97">
        <v>500000</v>
      </c>
      <c r="M24" s="98" t="s">
        <v>66</v>
      </c>
      <c r="N24" s="99" t="s">
        <v>179</v>
      </c>
      <c r="O24" s="100" t="s">
        <v>72</v>
      </c>
    </row>
    <row r="25" spans="1:15" s="73" customFormat="1" ht="27" customHeight="1">
      <c r="A25" s="93">
        <v>14</v>
      </c>
      <c r="B25" s="93" t="s">
        <v>190</v>
      </c>
      <c r="C25" s="93" t="s">
        <v>247</v>
      </c>
      <c r="D25" s="93" t="s">
        <v>73</v>
      </c>
      <c r="E25" s="94" t="s">
        <v>33</v>
      </c>
      <c r="F25" s="95" t="s">
        <v>140</v>
      </c>
      <c r="G25" s="93" t="s">
        <v>347</v>
      </c>
      <c r="H25" s="96" t="s">
        <v>411</v>
      </c>
      <c r="I25" s="93">
        <v>1</v>
      </c>
      <c r="J25" s="93">
        <v>40</v>
      </c>
      <c r="K25" s="97">
        <v>2000000</v>
      </c>
      <c r="L25" s="97">
        <v>2000000</v>
      </c>
      <c r="M25" s="98" t="s">
        <v>45</v>
      </c>
      <c r="N25" s="99" t="s">
        <v>451</v>
      </c>
      <c r="O25" s="100" t="s">
        <v>72</v>
      </c>
    </row>
    <row r="26" spans="1:15" s="73" customFormat="1" ht="27" customHeight="1">
      <c r="A26" s="93">
        <v>15</v>
      </c>
      <c r="B26" s="93" t="s">
        <v>190</v>
      </c>
      <c r="C26" s="93" t="s">
        <v>247</v>
      </c>
      <c r="D26" s="93" t="s">
        <v>73</v>
      </c>
      <c r="E26" s="94" t="s">
        <v>33</v>
      </c>
      <c r="F26" s="95" t="s">
        <v>140</v>
      </c>
      <c r="G26" s="93" t="s">
        <v>348</v>
      </c>
      <c r="H26" s="96" t="s">
        <v>411</v>
      </c>
      <c r="I26" s="93">
        <v>1</v>
      </c>
      <c r="J26" s="93">
        <v>40</v>
      </c>
      <c r="K26" s="97">
        <v>2000000</v>
      </c>
      <c r="L26" s="97">
        <v>2000000</v>
      </c>
      <c r="M26" s="98" t="s">
        <v>45</v>
      </c>
      <c r="N26" s="99" t="s">
        <v>452</v>
      </c>
      <c r="O26" s="101" t="s">
        <v>72</v>
      </c>
    </row>
    <row r="27" spans="1:15" s="73" customFormat="1" ht="27" customHeight="1">
      <c r="A27" s="93">
        <v>16</v>
      </c>
      <c r="B27" s="93" t="s">
        <v>190</v>
      </c>
      <c r="C27" s="93" t="s">
        <v>247</v>
      </c>
      <c r="D27" s="93" t="s">
        <v>73</v>
      </c>
      <c r="E27" s="94" t="s">
        <v>33</v>
      </c>
      <c r="F27" s="95" t="s">
        <v>140</v>
      </c>
      <c r="G27" s="103" t="s">
        <v>349</v>
      </c>
      <c r="H27" s="104" t="s">
        <v>411</v>
      </c>
      <c r="I27" s="93">
        <v>1</v>
      </c>
      <c r="J27" s="93">
        <v>40</v>
      </c>
      <c r="K27" s="97">
        <v>2000000</v>
      </c>
      <c r="L27" s="97">
        <v>2000000</v>
      </c>
      <c r="M27" s="98" t="s">
        <v>45</v>
      </c>
      <c r="N27" s="99" t="s">
        <v>453</v>
      </c>
      <c r="O27" s="101" t="s">
        <v>72</v>
      </c>
    </row>
    <row r="28" spans="1:15" s="73" customFormat="1" ht="27" customHeight="1">
      <c r="A28" s="93">
        <v>17</v>
      </c>
      <c r="B28" s="93" t="s">
        <v>116</v>
      </c>
      <c r="C28" s="93" t="s">
        <v>248</v>
      </c>
      <c r="D28" s="93" t="s">
        <v>73</v>
      </c>
      <c r="E28" s="94" t="s">
        <v>57</v>
      </c>
      <c r="F28" s="95" t="s">
        <v>6</v>
      </c>
      <c r="G28" s="93" t="s">
        <v>350</v>
      </c>
      <c r="H28" s="96" t="s">
        <v>412</v>
      </c>
      <c r="I28" s="93">
        <v>1</v>
      </c>
      <c r="J28" s="93">
        <v>40</v>
      </c>
      <c r="K28" s="97">
        <v>2000000</v>
      </c>
      <c r="L28" s="97">
        <v>2000000</v>
      </c>
      <c r="M28" s="98" t="s">
        <v>45</v>
      </c>
      <c r="N28" s="99" t="s">
        <v>454</v>
      </c>
      <c r="O28" s="101" t="s">
        <v>72</v>
      </c>
    </row>
    <row r="29" spans="1:15" s="73" customFormat="1" ht="27" customHeight="1">
      <c r="A29" s="93">
        <v>18</v>
      </c>
      <c r="B29" s="93" t="s">
        <v>116</v>
      </c>
      <c r="C29" s="93" t="s">
        <v>248</v>
      </c>
      <c r="D29" s="93" t="s">
        <v>73</v>
      </c>
      <c r="E29" s="94" t="s">
        <v>57</v>
      </c>
      <c r="F29" s="95" t="s">
        <v>6</v>
      </c>
      <c r="G29" s="93" t="s">
        <v>350</v>
      </c>
      <c r="H29" s="93" t="s">
        <v>412</v>
      </c>
      <c r="I29" s="93">
        <v>1</v>
      </c>
      <c r="J29" s="93">
        <v>40</v>
      </c>
      <c r="K29" s="97">
        <v>2000000</v>
      </c>
      <c r="L29" s="97">
        <v>2000000</v>
      </c>
      <c r="M29" s="98" t="s">
        <v>45</v>
      </c>
      <c r="N29" s="99" t="s">
        <v>455</v>
      </c>
      <c r="O29" s="101" t="s">
        <v>72</v>
      </c>
    </row>
    <row r="30" spans="1:15" s="73" customFormat="1" ht="27" customHeight="1">
      <c r="A30" s="93">
        <v>19</v>
      </c>
      <c r="B30" s="93" t="s">
        <v>42</v>
      </c>
      <c r="C30" s="93" t="s">
        <v>248</v>
      </c>
      <c r="D30" s="93" t="s">
        <v>73</v>
      </c>
      <c r="E30" s="94" t="s">
        <v>44</v>
      </c>
      <c r="F30" s="95" t="s">
        <v>75</v>
      </c>
      <c r="G30" s="93" t="s">
        <v>351</v>
      </c>
      <c r="H30" s="93" t="s">
        <v>144</v>
      </c>
      <c r="I30" s="93">
        <v>1</v>
      </c>
      <c r="J30" s="93">
        <v>40</v>
      </c>
      <c r="K30" s="97">
        <v>2000000</v>
      </c>
      <c r="L30" s="97">
        <v>2000000</v>
      </c>
      <c r="M30" s="98" t="s">
        <v>45</v>
      </c>
      <c r="N30" s="99" t="s">
        <v>456</v>
      </c>
      <c r="O30" s="100" t="s">
        <v>72</v>
      </c>
    </row>
    <row r="31" spans="1:15" s="73" customFormat="1" ht="27" customHeight="1">
      <c r="A31" s="93">
        <v>20</v>
      </c>
      <c r="B31" s="93" t="s">
        <v>42</v>
      </c>
      <c r="C31" s="93" t="s">
        <v>248</v>
      </c>
      <c r="D31" s="93" t="s">
        <v>73</v>
      </c>
      <c r="E31" s="94" t="s">
        <v>44</v>
      </c>
      <c r="F31" s="95" t="s">
        <v>75</v>
      </c>
      <c r="G31" s="93" t="s">
        <v>352</v>
      </c>
      <c r="H31" s="93" t="s">
        <v>144</v>
      </c>
      <c r="I31" s="93">
        <v>1</v>
      </c>
      <c r="J31" s="93">
        <v>40</v>
      </c>
      <c r="K31" s="97">
        <v>2000000</v>
      </c>
      <c r="L31" s="97">
        <v>2000000</v>
      </c>
      <c r="M31" s="98" t="s">
        <v>45</v>
      </c>
      <c r="N31" s="99" t="s">
        <v>457</v>
      </c>
      <c r="O31" s="100" t="s">
        <v>72</v>
      </c>
    </row>
    <row r="32" spans="1:15" s="73" customFormat="1" ht="27" customHeight="1">
      <c r="A32" s="93">
        <v>21</v>
      </c>
      <c r="B32" s="93" t="s">
        <v>191</v>
      </c>
      <c r="C32" s="93" t="s">
        <v>249</v>
      </c>
      <c r="D32" s="93" t="s">
        <v>73</v>
      </c>
      <c r="E32" s="94" t="s">
        <v>276</v>
      </c>
      <c r="F32" s="95" t="s">
        <v>277</v>
      </c>
      <c r="G32" s="93" t="s">
        <v>350</v>
      </c>
      <c r="H32" s="93" t="s">
        <v>412</v>
      </c>
      <c r="I32" s="93">
        <v>1</v>
      </c>
      <c r="J32" s="93">
        <v>40</v>
      </c>
      <c r="K32" s="97">
        <v>2000000</v>
      </c>
      <c r="L32" s="97">
        <v>2000000</v>
      </c>
      <c r="M32" s="98" t="s">
        <v>45</v>
      </c>
      <c r="N32" s="99" t="s">
        <v>458</v>
      </c>
      <c r="O32" s="100" t="s">
        <v>72</v>
      </c>
    </row>
    <row r="33" spans="1:15" s="73" customFormat="1" ht="27" customHeight="1">
      <c r="A33" s="93">
        <v>22</v>
      </c>
      <c r="B33" s="93" t="s">
        <v>191</v>
      </c>
      <c r="C33" s="93" t="s">
        <v>248</v>
      </c>
      <c r="D33" s="93" t="s">
        <v>73</v>
      </c>
      <c r="E33" s="94" t="s">
        <v>276</v>
      </c>
      <c r="F33" s="95" t="s">
        <v>277</v>
      </c>
      <c r="G33" s="93" t="s">
        <v>350</v>
      </c>
      <c r="H33" s="93" t="s">
        <v>412</v>
      </c>
      <c r="I33" s="93">
        <v>1</v>
      </c>
      <c r="J33" s="93">
        <v>40</v>
      </c>
      <c r="K33" s="97">
        <v>2000000</v>
      </c>
      <c r="L33" s="97">
        <v>2000000</v>
      </c>
      <c r="M33" s="98" t="s">
        <v>45</v>
      </c>
      <c r="N33" s="99" t="s">
        <v>459</v>
      </c>
      <c r="O33" s="100" t="s">
        <v>72</v>
      </c>
    </row>
    <row r="34" spans="1:15" s="73" customFormat="1" ht="27" customHeight="1">
      <c r="A34" s="93">
        <v>23</v>
      </c>
      <c r="B34" s="93" t="s">
        <v>192</v>
      </c>
      <c r="C34" s="93" t="s">
        <v>250</v>
      </c>
      <c r="D34" s="93" t="s">
        <v>73</v>
      </c>
      <c r="E34" s="94" t="s">
        <v>35</v>
      </c>
      <c r="F34" s="95" t="s">
        <v>278</v>
      </c>
      <c r="G34" s="93" t="s">
        <v>350</v>
      </c>
      <c r="H34" s="93" t="s">
        <v>412</v>
      </c>
      <c r="I34" s="93">
        <v>1</v>
      </c>
      <c r="J34" s="93">
        <v>40</v>
      </c>
      <c r="K34" s="97">
        <v>2000000</v>
      </c>
      <c r="L34" s="97">
        <v>2000000</v>
      </c>
      <c r="M34" s="98" t="s">
        <v>45</v>
      </c>
      <c r="N34" s="99" t="s">
        <v>460</v>
      </c>
      <c r="O34" s="100" t="s">
        <v>72</v>
      </c>
    </row>
    <row r="35" spans="1:15" s="73" customFormat="1" ht="27" customHeight="1">
      <c r="A35" s="93">
        <v>24</v>
      </c>
      <c r="B35" s="93" t="s">
        <v>193</v>
      </c>
      <c r="C35" s="93" t="s">
        <v>248</v>
      </c>
      <c r="D35" s="93" t="s">
        <v>73</v>
      </c>
      <c r="E35" s="94" t="s">
        <v>279</v>
      </c>
      <c r="F35" s="95" t="s">
        <v>54</v>
      </c>
      <c r="G35" s="93" t="s">
        <v>350</v>
      </c>
      <c r="H35" s="96" t="s">
        <v>412</v>
      </c>
      <c r="I35" s="93">
        <v>1</v>
      </c>
      <c r="J35" s="93">
        <v>40</v>
      </c>
      <c r="K35" s="97">
        <v>2000000</v>
      </c>
      <c r="L35" s="97">
        <v>2000000</v>
      </c>
      <c r="M35" s="98" t="s">
        <v>45</v>
      </c>
      <c r="N35" s="99" t="s">
        <v>461</v>
      </c>
      <c r="O35" s="101" t="s">
        <v>72</v>
      </c>
    </row>
    <row r="36" spans="1:15" s="73" customFormat="1" ht="27" customHeight="1">
      <c r="A36" s="93">
        <v>25</v>
      </c>
      <c r="B36" s="93" t="s">
        <v>193</v>
      </c>
      <c r="C36" s="93" t="s">
        <v>248</v>
      </c>
      <c r="D36" s="93" t="s">
        <v>73</v>
      </c>
      <c r="E36" s="94" t="s">
        <v>279</v>
      </c>
      <c r="F36" s="95" t="s">
        <v>54</v>
      </c>
      <c r="G36" s="93" t="s">
        <v>350</v>
      </c>
      <c r="H36" s="96" t="s">
        <v>412</v>
      </c>
      <c r="I36" s="93">
        <v>1</v>
      </c>
      <c r="J36" s="93">
        <v>40</v>
      </c>
      <c r="K36" s="97">
        <v>2000000</v>
      </c>
      <c r="L36" s="97">
        <v>2000000</v>
      </c>
      <c r="M36" s="98" t="s">
        <v>45</v>
      </c>
      <c r="N36" s="99" t="s">
        <v>462</v>
      </c>
      <c r="O36" s="100" t="s">
        <v>72</v>
      </c>
    </row>
    <row r="37" spans="1:15" s="73" customFormat="1" ht="27" customHeight="1">
      <c r="A37" s="93">
        <v>26</v>
      </c>
      <c r="B37" s="93" t="s">
        <v>194</v>
      </c>
      <c r="C37" s="93" t="s">
        <v>251</v>
      </c>
      <c r="D37" s="93" t="s">
        <v>73</v>
      </c>
      <c r="E37" s="94" t="s">
        <v>280</v>
      </c>
      <c r="F37" s="95" t="s">
        <v>281</v>
      </c>
      <c r="G37" s="93" t="s">
        <v>350</v>
      </c>
      <c r="H37" s="96" t="s">
        <v>412</v>
      </c>
      <c r="I37" s="93">
        <v>1</v>
      </c>
      <c r="J37" s="93">
        <v>60</v>
      </c>
      <c r="K37" s="97">
        <v>3000000</v>
      </c>
      <c r="L37" s="97">
        <v>3000000</v>
      </c>
      <c r="M37" s="98" t="s">
        <v>463</v>
      </c>
      <c r="N37" s="99" t="s">
        <v>464</v>
      </c>
      <c r="O37" s="100" t="s">
        <v>72</v>
      </c>
    </row>
    <row r="38" spans="1:15" s="73" customFormat="1" ht="27" customHeight="1">
      <c r="A38" s="93">
        <v>27</v>
      </c>
      <c r="B38" s="93" t="s">
        <v>195</v>
      </c>
      <c r="C38" s="93" t="s">
        <v>251</v>
      </c>
      <c r="D38" s="93" t="s">
        <v>73</v>
      </c>
      <c r="E38" s="94" t="s">
        <v>132</v>
      </c>
      <c r="F38" s="95" t="s">
        <v>282</v>
      </c>
      <c r="G38" s="93" t="s">
        <v>350</v>
      </c>
      <c r="H38" s="96" t="s">
        <v>412</v>
      </c>
      <c r="I38" s="93">
        <v>1</v>
      </c>
      <c r="J38" s="93">
        <v>40</v>
      </c>
      <c r="K38" s="97">
        <v>2000000</v>
      </c>
      <c r="L38" s="97">
        <v>2000000</v>
      </c>
      <c r="M38" s="98" t="s">
        <v>45</v>
      </c>
      <c r="N38" s="99" t="s">
        <v>465</v>
      </c>
      <c r="O38" s="100" t="s">
        <v>72</v>
      </c>
    </row>
    <row r="39" spans="1:15" s="73" customFormat="1" ht="27" customHeight="1">
      <c r="A39" s="93">
        <v>28</v>
      </c>
      <c r="B39" s="93" t="s">
        <v>195</v>
      </c>
      <c r="C39" s="93" t="s">
        <v>251</v>
      </c>
      <c r="D39" s="93" t="s">
        <v>73</v>
      </c>
      <c r="E39" s="94" t="s">
        <v>132</v>
      </c>
      <c r="F39" s="95" t="s">
        <v>282</v>
      </c>
      <c r="G39" s="93" t="s">
        <v>350</v>
      </c>
      <c r="H39" s="96" t="s">
        <v>412</v>
      </c>
      <c r="I39" s="93">
        <v>1</v>
      </c>
      <c r="J39" s="93">
        <v>60</v>
      </c>
      <c r="K39" s="97">
        <v>3000000</v>
      </c>
      <c r="L39" s="97">
        <v>3000000</v>
      </c>
      <c r="M39" s="98" t="s">
        <v>463</v>
      </c>
      <c r="N39" s="99" t="s">
        <v>466</v>
      </c>
      <c r="O39" s="101" t="s">
        <v>72</v>
      </c>
    </row>
    <row r="40" spans="1:15" s="73" customFormat="1" ht="27" customHeight="1">
      <c r="A40" s="93">
        <v>29</v>
      </c>
      <c r="B40" s="93" t="s">
        <v>196</v>
      </c>
      <c r="C40" s="93" t="s">
        <v>247</v>
      </c>
      <c r="D40" s="93" t="s">
        <v>73</v>
      </c>
      <c r="E40" s="94" t="s">
        <v>283</v>
      </c>
      <c r="F40" s="95" t="s">
        <v>284</v>
      </c>
      <c r="G40" s="93" t="s">
        <v>350</v>
      </c>
      <c r="H40" s="96" t="s">
        <v>412</v>
      </c>
      <c r="I40" s="93">
        <v>1</v>
      </c>
      <c r="J40" s="93">
        <v>40</v>
      </c>
      <c r="K40" s="97">
        <v>2000000</v>
      </c>
      <c r="L40" s="97">
        <v>2000000</v>
      </c>
      <c r="M40" s="98" t="s">
        <v>45</v>
      </c>
      <c r="N40" s="99" t="s">
        <v>467</v>
      </c>
      <c r="O40" s="101" t="s">
        <v>72</v>
      </c>
    </row>
    <row r="41" spans="1:15" s="73" customFormat="1" ht="27" customHeight="1">
      <c r="A41" s="93">
        <v>30</v>
      </c>
      <c r="B41" s="93" t="s">
        <v>197</v>
      </c>
      <c r="C41" s="93" t="s">
        <v>252</v>
      </c>
      <c r="D41" s="93" t="s">
        <v>73</v>
      </c>
      <c r="E41" s="94" t="s">
        <v>285</v>
      </c>
      <c r="F41" s="95" t="s">
        <v>286</v>
      </c>
      <c r="G41" s="93" t="s">
        <v>350</v>
      </c>
      <c r="H41" s="96" t="s">
        <v>412</v>
      </c>
      <c r="I41" s="93">
        <v>1</v>
      </c>
      <c r="J41" s="93">
        <v>12</v>
      </c>
      <c r="K41" s="97">
        <v>600000</v>
      </c>
      <c r="L41" s="97">
        <v>600000</v>
      </c>
      <c r="M41" s="98" t="s">
        <v>70</v>
      </c>
      <c r="N41" s="99" t="s">
        <v>468</v>
      </c>
      <c r="O41" s="100" t="s">
        <v>72</v>
      </c>
    </row>
    <row r="42" spans="1:15" s="73" customFormat="1" ht="27" customHeight="1">
      <c r="A42" s="93">
        <v>31</v>
      </c>
      <c r="B42" s="93" t="s">
        <v>197</v>
      </c>
      <c r="C42" s="93" t="s">
        <v>253</v>
      </c>
      <c r="D42" s="93" t="s">
        <v>73</v>
      </c>
      <c r="E42" s="94" t="s">
        <v>285</v>
      </c>
      <c r="F42" s="95" t="s">
        <v>286</v>
      </c>
      <c r="G42" s="93" t="s">
        <v>350</v>
      </c>
      <c r="H42" s="96" t="s">
        <v>412</v>
      </c>
      <c r="I42" s="93">
        <v>1</v>
      </c>
      <c r="J42" s="93">
        <v>12</v>
      </c>
      <c r="K42" s="97">
        <v>600000</v>
      </c>
      <c r="L42" s="97">
        <v>600000</v>
      </c>
      <c r="M42" s="98" t="s">
        <v>70</v>
      </c>
      <c r="N42" s="99" t="s">
        <v>469</v>
      </c>
      <c r="O42" s="100" t="s">
        <v>72</v>
      </c>
    </row>
    <row r="43" spans="1:15" s="73" customFormat="1" ht="27" customHeight="1">
      <c r="A43" s="93">
        <v>32</v>
      </c>
      <c r="B43" s="93" t="s">
        <v>198</v>
      </c>
      <c r="C43" s="93" t="s">
        <v>248</v>
      </c>
      <c r="D43" s="93" t="s">
        <v>73</v>
      </c>
      <c r="E43" s="94" t="s">
        <v>36</v>
      </c>
      <c r="F43" s="95" t="s">
        <v>287</v>
      </c>
      <c r="G43" s="93" t="s">
        <v>350</v>
      </c>
      <c r="H43" s="96" t="s">
        <v>412</v>
      </c>
      <c r="I43" s="93">
        <v>1</v>
      </c>
      <c r="J43" s="93">
        <v>40</v>
      </c>
      <c r="K43" s="97">
        <v>2000000</v>
      </c>
      <c r="L43" s="97">
        <v>2000000</v>
      </c>
      <c r="M43" s="98" t="s">
        <v>45</v>
      </c>
      <c r="N43" s="99" t="s">
        <v>470</v>
      </c>
      <c r="O43" s="100" t="s">
        <v>72</v>
      </c>
    </row>
    <row r="44" spans="1:15" s="73" customFormat="1" ht="27" customHeight="1">
      <c r="A44" s="93">
        <v>33</v>
      </c>
      <c r="B44" s="93" t="s">
        <v>199</v>
      </c>
      <c r="C44" s="93" t="s">
        <v>254</v>
      </c>
      <c r="D44" s="93" t="s">
        <v>73</v>
      </c>
      <c r="E44" s="94" t="s">
        <v>288</v>
      </c>
      <c r="F44" s="95" t="s">
        <v>289</v>
      </c>
      <c r="G44" s="93" t="s">
        <v>353</v>
      </c>
      <c r="H44" s="96" t="s">
        <v>144</v>
      </c>
      <c r="I44" s="93">
        <v>1</v>
      </c>
      <c r="J44" s="93">
        <v>40</v>
      </c>
      <c r="K44" s="97">
        <v>2000000</v>
      </c>
      <c r="L44" s="97">
        <v>2000000</v>
      </c>
      <c r="M44" s="98" t="s">
        <v>45</v>
      </c>
      <c r="N44" s="99" t="s">
        <v>63</v>
      </c>
      <c r="O44" s="100" t="s">
        <v>72</v>
      </c>
    </row>
    <row r="45" spans="1:15" s="73" customFormat="1" ht="27" customHeight="1">
      <c r="A45" s="93">
        <v>34</v>
      </c>
      <c r="B45" s="93" t="s">
        <v>200</v>
      </c>
      <c r="C45" s="93" t="s">
        <v>247</v>
      </c>
      <c r="D45" s="93" t="s">
        <v>73</v>
      </c>
      <c r="E45" s="94" t="s">
        <v>36</v>
      </c>
      <c r="F45" s="95" t="s">
        <v>290</v>
      </c>
      <c r="G45" s="93" t="s">
        <v>350</v>
      </c>
      <c r="H45" s="96" t="s">
        <v>412</v>
      </c>
      <c r="I45" s="93">
        <v>1</v>
      </c>
      <c r="J45" s="93">
        <v>40</v>
      </c>
      <c r="K45" s="97">
        <v>2000000</v>
      </c>
      <c r="L45" s="97">
        <v>2000000</v>
      </c>
      <c r="M45" s="98" t="s">
        <v>45</v>
      </c>
      <c r="N45" s="99" t="s">
        <v>471</v>
      </c>
      <c r="O45" s="100" t="s">
        <v>72</v>
      </c>
    </row>
    <row r="46" spans="1:15" s="73" customFormat="1" ht="27" customHeight="1">
      <c r="A46" s="93">
        <v>35</v>
      </c>
      <c r="B46" s="93" t="s">
        <v>200</v>
      </c>
      <c r="C46" s="93" t="s">
        <v>74</v>
      </c>
      <c r="D46" s="93" t="s">
        <v>74</v>
      </c>
      <c r="E46" s="94" t="s">
        <v>36</v>
      </c>
      <c r="F46" s="95" t="s">
        <v>290</v>
      </c>
      <c r="G46" s="93" t="s">
        <v>354</v>
      </c>
      <c r="H46" s="96" t="s">
        <v>413</v>
      </c>
      <c r="I46" s="93">
        <v>1</v>
      </c>
      <c r="J46" s="93">
        <v>20</v>
      </c>
      <c r="K46" s="97">
        <v>1000000</v>
      </c>
      <c r="L46" s="97">
        <v>1000000</v>
      </c>
      <c r="M46" s="98" t="s">
        <v>66</v>
      </c>
      <c r="N46" s="99" t="s">
        <v>472</v>
      </c>
      <c r="O46" s="100" t="s">
        <v>10</v>
      </c>
    </row>
    <row r="47" spans="1:15" s="73" customFormat="1" ht="27" customHeight="1">
      <c r="A47" s="93">
        <v>36</v>
      </c>
      <c r="B47" s="93" t="s">
        <v>126</v>
      </c>
      <c r="C47" s="93" t="s">
        <v>248</v>
      </c>
      <c r="D47" s="93" t="s">
        <v>73</v>
      </c>
      <c r="E47" s="94" t="s">
        <v>133</v>
      </c>
      <c r="F47" s="95" t="s">
        <v>134</v>
      </c>
      <c r="G47" s="93" t="s">
        <v>350</v>
      </c>
      <c r="H47" s="96" t="s">
        <v>412</v>
      </c>
      <c r="I47" s="93">
        <v>1</v>
      </c>
      <c r="J47" s="93">
        <v>40</v>
      </c>
      <c r="K47" s="97">
        <v>2000000</v>
      </c>
      <c r="L47" s="97">
        <v>2000000</v>
      </c>
      <c r="M47" s="98" t="s">
        <v>45</v>
      </c>
      <c r="N47" s="99" t="s">
        <v>180</v>
      </c>
      <c r="O47" s="101" t="s">
        <v>72</v>
      </c>
    </row>
    <row r="48" spans="1:15" s="73" customFormat="1" ht="27" customHeight="1">
      <c r="A48" s="93">
        <v>37</v>
      </c>
      <c r="B48" s="93" t="s">
        <v>127</v>
      </c>
      <c r="C48" s="93" t="s">
        <v>248</v>
      </c>
      <c r="D48" s="93" t="s">
        <v>73</v>
      </c>
      <c r="E48" s="94" t="s">
        <v>135</v>
      </c>
      <c r="F48" s="95" t="s">
        <v>136</v>
      </c>
      <c r="G48" s="93" t="s">
        <v>350</v>
      </c>
      <c r="H48" s="96" t="s">
        <v>412</v>
      </c>
      <c r="I48" s="93">
        <v>1</v>
      </c>
      <c r="J48" s="93">
        <v>40</v>
      </c>
      <c r="K48" s="97">
        <v>2000000</v>
      </c>
      <c r="L48" s="97">
        <v>2000000</v>
      </c>
      <c r="M48" s="98" t="s">
        <v>45</v>
      </c>
      <c r="N48" s="99" t="s">
        <v>473</v>
      </c>
      <c r="O48" s="101" t="s">
        <v>72</v>
      </c>
    </row>
    <row r="49" spans="1:15" s="73" customFormat="1" ht="27" customHeight="1">
      <c r="A49" s="93">
        <v>38</v>
      </c>
      <c r="B49" s="93" t="s">
        <v>127</v>
      </c>
      <c r="C49" s="93" t="s">
        <v>247</v>
      </c>
      <c r="D49" s="93" t="s">
        <v>73</v>
      </c>
      <c r="E49" s="94" t="s">
        <v>135</v>
      </c>
      <c r="F49" s="95" t="s">
        <v>136</v>
      </c>
      <c r="G49" s="93" t="s">
        <v>350</v>
      </c>
      <c r="H49" s="96" t="s">
        <v>412</v>
      </c>
      <c r="I49" s="93">
        <v>1</v>
      </c>
      <c r="J49" s="93">
        <v>40</v>
      </c>
      <c r="K49" s="97">
        <v>2000000</v>
      </c>
      <c r="L49" s="97">
        <v>2000000</v>
      </c>
      <c r="M49" s="98" t="s">
        <v>45</v>
      </c>
      <c r="N49" s="99" t="s">
        <v>474</v>
      </c>
      <c r="O49" s="101" t="s">
        <v>72</v>
      </c>
    </row>
    <row r="50" spans="1:15" s="73" customFormat="1" ht="27" customHeight="1">
      <c r="A50" s="93">
        <v>39</v>
      </c>
      <c r="B50" s="93" t="s">
        <v>94</v>
      </c>
      <c r="C50" s="93" t="s">
        <v>74</v>
      </c>
      <c r="D50" s="93" t="s">
        <v>74</v>
      </c>
      <c r="E50" s="94" t="s">
        <v>61</v>
      </c>
      <c r="F50" s="95" t="s">
        <v>96</v>
      </c>
      <c r="G50" s="93" t="s">
        <v>355</v>
      </c>
      <c r="H50" s="96" t="s">
        <v>414</v>
      </c>
      <c r="I50" s="93">
        <v>1</v>
      </c>
      <c r="J50" s="93">
        <v>40</v>
      </c>
      <c r="K50" s="97">
        <v>2000000</v>
      </c>
      <c r="L50" s="97">
        <v>2000000</v>
      </c>
      <c r="M50" s="98" t="s">
        <v>65</v>
      </c>
      <c r="N50" s="99" t="s">
        <v>99</v>
      </c>
      <c r="O50" s="101" t="s">
        <v>10</v>
      </c>
    </row>
    <row r="51" spans="1:15" s="73" customFormat="1" ht="27" customHeight="1">
      <c r="A51" s="93">
        <v>40</v>
      </c>
      <c r="B51" s="93" t="s">
        <v>148</v>
      </c>
      <c r="C51" s="93" t="s">
        <v>248</v>
      </c>
      <c r="D51" s="93" t="s">
        <v>73</v>
      </c>
      <c r="E51" s="94" t="s">
        <v>160</v>
      </c>
      <c r="F51" s="95" t="s">
        <v>54</v>
      </c>
      <c r="G51" s="93" t="s">
        <v>356</v>
      </c>
      <c r="H51" s="96" t="s">
        <v>411</v>
      </c>
      <c r="I51" s="93">
        <v>1</v>
      </c>
      <c r="J51" s="93">
        <v>40</v>
      </c>
      <c r="K51" s="97">
        <v>2000000</v>
      </c>
      <c r="L51" s="97">
        <v>2000000</v>
      </c>
      <c r="M51" s="98" t="s">
        <v>45</v>
      </c>
      <c r="N51" s="99" t="s">
        <v>475</v>
      </c>
      <c r="O51" s="101" t="s">
        <v>72</v>
      </c>
    </row>
    <row r="52" spans="1:15" s="73" customFormat="1" ht="27" customHeight="1">
      <c r="A52" s="93">
        <v>41</v>
      </c>
      <c r="B52" s="93" t="s">
        <v>148</v>
      </c>
      <c r="C52" s="93" t="s">
        <v>255</v>
      </c>
      <c r="D52" s="93" t="s">
        <v>73</v>
      </c>
      <c r="E52" s="94" t="s">
        <v>160</v>
      </c>
      <c r="F52" s="95" t="s">
        <v>54</v>
      </c>
      <c r="G52" s="93" t="s">
        <v>357</v>
      </c>
      <c r="H52" s="96" t="s">
        <v>411</v>
      </c>
      <c r="I52" s="93">
        <v>1</v>
      </c>
      <c r="J52" s="93">
        <v>40</v>
      </c>
      <c r="K52" s="97">
        <v>2000000</v>
      </c>
      <c r="L52" s="97">
        <v>2000000</v>
      </c>
      <c r="M52" s="98" t="s">
        <v>45</v>
      </c>
      <c r="N52" s="99" t="s">
        <v>476</v>
      </c>
      <c r="O52" s="100" t="s">
        <v>72</v>
      </c>
    </row>
    <row r="53" spans="1:15" s="73" customFormat="1" ht="27" customHeight="1">
      <c r="A53" s="93">
        <v>42</v>
      </c>
      <c r="B53" s="93" t="s">
        <v>201</v>
      </c>
      <c r="C53" s="93" t="s">
        <v>247</v>
      </c>
      <c r="D53" s="93" t="s">
        <v>73</v>
      </c>
      <c r="E53" s="94" t="s">
        <v>291</v>
      </c>
      <c r="F53" s="95" t="s">
        <v>56</v>
      </c>
      <c r="G53" s="93" t="s">
        <v>358</v>
      </c>
      <c r="H53" s="96" t="s">
        <v>411</v>
      </c>
      <c r="I53" s="93">
        <v>1</v>
      </c>
      <c r="J53" s="93">
        <v>40</v>
      </c>
      <c r="K53" s="97">
        <v>2000000</v>
      </c>
      <c r="L53" s="97">
        <v>2000000</v>
      </c>
      <c r="M53" s="98" t="s">
        <v>45</v>
      </c>
      <c r="N53" s="99" t="s">
        <v>477</v>
      </c>
      <c r="O53" s="101" t="s">
        <v>72</v>
      </c>
    </row>
    <row r="54" spans="1:15" s="73" customFormat="1" ht="27" customHeight="1">
      <c r="A54" s="93">
        <v>43</v>
      </c>
      <c r="B54" s="93" t="s">
        <v>130</v>
      </c>
      <c r="C54" s="93" t="s">
        <v>247</v>
      </c>
      <c r="D54" s="93" t="s">
        <v>73</v>
      </c>
      <c r="E54" s="94" t="s">
        <v>35</v>
      </c>
      <c r="F54" s="95" t="s">
        <v>139</v>
      </c>
      <c r="G54" s="93" t="s">
        <v>350</v>
      </c>
      <c r="H54" s="96" t="s">
        <v>412</v>
      </c>
      <c r="I54" s="93">
        <v>1</v>
      </c>
      <c r="J54" s="93">
        <v>40</v>
      </c>
      <c r="K54" s="97">
        <v>2000000</v>
      </c>
      <c r="L54" s="97">
        <v>2000000</v>
      </c>
      <c r="M54" s="98" t="s">
        <v>45</v>
      </c>
      <c r="N54" s="99" t="s">
        <v>478</v>
      </c>
      <c r="O54" s="101" t="s">
        <v>72</v>
      </c>
    </row>
    <row r="55" spans="1:15" s="73" customFormat="1" ht="27" customHeight="1">
      <c r="A55" s="93">
        <v>44</v>
      </c>
      <c r="B55" s="93" t="s">
        <v>130</v>
      </c>
      <c r="C55" s="93" t="s">
        <v>247</v>
      </c>
      <c r="D55" s="93" t="s">
        <v>73</v>
      </c>
      <c r="E55" s="94" t="s">
        <v>35</v>
      </c>
      <c r="F55" s="95" t="s">
        <v>139</v>
      </c>
      <c r="G55" s="93" t="s">
        <v>350</v>
      </c>
      <c r="H55" s="96" t="s">
        <v>412</v>
      </c>
      <c r="I55" s="93">
        <v>1</v>
      </c>
      <c r="J55" s="93">
        <v>40</v>
      </c>
      <c r="K55" s="97">
        <v>2000000</v>
      </c>
      <c r="L55" s="97">
        <v>2000000</v>
      </c>
      <c r="M55" s="98" t="s">
        <v>45</v>
      </c>
      <c r="N55" s="99" t="s">
        <v>479</v>
      </c>
      <c r="O55" s="101" t="s">
        <v>72</v>
      </c>
    </row>
    <row r="56" spans="1:15" s="73" customFormat="1" ht="27" customHeight="1">
      <c r="A56" s="93">
        <v>45</v>
      </c>
      <c r="B56" s="93" t="s">
        <v>130</v>
      </c>
      <c r="C56" s="93" t="s">
        <v>247</v>
      </c>
      <c r="D56" s="93" t="s">
        <v>73</v>
      </c>
      <c r="E56" s="94" t="s">
        <v>35</v>
      </c>
      <c r="F56" s="95" t="s">
        <v>139</v>
      </c>
      <c r="G56" s="93" t="s">
        <v>350</v>
      </c>
      <c r="H56" s="96" t="s">
        <v>412</v>
      </c>
      <c r="I56" s="93">
        <v>1</v>
      </c>
      <c r="J56" s="93">
        <v>40</v>
      </c>
      <c r="K56" s="97">
        <v>2000000</v>
      </c>
      <c r="L56" s="97">
        <v>2000000</v>
      </c>
      <c r="M56" s="98" t="s">
        <v>45</v>
      </c>
      <c r="N56" s="99" t="s">
        <v>480</v>
      </c>
      <c r="O56" s="100" t="s">
        <v>72</v>
      </c>
    </row>
    <row r="57" spans="1:15" s="73" customFormat="1" ht="27" customHeight="1">
      <c r="A57" s="93">
        <v>46</v>
      </c>
      <c r="B57" s="93" t="s">
        <v>130</v>
      </c>
      <c r="C57" s="93" t="s">
        <v>247</v>
      </c>
      <c r="D57" s="93" t="s">
        <v>73</v>
      </c>
      <c r="E57" s="94" t="s">
        <v>35</v>
      </c>
      <c r="F57" s="95" t="s">
        <v>139</v>
      </c>
      <c r="G57" s="93" t="s">
        <v>350</v>
      </c>
      <c r="H57" s="96" t="s">
        <v>412</v>
      </c>
      <c r="I57" s="93">
        <v>1</v>
      </c>
      <c r="J57" s="93">
        <v>40</v>
      </c>
      <c r="K57" s="97">
        <v>2000000</v>
      </c>
      <c r="L57" s="97">
        <v>2000000</v>
      </c>
      <c r="M57" s="98" t="s">
        <v>45</v>
      </c>
      <c r="N57" s="99" t="s">
        <v>481</v>
      </c>
      <c r="O57" s="100" t="s">
        <v>72</v>
      </c>
    </row>
    <row r="58" spans="1:15" s="73" customFormat="1" ht="27" customHeight="1">
      <c r="A58" s="93">
        <v>47</v>
      </c>
      <c r="B58" s="93" t="s">
        <v>115</v>
      </c>
      <c r="C58" s="93" t="s">
        <v>248</v>
      </c>
      <c r="D58" s="93" t="s">
        <v>73</v>
      </c>
      <c r="E58" s="94" t="s">
        <v>59</v>
      </c>
      <c r="F58" s="95" t="s">
        <v>5</v>
      </c>
      <c r="G58" s="93" t="s">
        <v>359</v>
      </c>
      <c r="H58" s="96" t="s">
        <v>411</v>
      </c>
      <c r="I58" s="93">
        <v>1</v>
      </c>
      <c r="J58" s="93">
        <v>40</v>
      </c>
      <c r="K58" s="97">
        <v>2000000</v>
      </c>
      <c r="L58" s="97">
        <v>2000000</v>
      </c>
      <c r="M58" s="98" t="s">
        <v>45</v>
      </c>
      <c r="N58" s="99" t="s">
        <v>482</v>
      </c>
      <c r="O58" s="100" t="s">
        <v>72</v>
      </c>
    </row>
    <row r="59" spans="1:15" s="73" customFormat="1" ht="27" customHeight="1">
      <c r="A59" s="93">
        <v>48</v>
      </c>
      <c r="B59" s="93" t="s">
        <v>115</v>
      </c>
      <c r="C59" s="93" t="s">
        <v>254</v>
      </c>
      <c r="D59" s="93" t="s">
        <v>73</v>
      </c>
      <c r="E59" s="94" t="s">
        <v>59</v>
      </c>
      <c r="F59" s="95" t="s">
        <v>5</v>
      </c>
      <c r="G59" s="93" t="s">
        <v>360</v>
      </c>
      <c r="H59" s="96" t="s">
        <v>411</v>
      </c>
      <c r="I59" s="93">
        <v>1</v>
      </c>
      <c r="J59" s="93">
        <v>40</v>
      </c>
      <c r="K59" s="97">
        <v>2000000</v>
      </c>
      <c r="L59" s="97">
        <v>2000000</v>
      </c>
      <c r="M59" s="98" t="s">
        <v>45</v>
      </c>
      <c r="N59" s="99" t="s">
        <v>483</v>
      </c>
      <c r="O59" s="100" t="s">
        <v>72</v>
      </c>
    </row>
    <row r="60" spans="1:15" s="73" customFormat="1" ht="27" customHeight="1">
      <c r="A60" s="93">
        <v>49</v>
      </c>
      <c r="B60" s="93" t="s">
        <v>115</v>
      </c>
      <c r="C60" s="93" t="s">
        <v>254</v>
      </c>
      <c r="D60" s="93" t="s">
        <v>73</v>
      </c>
      <c r="E60" s="94" t="s">
        <v>59</v>
      </c>
      <c r="F60" s="95" t="s">
        <v>5</v>
      </c>
      <c r="G60" s="93" t="s">
        <v>361</v>
      </c>
      <c r="H60" s="96" t="s">
        <v>411</v>
      </c>
      <c r="I60" s="93">
        <v>1</v>
      </c>
      <c r="J60" s="93">
        <v>40</v>
      </c>
      <c r="K60" s="97">
        <v>2000000</v>
      </c>
      <c r="L60" s="97">
        <v>2000000</v>
      </c>
      <c r="M60" s="98" t="s">
        <v>45</v>
      </c>
      <c r="N60" s="99" t="s">
        <v>484</v>
      </c>
      <c r="O60" s="101" t="s">
        <v>72</v>
      </c>
    </row>
    <row r="61" spans="1:15" s="73" customFormat="1" ht="27" customHeight="1">
      <c r="A61" s="93">
        <v>50</v>
      </c>
      <c r="B61" s="93" t="s">
        <v>115</v>
      </c>
      <c r="C61" s="93" t="s">
        <v>74</v>
      </c>
      <c r="D61" s="93" t="s">
        <v>74</v>
      </c>
      <c r="E61" s="94" t="s">
        <v>59</v>
      </c>
      <c r="F61" s="95" t="s">
        <v>5</v>
      </c>
      <c r="G61" s="93" t="s">
        <v>362</v>
      </c>
      <c r="H61" s="96" t="s">
        <v>415</v>
      </c>
      <c r="I61" s="93">
        <v>1</v>
      </c>
      <c r="J61" s="93">
        <v>10</v>
      </c>
      <c r="K61" s="97">
        <v>500000</v>
      </c>
      <c r="L61" s="97">
        <v>500000</v>
      </c>
      <c r="M61" s="98" t="s">
        <v>66</v>
      </c>
      <c r="N61" s="99" t="s">
        <v>123</v>
      </c>
      <c r="O61" s="100" t="s">
        <v>72</v>
      </c>
    </row>
    <row r="62" spans="1:15" s="73" customFormat="1" ht="27" customHeight="1">
      <c r="A62" s="93">
        <v>51</v>
      </c>
      <c r="B62" s="93" t="s">
        <v>149</v>
      </c>
      <c r="C62" s="93" t="s">
        <v>251</v>
      </c>
      <c r="D62" s="93" t="s">
        <v>73</v>
      </c>
      <c r="E62" s="94" t="s">
        <v>161</v>
      </c>
      <c r="F62" s="95" t="s">
        <v>162</v>
      </c>
      <c r="G62" s="93" t="s">
        <v>350</v>
      </c>
      <c r="H62" s="96" t="s">
        <v>412</v>
      </c>
      <c r="I62" s="93">
        <v>1</v>
      </c>
      <c r="J62" s="93">
        <v>40</v>
      </c>
      <c r="K62" s="97">
        <v>2000000</v>
      </c>
      <c r="L62" s="97">
        <v>2000000</v>
      </c>
      <c r="M62" s="98" t="s">
        <v>45</v>
      </c>
      <c r="N62" s="99" t="s">
        <v>485</v>
      </c>
      <c r="O62" s="100" t="s">
        <v>72</v>
      </c>
    </row>
    <row r="63" spans="1:15" s="73" customFormat="1" ht="27" customHeight="1">
      <c r="A63" s="93">
        <v>52</v>
      </c>
      <c r="B63" s="93" t="s">
        <v>149</v>
      </c>
      <c r="C63" s="93" t="s">
        <v>251</v>
      </c>
      <c r="D63" s="93" t="s">
        <v>73</v>
      </c>
      <c r="E63" s="94" t="s">
        <v>161</v>
      </c>
      <c r="F63" s="95" t="s">
        <v>162</v>
      </c>
      <c r="G63" s="103" t="s">
        <v>350</v>
      </c>
      <c r="H63" s="104" t="s">
        <v>412</v>
      </c>
      <c r="I63" s="93">
        <v>1</v>
      </c>
      <c r="J63" s="93">
        <v>60</v>
      </c>
      <c r="K63" s="97">
        <v>3000000</v>
      </c>
      <c r="L63" s="97">
        <v>3000000</v>
      </c>
      <c r="M63" s="98" t="s">
        <v>463</v>
      </c>
      <c r="N63" s="99" t="s">
        <v>486</v>
      </c>
      <c r="O63" s="101" t="s">
        <v>72</v>
      </c>
    </row>
    <row r="64" spans="1:15" s="73" customFormat="1" ht="27" customHeight="1">
      <c r="A64" s="93">
        <v>53</v>
      </c>
      <c r="B64" s="93" t="s">
        <v>150</v>
      </c>
      <c r="C64" s="93" t="s">
        <v>254</v>
      </c>
      <c r="D64" s="93" t="s">
        <v>73</v>
      </c>
      <c r="E64" s="94" t="s">
        <v>163</v>
      </c>
      <c r="F64" s="95" t="s">
        <v>164</v>
      </c>
      <c r="G64" s="103" t="s">
        <v>350</v>
      </c>
      <c r="H64" s="104" t="s">
        <v>412</v>
      </c>
      <c r="I64" s="93">
        <v>1</v>
      </c>
      <c r="J64" s="93">
        <v>40</v>
      </c>
      <c r="K64" s="97">
        <v>2000000</v>
      </c>
      <c r="L64" s="97">
        <v>2000000</v>
      </c>
      <c r="M64" s="98" t="s">
        <v>45</v>
      </c>
      <c r="N64" s="99" t="s">
        <v>487</v>
      </c>
      <c r="O64" s="101" t="s">
        <v>72</v>
      </c>
    </row>
    <row r="65" spans="1:15" s="73" customFormat="1" ht="27" customHeight="1">
      <c r="A65" s="93">
        <v>54</v>
      </c>
      <c r="B65" s="93" t="s">
        <v>150</v>
      </c>
      <c r="C65" s="93" t="s">
        <v>252</v>
      </c>
      <c r="D65" s="93" t="s">
        <v>73</v>
      </c>
      <c r="E65" s="94" t="s">
        <v>163</v>
      </c>
      <c r="F65" s="95" t="s">
        <v>164</v>
      </c>
      <c r="G65" s="93" t="s">
        <v>350</v>
      </c>
      <c r="H65" s="96" t="s">
        <v>412</v>
      </c>
      <c r="I65" s="93">
        <v>1</v>
      </c>
      <c r="J65" s="93">
        <v>40</v>
      </c>
      <c r="K65" s="97">
        <v>2000000</v>
      </c>
      <c r="L65" s="97">
        <v>2000000</v>
      </c>
      <c r="M65" s="98" t="s">
        <v>45</v>
      </c>
      <c r="N65" s="99" t="s">
        <v>488</v>
      </c>
      <c r="O65" s="100" t="s">
        <v>72</v>
      </c>
    </row>
    <row r="66" spans="1:15" s="73" customFormat="1" ht="27" customHeight="1">
      <c r="A66" s="93">
        <v>55</v>
      </c>
      <c r="B66" s="93" t="s">
        <v>202</v>
      </c>
      <c r="C66" s="93" t="s">
        <v>256</v>
      </c>
      <c r="D66" s="93" t="s">
        <v>73</v>
      </c>
      <c r="E66" s="94" t="s">
        <v>292</v>
      </c>
      <c r="F66" s="95" t="s">
        <v>293</v>
      </c>
      <c r="G66" s="93" t="s">
        <v>363</v>
      </c>
      <c r="H66" s="96" t="s">
        <v>144</v>
      </c>
      <c r="I66" s="93">
        <v>1</v>
      </c>
      <c r="J66" s="93">
        <v>40</v>
      </c>
      <c r="K66" s="97">
        <v>2000000</v>
      </c>
      <c r="L66" s="97">
        <v>2000000</v>
      </c>
      <c r="M66" s="98" t="s">
        <v>45</v>
      </c>
      <c r="N66" s="99" t="s">
        <v>489</v>
      </c>
      <c r="O66" s="101" t="s">
        <v>72</v>
      </c>
    </row>
    <row r="67" spans="1:15" s="73" customFormat="1" ht="27" customHeight="1">
      <c r="A67" s="93">
        <v>56</v>
      </c>
      <c r="B67" s="93" t="s">
        <v>202</v>
      </c>
      <c r="C67" s="93" t="s">
        <v>256</v>
      </c>
      <c r="D67" s="93" t="s">
        <v>73</v>
      </c>
      <c r="E67" s="94" t="s">
        <v>292</v>
      </c>
      <c r="F67" s="95" t="s">
        <v>293</v>
      </c>
      <c r="G67" s="93" t="s">
        <v>364</v>
      </c>
      <c r="H67" s="96" t="s">
        <v>144</v>
      </c>
      <c r="I67" s="93">
        <v>1</v>
      </c>
      <c r="J67" s="93">
        <v>40</v>
      </c>
      <c r="K67" s="97">
        <v>2000000</v>
      </c>
      <c r="L67" s="97">
        <v>2000000</v>
      </c>
      <c r="M67" s="98" t="s">
        <v>45</v>
      </c>
      <c r="N67" s="99" t="s">
        <v>490</v>
      </c>
      <c r="O67" s="101" t="s">
        <v>72</v>
      </c>
    </row>
    <row r="68" spans="1:15" s="73" customFormat="1" ht="27" customHeight="1">
      <c r="A68" s="93">
        <v>57</v>
      </c>
      <c r="B68" s="93" t="s">
        <v>203</v>
      </c>
      <c r="C68" s="93" t="s">
        <v>252</v>
      </c>
      <c r="D68" s="93" t="s">
        <v>73</v>
      </c>
      <c r="E68" s="94" t="s">
        <v>294</v>
      </c>
      <c r="F68" s="95" t="s">
        <v>96</v>
      </c>
      <c r="G68" s="93" t="s">
        <v>365</v>
      </c>
      <c r="H68" s="96" t="s">
        <v>416</v>
      </c>
      <c r="I68" s="93">
        <v>1</v>
      </c>
      <c r="J68" s="93">
        <v>28</v>
      </c>
      <c r="K68" s="97">
        <v>1400000</v>
      </c>
      <c r="L68" s="97">
        <v>1400000</v>
      </c>
      <c r="M68" s="98" t="s">
        <v>98</v>
      </c>
      <c r="N68" s="99" t="s">
        <v>468</v>
      </c>
      <c r="O68" s="101" t="s">
        <v>72</v>
      </c>
    </row>
    <row r="69" spans="1:15" s="73" customFormat="1" ht="27" customHeight="1">
      <c r="A69" s="93">
        <v>58</v>
      </c>
      <c r="B69" s="93" t="s">
        <v>203</v>
      </c>
      <c r="C69" s="93" t="s">
        <v>247</v>
      </c>
      <c r="D69" s="93" t="s">
        <v>73</v>
      </c>
      <c r="E69" s="94" t="s">
        <v>294</v>
      </c>
      <c r="F69" s="95" t="s">
        <v>96</v>
      </c>
      <c r="G69" s="93" t="s">
        <v>366</v>
      </c>
      <c r="H69" s="96" t="s">
        <v>416</v>
      </c>
      <c r="I69" s="93">
        <v>1</v>
      </c>
      <c r="J69" s="93">
        <v>28</v>
      </c>
      <c r="K69" s="97">
        <v>1400000</v>
      </c>
      <c r="L69" s="97">
        <v>1400000</v>
      </c>
      <c r="M69" s="98" t="s">
        <v>98</v>
      </c>
      <c r="N69" s="99" t="s">
        <v>469</v>
      </c>
      <c r="O69" s="100" t="s">
        <v>72</v>
      </c>
    </row>
    <row r="70" spans="1:15" s="73" customFormat="1" ht="27" customHeight="1">
      <c r="A70" s="93">
        <v>59</v>
      </c>
      <c r="B70" s="93" t="s">
        <v>203</v>
      </c>
      <c r="C70" s="93" t="s">
        <v>256</v>
      </c>
      <c r="D70" s="93" t="s">
        <v>73</v>
      </c>
      <c r="E70" s="94" t="s">
        <v>294</v>
      </c>
      <c r="F70" s="95" t="s">
        <v>96</v>
      </c>
      <c r="G70" s="93" t="s">
        <v>367</v>
      </c>
      <c r="H70" s="96" t="s">
        <v>416</v>
      </c>
      <c r="I70" s="93">
        <v>1</v>
      </c>
      <c r="J70" s="93">
        <v>40</v>
      </c>
      <c r="K70" s="97">
        <v>2000000</v>
      </c>
      <c r="L70" s="97">
        <v>2000000</v>
      </c>
      <c r="M70" s="98" t="s">
        <v>45</v>
      </c>
      <c r="N70" s="99" t="s">
        <v>491</v>
      </c>
      <c r="O70" s="100" t="s">
        <v>72</v>
      </c>
    </row>
    <row r="71" spans="1:15" s="73" customFormat="1" ht="27" customHeight="1">
      <c r="A71" s="93">
        <v>60</v>
      </c>
      <c r="B71" s="93" t="s">
        <v>203</v>
      </c>
      <c r="C71" s="93" t="s">
        <v>248</v>
      </c>
      <c r="D71" s="93" t="s">
        <v>73</v>
      </c>
      <c r="E71" s="94" t="s">
        <v>294</v>
      </c>
      <c r="F71" s="95" t="s">
        <v>96</v>
      </c>
      <c r="G71" s="93" t="s">
        <v>368</v>
      </c>
      <c r="H71" s="96" t="s">
        <v>416</v>
      </c>
      <c r="I71" s="93">
        <v>1</v>
      </c>
      <c r="J71" s="93">
        <v>40</v>
      </c>
      <c r="K71" s="97">
        <v>2000000</v>
      </c>
      <c r="L71" s="97">
        <v>2000000</v>
      </c>
      <c r="M71" s="98" t="s">
        <v>45</v>
      </c>
      <c r="N71" s="99" t="s">
        <v>492</v>
      </c>
      <c r="O71" s="100" t="s">
        <v>72</v>
      </c>
    </row>
    <row r="72" spans="1:15" s="73" customFormat="1" ht="27" customHeight="1">
      <c r="A72" s="93">
        <v>61</v>
      </c>
      <c r="B72" s="93" t="s">
        <v>203</v>
      </c>
      <c r="C72" s="93" t="s">
        <v>251</v>
      </c>
      <c r="D72" s="93" t="s">
        <v>73</v>
      </c>
      <c r="E72" s="94" t="s">
        <v>294</v>
      </c>
      <c r="F72" s="95" t="s">
        <v>96</v>
      </c>
      <c r="G72" s="93" t="s">
        <v>369</v>
      </c>
      <c r="H72" s="96" t="s">
        <v>416</v>
      </c>
      <c r="I72" s="93">
        <v>1</v>
      </c>
      <c r="J72" s="93">
        <v>60</v>
      </c>
      <c r="K72" s="97">
        <v>3000000</v>
      </c>
      <c r="L72" s="97">
        <v>3000000</v>
      </c>
      <c r="M72" s="98" t="s">
        <v>463</v>
      </c>
      <c r="N72" s="99" t="s">
        <v>493</v>
      </c>
      <c r="O72" s="101" t="s">
        <v>72</v>
      </c>
    </row>
    <row r="73" spans="1:15" s="73" customFormat="1" ht="27" customHeight="1">
      <c r="A73" s="93">
        <v>62</v>
      </c>
      <c r="B73" s="93" t="s">
        <v>114</v>
      </c>
      <c r="C73" s="93" t="s">
        <v>255</v>
      </c>
      <c r="D73" s="93" t="s">
        <v>73</v>
      </c>
      <c r="E73" s="94" t="s">
        <v>3</v>
      </c>
      <c r="F73" s="95" t="s">
        <v>4</v>
      </c>
      <c r="G73" s="93" t="s">
        <v>350</v>
      </c>
      <c r="H73" s="96" t="s">
        <v>412</v>
      </c>
      <c r="I73" s="93">
        <v>1</v>
      </c>
      <c r="J73" s="93">
        <v>40</v>
      </c>
      <c r="K73" s="97">
        <v>2000000</v>
      </c>
      <c r="L73" s="97">
        <v>2000000</v>
      </c>
      <c r="M73" s="98" t="s">
        <v>45</v>
      </c>
      <c r="N73" s="99" t="s">
        <v>494</v>
      </c>
      <c r="O73" s="100" t="s">
        <v>72</v>
      </c>
    </row>
    <row r="74" spans="1:15" s="73" customFormat="1" ht="27" customHeight="1">
      <c r="A74" s="93">
        <v>63</v>
      </c>
      <c r="B74" s="93" t="s">
        <v>114</v>
      </c>
      <c r="C74" s="93" t="s">
        <v>255</v>
      </c>
      <c r="D74" s="93" t="s">
        <v>73</v>
      </c>
      <c r="E74" s="94" t="s">
        <v>3</v>
      </c>
      <c r="F74" s="95" t="s">
        <v>4</v>
      </c>
      <c r="G74" s="93" t="s">
        <v>350</v>
      </c>
      <c r="H74" s="96" t="s">
        <v>412</v>
      </c>
      <c r="I74" s="93">
        <v>1</v>
      </c>
      <c r="J74" s="93">
        <v>40</v>
      </c>
      <c r="K74" s="97">
        <v>2000000</v>
      </c>
      <c r="L74" s="97">
        <v>2000000</v>
      </c>
      <c r="M74" s="98" t="s">
        <v>45</v>
      </c>
      <c r="N74" s="99" t="s">
        <v>495</v>
      </c>
      <c r="O74" s="101" t="s">
        <v>72</v>
      </c>
    </row>
    <row r="75" spans="1:15" s="73" customFormat="1" ht="27" customHeight="1">
      <c r="A75" s="93">
        <v>64</v>
      </c>
      <c r="B75" s="93" t="s">
        <v>114</v>
      </c>
      <c r="C75" s="93" t="s">
        <v>255</v>
      </c>
      <c r="D75" s="93" t="s">
        <v>73</v>
      </c>
      <c r="E75" s="94" t="s">
        <v>3</v>
      </c>
      <c r="F75" s="95" t="s">
        <v>4</v>
      </c>
      <c r="G75" s="93" t="s">
        <v>350</v>
      </c>
      <c r="H75" s="96" t="s">
        <v>412</v>
      </c>
      <c r="I75" s="93">
        <v>1</v>
      </c>
      <c r="J75" s="93">
        <v>40</v>
      </c>
      <c r="K75" s="97">
        <v>2000000</v>
      </c>
      <c r="L75" s="97">
        <v>2000000</v>
      </c>
      <c r="M75" s="98" t="s">
        <v>45</v>
      </c>
      <c r="N75" s="99" t="s">
        <v>496</v>
      </c>
      <c r="O75" s="101" t="s">
        <v>72</v>
      </c>
    </row>
    <row r="76" spans="1:15" s="73" customFormat="1" ht="27" customHeight="1">
      <c r="A76" s="93">
        <v>65</v>
      </c>
      <c r="B76" s="93" t="s">
        <v>114</v>
      </c>
      <c r="C76" s="93" t="s">
        <v>254</v>
      </c>
      <c r="D76" s="93" t="s">
        <v>73</v>
      </c>
      <c r="E76" s="94" t="s">
        <v>3</v>
      </c>
      <c r="F76" s="95" t="s">
        <v>4</v>
      </c>
      <c r="G76" s="93" t="s">
        <v>350</v>
      </c>
      <c r="H76" s="96" t="s">
        <v>412</v>
      </c>
      <c r="I76" s="93">
        <v>1</v>
      </c>
      <c r="J76" s="93">
        <v>40</v>
      </c>
      <c r="K76" s="97">
        <v>2000000</v>
      </c>
      <c r="L76" s="97">
        <v>2000000</v>
      </c>
      <c r="M76" s="98" t="s">
        <v>45</v>
      </c>
      <c r="N76" s="99" t="s">
        <v>497</v>
      </c>
      <c r="O76" s="101" t="s">
        <v>72</v>
      </c>
    </row>
    <row r="77" spans="1:15" s="73" customFormat="1" ht="27" customHeight="1">
      <c r="A77" s="93">
        <v>66</v>
      </c>
      <c r="B77" s="93" t="s">
        <v>114</v>
      </c>
      <c r="C77" s="93" t="s">
        <v>74</v>
      </c>
      <c r="D77" s="93" t="s">
        <v>74</v>
      </c>
      <c r="E77" s="94" t="s">
        <v>3</v>
      </c>
      <c r="F77" s="95" t="s">
        <v>4</v>
      </c>
      <c r="G77" s="93" t="s">
        <v>362</v>
      </c>
      <c r="H77" s="96" t="s">
        <v>415</v>
      </c>
      <c r="I77" s="93">
        <v>1</v>
      </c>
      <c r="J77" s="93">
        <v>30</v>
      </c>
      <c r="K77" s="97">
        <v>1500000</v>
      </c>
      <c r="L77" s="97">
        <v>1500000</v>
      </c>
      <c r="M77" s="98" t="s">
        <v>67</v>
      </c>
      <c r="N77" s="99" t="s">
        <v>122</v>
      </c>
      <c r="O77" s="100" t="s">
        <v>72</v>
      </c>
    </row>
    <row r="78" spans="1:15" s="73" customFormat="1" ht="27" customHeight="1">
      <c r="A78" s="93">
        <v>67</v>
      </c>
      <c r="B78" s="93" t="s">
        <v>204</v>
      </c>
      <c r="C78" s="93" t="s">
        <v>74</v>
      </c>
      <c r="D78" s="93" t="s">
        <v>74</v>
      </c>
      <c r="E78" s="94" t="s">
        <v>295</v>
      </c>
      <c r="F78" s="95" t="s">
        <v>296</v>
      </c>
      <c r="G78" s="93" t="s">
        <v>370</v>
      </c>
      <c r="H78" s="96" t="s">
        <v>417</v>
      </c>
      <c r="I78" s="93">
        <v>1</v>
      </c>
      <c r="J78" s="93">
        <v>20</v>
      </c>
      <c r="K78" s="97">
        <v>1000000</v>
      </c>
      <c r="L78" s="97">
        <v>1000000</v>
      </c>
      <c r="M78" s="98" t="s">
        <v>66</v>
      </c>
      <c r="N78" s="99" t="s">
        <v>498</v>
      </c>
      <c r="O78" s="100" t="s">
        <v>10</v>
      </c>
    </row>
    <row r="79" spans="1:15" s="73" customFormat="1" ht="27" customHeight="1">
      <c r="A79" s="93">
        <v>68</v>
      </c>
      <c r="B79" s="93" t="s">
        <v>205</v>
      </c>
      <c r="C79" s="93" t="s">
        <v>255</v>
      </c>
      <c r="D79" s="93" t="s">
        <v>73</v>
      </c>
      <c r="E79" s="94" t="s">
        <v>297</v>
      </c>
      <c r="F79" s="95" t="s">
        <v>298</v>
      </c>
      <c r="G79" s="93" t="s">
        <v>350</v>
      </c>
      <c r="H79" s="93" t="s">
        <v>412</v>
      </c>
      <c r="I79" s="93">
        <v>1</v>
      </c>
      <c r="J79" s="93">
        <v>40</v>
      </c>
      <c r="K79" s="97">
        <v>2000000</v>
      </c>
      <c r="L79" s="97">
        <v>2000000</v>
      </c>
      <c r="M79" s="98" t="s">
        <v>45</v>
      </c>
      <c r="N79" s="99" t="s">
        <v>499</v>
      </c>
      <c r="O79" s="100" t="s">
        <v>72</v>
      </c>
    </row>
    <row r="80" spans="1:15" s="73" customFormat="1" ht="27" customHeight="1">
      <c r="A80" s="93">
        <v>69</v>
      </c>
      <c r="B80" s="93" t="s">
        <v>205</v>
      </c>
      <c r="C80" s="93" t="s">
        <v>247</v>
      </c>
      <c r="D80" s="93" t="s">
        <v>73</v>
      </c>
      <c r="E80" s="94" t="s">
        <v>297</v>
      </c>
      <c r="F80" s="95" t="s">
        <v>298</v>
      </c>
      <c r="G80" s="93" t="s">
        <v>350</v>
      </c>
      <c r="H80" s="96" t="s">
        <v>412</v>
      </c>
      <c r="I80" s="93">
        <v>1</v>
      </c>
      <c r="J80" s="93">
        <v>40</v>
      </c>
      <c r="K80" s="97">
        <v>2000000</v>
      </c>
      <c r="L80" s="97">
        <v>2000000</v>
      </c>
      <c r="M80" s="98" t="s">
        <v>45</v>
      </c>
      <c r="N80" s="99" t="s">
        <v>500</v>
      </c>
      <c r="O80" s="101" t="s">
        <v>72</v>
      </c>
    </row>
    <row r="81" spans="1:15" s="73" customFormat="1" ht="27" customHeight="1">
      <c r="A81" s="93">
        <v>70</v>
      </c>
      <c r="B81" s="93" t="s">
        <v>206</v>
      </c>
      <c r="C81" s="93" t="s">
        <v>257</v>
      </c>
      <c r="D81" s="93" t="s">
        <v>73</v>
      </c>
      <c r="E81" s="94" t="s">
        <v>132</v>
      </c>
      <c r="F81" s="95" t="s">
        <v>299</v>
      </c>
      <c r="G81" s="93" t="s">
        <v>172</v>
      </c>
      <c r="H81" s="96" t="s">
        <v>418</v>
      </c>
      <c r="I81" s="93">
        <v>1</v>
      </c>
      <c r="J81" s="93">
        <v>28</v>
      </c>
      <c r="K81" s="97">
        <v>1400000</v>
      </c>
      <c r="L81" s="97">
        <v>1400000</v>
      </c>
      <c r="M81" s="98" t="s">
        <v>98</v>
      </c>
      <c r="N81" s="99" t="s">
        <v>501</v>
      </c>
      <c r="O81" s="101" t="s">
        <v>72</v>
      </c>
    </row>
    <row r="82" spans="1:15" s="73" customFormat="1" ht="27" customHeight="1">
      <c r="A82" s="93">
        <v>71</v>
      </c>
      <c r="B82" s="93" t="s">
        <v>207</v>
      </c>
      <c r="C82" s="93" t="s">
        <v>258</v>
      </c>
      <c r="D82" s="93" t="s">
        <v>73</v>
      </c>
      <c r="E82" s="94" t="s">
        <v>300</v>
      </c>
      <c r="F82" s="95" t="s">
        <v>301</v>
      </c>
      <c r="G82" s="93" t="s">
        <v>371</v>
      </c>
      <c r="H82" s="96" t="s">
        <v>177</v>
      </c>
      <c r="I82" s="93">
        <v>1</v>
      </c>
      <c r="J82" s="93">
        <v>40</v>
      </c>
      <c r="K82" s="97">
        <v>2000000</v>
      </c>
      <c r="L82" s="97">
        <v>2000000</v>
      </c>
      <c r="M82" s="98" t="s">
        <v>45</v>
      </c>
      <c r="N82" s="99" t="s">
        <v>502</v>
      </c>
      <c r="O82" s="101" t="s">
        <v>72</v>
      </c>
    </row>
    <row r="83" spans="1:15" s="73" customFormat="1" ht="27" customHeight="1">
      <c r="A83" s="93">
        <v>72</v>
      </c>
      <c r="B83" s="93" t="s">
        <v>208</v>
      </c>
      <c r="C83" s="93" t="s">
        <v>257</v>
      </c>
      <c r="D83" s="93" t="s">
        <v>73</v>
      </c>
      <c r="E83" s="94" t="s">
        <v>302</v>
      </c>
      <c r="F83" s="95" t="s">
        <v>303</v>
      </c>
      <c r="G83" s="93" t="s">
        <v>372</v>
      </c>
      <c r="H83" s="96" t="s">
        <v>175</v>
      </c>
      <c r="I83" s="93">
        <v>1</v>
      </c>
      <c r="J83" s="93">
        <v>28</v>
      </c>
      <c r="K83" s="97">
        <v>1400000</v>
      </c>
      <c r="L83" s="97">
        <v>1400000</v>
      </c>
      <c r="M83" s="98" t="s">
        <v>98</v>
      </c>
      <c r="N83" s="99" t="s">
        <v>503</v>
      </c>
      <c r="O83" s="101" t="s">
        <v>72</v>
      </c>
    </row>
    <row r="84" spans="1:15" s="73" customFormat="1" ht="27" customHeight="1">
      <c r="A84" s="93">
        <v>73</v>
      </c>
      <c r="B84" s="93" t="s">
        <v>208</v>
      </c>
      <c r="C84" s="93" t="s">
        <v>257</v>
      </c>
      <c r="D84" s="93" t="s">
        <v>73</v>
      </c>
      <c r="E84" s="94" t="s">
        <v>302</v>
      </c>
      <c r="F84" s="95" t="s">
        <v>303</v>
      </c>
      <c r="G84" s="103" t="s">
        <v>373</v>
      </c>
      <c r="H84" s="104" t="s">
        <v>419</v>
      </c>
      <c r="I84" s="93">
        <v>1</v>
      </c>
      <c r="J84" s="93">
        <v>28</v>
      </c>
      <c r="K84" s="97">
        <v>1400000</v>
      </c>
      <c r="L84" s="97">
        <v>1400000</v>
      </c>
      <c r="M84" s="98" t="s">
        <v>98</v>
      </c>
      <c r="N84" s="99" t="s">
        <v>504</v>
      </c>
      <c r="O84" s="101" t="s">
        <v>72</v>
      </c>
    </row>
    <row r="85" spans="1:15" s="73" customFormat="1" ht="27" customHeight="1">
      <c r="A85" s="93">
        <v>74</v>
      </c>
      <c r="B85" s="93" t="s">
        <v>209</v>
      </c>
      <c r="C85" s="93" t="s">
        <v>259</v>
      </c>
      <c r="D85" s="93" t="s">
        <v>117</v>
      </c>
      <c r="E85" s="94" t="s">
        <v>304</v>
      </c>
      <c r="F85" s="95" t="s">
        <v>305</v>
      </c>
      <c r="G85" s="93" t="s">
        <v>374</v>
      </c>
      <c r="H85" s="96" t="s">
        <v>420</v>
      </c>
      <c r="I85" s="93">
        <v>1</v>
      </c>
      <c r="J85" s="93">
        <v>14</v>
      </c>
      <c r="K85" s="97">
        <v>650000</v>
      </c>
      <c r="L85" s="97">
        <v>650000</v>
      </c>
      <c r="M85" s="98" t="s">
        <v>69</v>
      </c>
      <c r="N85" s="99" t="s">
        <v>505</v>
      </c>
      <c r="O85" s="100" t="s">
        <v>72</v>
      </c>
    </row>
    <row r="86" spans="1:15" s="73" customFormat="1" ht="27" customHeight="1">
      <c r="A86" s="93">
        <v>75</v>
      </c>
      <c r="B86" s="93" t="s">
        <v>209</v>
      </c>
      <c r="C86" s="93" t="s">
        <v>260</v>
      </c>
      <c r="D86" s="93" t="s">
        <v>117</v>
      </c>
      <c r="E86" s="94" t="s">
        <v>304</v>
      </c>
      <c r="F86" s="95" t="s">
        <v>305</v>
      </c>
      <c r="G86" s="103" t="s">
        <v>375</v>
      </c>
      <c r="H86" s="104" t="s">
        <v>421</v>
      </c>
      <c r="I86" s="93">
        <v>1</v>
      </c>
      <c r="J86" s="93">
        <v>6</v>
      </c>
      <c r="K86" s="97">
        <v>400000</v>
      </c>
      <c r="L86" s="97">
        <v>400000</v>
      </c>
      <c r="M86" s="98" t="s">
        <v>68</v>
      </c>
      <c r="N86" s="99" t="s">
        <v>506</v>
      </c>
      <c r="O86" s="100" t="s">
        <v>72</v>
      </c>
    </row>
    <row r="87" spans="1:15" s="73" customFormat="1" ht="27" customHeight="1">
      <c r="A87" s="93">
        <v>76</v>
      </c>
      <c r="B87" s="93" t="s">
        <v>209</v>
      </c>
      <c r="C87" s="93" t="s">
        <v>260</v>
      </c>
      <c r="D87" s="93" t="s">
        <v>117</v>
      </c>
      <c r="E87" s="94" t="s">
        <v>304</v>
      </c>
      <c r="F87" s="95" t="s">
        <v>305</v>
      </c>
      <c r="G87" s="93" t="s">
        <v>375</v>
      </c>
      <c r="H87" s="96" t="s">
        <v>421</v>
      </c>
      <c r="I87" s="93">
        <v>1</v>
      </c>
      <c r="J87" s="93">
        <v>6</v>
      </c>
      <c r="K87" s="97">
        <v>400000</v>
      </c>
      <c r="L87" s="97">
        <v>400000</v>
      </c>
      <c r="M87" s="98" t="s">
        <v>68</v>
      </c>
      <c r="N87" s="99" t="s">
        <v>507</v>
      </c>
      <c r="O87" s="101" t="s">
        <v>72</v>
      </c>
    </row>
    <row r="88" spans="1:15" s="73" customFormat="1" ht="27" customHeight="1">
      <c r="A88" s="93">
        <v>77</v>
      </c>
      <c r="B88" s="93" t="s">
        <v>118</v>
      </c>
      <c r="C88" s="93" t="s">
        <v>74</v>
      </c>
      <c r="D88" s="93" t="s">
        <v>74</v>
      </c>
      <c r="E88" s="94" t="s">
        <v>124</v>
      </c>
      <c r="F88" s="95" t="s">
        <v>125</v>
      </c>
      <c r="G88" s="93" t="s">
        <v>376</v>
      </c>
      <c r="H88" s="96" t="s">
        <v>422</v>
      </c>
      <c r="I88" s="93">
        <v>1</v>
      </c>
      <c r="J88" s="93">
        <v>10</v>
      </c>
      <c r="K88" s="97">
        <v>500000</v>
      </c>
      <c r="L88" s="97">
        <v>500000</v>
      </c>
      <c r="M88" s="98" t="s">
        <v>66</v>
      </c>
      <c r="N88" s="99" t="s">
        <v>8</v>
      </c>
      <c r="O88" s="101" t="s">
        <v>72</v>
      </c>
    </row>
    <row r="89" spans="1:15" s="73" customFormat="1" ht="27" customHeight="1">
      <c r="A89" s="93">
        <v>78</v>
      </c>
      <c r="B89" s="93" t="s">
        <v>210</v>
      </c>
      <c r="C89" s="93" t="s">
        <v>261</v>
      </c>
      <c r="D89" s="93" t="s">
        <v>117</v>
      </c>
      <c r="E89" s="94" t="s">
        <v>306</v>
      </c>
      <c r="F89" s="95" t="s">
        <v>60</v>
      </c>
      <c r="G89" s="93" t="s">
        <v>377</v>
      </c>
      <c r="H89" s="96" t="s">
        <v>423</v>
      </c>
      <c r="I89" s="93">
        <v>1</v>
      </c>
      <c r="J89" s="93">
        <v>12</v>
      </c>
      <c r="K89" s="97">
        <v>800000</v>
      </c>
      <c r="L89" s="97">
        <v>800000</v>
      </c>
      <c r="M89" s="98" t="s">
        <v>508</v>
      </c>
      <c r="N89" s="99" t="s">
        <v>509</v>
      </c>
      <c r="O89" s="101" t="s">
        <v>72</v>
      </c>
    </row>
    <row r="90" spans="1:15" s="73" customFormat="1" ht="27" customHeight="1">
      <c r="A90" s="93">
        <v>79</v>
      </c>
      <c r="B90" s="93" t="s">
        <v>113</v>
      </c>
      <c r="C90" s="93" t="s">
        <v>74</v>
      </c>
      <c r="D90" s="93" t="s">
        <v>74</v>
      </c>
      <c r="E90" s="94" t="s">
        <v>2</v>
      </c>
      <c r="F90" s="95" t="s">
        <v>97</v>
      </c>
      <c r="G90" s="93" t="s">
        <v>0</v>
      </c>
      <c r="H90" s="96" t="s">
        <v>1</v>
      </c>
      <c r="I90" s="93">
        <v>1</v>
      </c>
      <c r="J90" s="93">
        <v>10</v>
      </c>
      <c r="K90" s="97">
        <v>500000</v>
      </c>
      <c r="L90" s="97">
        <v>500000</v>
      </c>
      <c r="M90" s="98" t="s">
        <v>66</v>
      </c>
      <c r="N90" s="99" t="s">
        <v>7</v>
      </c>
      <c r="O90" s="101" t="s">
        <v>72</v>
      </c>
    </row>
    <row r="91" spans="1:15" s="73" customFormat="1" ht="27" customHeight="1">
      <c r="A91" s="93">
        <v>80</v>
      </c>
      <c r="B91" s="93" t="s">
        <v>119</v>
      </c>
      <c r="C91" s="93" t="s">
        <v>74</v>
      </c>
      <c r="D91" s="93" t="s">
        <v>74</v>
      </c>
      <c r="E91" s="94" t="s">
        <v>3</v>
      </c>
      <c r="F91" s="95" t="s">
        <v>55</v>
      </c>
      <c r="G91" s="93" t="s">
        <v>170</v>
      </c>
      <c r="H91" s="96" t="s">
        <v>174</v>
      </c>
      <c r="I91" s="93">
        <v>1</v>
      </c>
      <c r="J91" s="93">
        <v>10</v>
      </c>
      <c r="K91" s="97">
        <v>500000</v>
      </c>
      <c r="L91" s="97">
        <v>500000</v>
      </c>
      <c r="M91" s="98" t="s">
        <v>66</v>
      </c>
      <c r="N91" s="99" t="s">
        <v>121</v>
      </c>
      <c r="O91" s="101" t="s">
        <v>72</v>
      </c>
    </row>
    <row r="92" spans="1:15" s="73" customFormat="1" ht="27" customHeight="1">
      <c r="A92" s="93">
        <v>81</v>
      </c>
      <c r="B92" s="93" t="s">
        <v>211</v>
      </c>
      <c r="C92" s="93" t="s">
        <v>259</v>
      </c>
      <c r="D92" s="93" t="s">
        <v>117</v>
      </c>
      <c r="E92" s="94" t="s">
        <v>307</v>
      </c>
      <c r="F92" s="95" t="s">
        <v>143</v>
      </c>
      <c r="G92" s="93" t="s">
        <v>378</v>
      </c>
      <c r="H92" s="96" t="s">
        <v>424</v>
      </c>
      <c r="I92" s="93">
        <v>1</v>
      </c>
      <c r="J92" s="93">
        <v>14</v>
      </c>
      <c r="K92" s="97">
        <v>650000</v>
      </c>
      <c r="L92" s="97">
        <v>650000</v>
      </c>
      <c r="M92" s="98" t="s">
        <v>69</v>
      </c>
      <c r="N92" s="99" t="s">
        <v>510</v>
      </c>
      <c r="O92" s="101" t="s">
        <v>72</v>
      </c>
    </row>
    <row r="93" spans="1:15" s="73" customFormat="1" ht="27" customHeight="1">
      <c r="A93" s="93">
        <v>82</v>
      </c>
      <c r="B93" s="93" t="s">
        <v>151</v>
      </c>
      <c r="C93" s="103" t="s">
        <v>260</v>
      </c>
      <c r="D93" s="93" t="s">
        <v>117</v>
      </c>
      <c r="E93" s="94" t="s">
        <v>36</v>
      </c>
      <c r="F93" s="95" t="s">
        <v>166</v>
      </c>
      <c r="G93" s="93" t="s">
        <v>379</v>
      </c>
      <c r="H93" s="96" t="s">
        <v>425</v>
      </c>
      <c r="I93" s="93">
        <v>1</v>
      </c>
      <c r="J93" s="93">
        <v>14</v>
      </c>
      <c r="K93" s="97">
        <v>650000</v>
      </c>
      <c r="L93" s="97">
        <v>650000</v>
      </c>
      <c r="M93" s="98" t="s">
        <v>69</v>
      </c>
      <c r="N93" s="99" t="s">
        <v>511</v>
      </c>
      <c r="O93" s="100" t="s">
        <v>72</v>
      </c>
    </row>
    <row r="94" spans="1:15" s="73" customFormat="1" ht="27" customHeight="1">
      <c r="A94" s="93">
        <v>83</v>
      </c>
      <c r="B94" s="93" t="s">
        <v>151</v>
      </c>
      <c r="C94" s="93" t="s">
        <v>260</v>
      </c>
      <c r="D94" s="93" t="s">
        <v>117</v>
      </c>
      <c r="E94" s="94" t="s">
        <v>36</v>
      </c>
      <c r="F94" s="95" t="s">
        <v>166</v>
      </c>
      <c r="G94" s="93" t="s">
        <v>380</v>
      </c>
      <c r="H94" s="96" t="s">
        <v>425</v>
      </c>
      <c r="I94" s="93">
        <v>1</v>
      </c>
      <c r="J94" s="93">
        <v>6</v>
      </c>
      <c r="K94" s="97">
        <v>400000</v>
      </c>
      <c r="L94" s="97">
        <v>400000</v>
      </c>
      <c r="M94" s="98" t="s">
        <v>68</v>
      </c>
      <c r="N94" s="99" t="s">
        <v>512</v>
      </c>
      <c r="O94" s="100" t="s">
        <v>72</v>
      </c>
    </row>
    <row r="95" spans="1:15" s="73" customFormat="1" ht="27" customHeight="1">
      <c r="A95" s="93">
        <v>84</v>
      </c>
      <c r="B95" s="93" t="s">
        <v>151</v>
      </c>
      <c r="C95" s="93" t="s">
        <v>257</v>
      </c>
      <c r="D95" s="93" t="s">
        <v>73</v>
      </c>
      <c r="E95" s="94" t="s">
        <v>36</v>
      </c>
      <c r="F95" s="95" t="s">
        <v>166</v>
      </c>
      <c r="G95" s="93" t="s">
        <v>373</v>
      </c>
      <c r="H95" s="96" t="s">
        <v>419</v>
      </c>
      <c r="I95" s="93">
        <v>1</v>
      </c>
      <c r="J95" s="93">
        <v>28</v>
      </c>
      <c r="K95" s="97">
        <v>1400000</v>
      </c>
      <c r="L95" s="97">
        <v>1400000</v>
      </c>
      <c r="M95" s="98" t="s">
        <v>98</v>
      </c>
      <c r="N95" s="99" t="s">
        <v>513</v>
      </c>
      <c r="O95" s="100" t="s">
        <v>72</v>
      </c>
    </row>
    <row r="96" spans="1:15" s="73" customFormat="1" ht="27" customHeight="1">
      <c r="A96" s="93">
        <v>85</v>
      </c>
      <c r="B96" s="93" t="s">
        <v>212</v>
      </c>
      <c r="C96" s="93" t="s">
        <v>74</v>
      </c>
      <c r="D96" s="93" t="s">
        <v>74</v>
      </c>
      <c r="E96" s="94" t="s">
        <v>308</v>
      </c>
      <c r="F96" s="95" t="s">
        <v>75</v>
      </c>
      <c r="G96" s="93" t="s">
        <v>381</v>
      </c>
      <c r="H96" s="96" t="s">
        <v>426</v>
      </c>
      <c r="I96" s="93">
        <v>1</v>
      </c>
      <c r="J96" s="93">
        <v>60</v>
      </c>
      <c r="K96" s="97">
        <v>3000000</v>
      </c>
      <c r="L96" s="97">
        <v>3000000</v>
      </c>
      <c r="M96" s="98" t="s">
        <v>514</v>
      </c>
      <c r="N96" s="99" t="s">
        <v>515</v>
      </c>
      <c r="O96" s="100" t="s">
        <v>10</v>
      </c>
    </row>
    <row r="97" spans="1:15" s="73" customFormat="1" ht="27" customHeight="1">
      <c r="A97" s="93">
        <v>86</v>
      </c>
      <c r="B97" s="93" t="s">
        <v>213</v>
      </c>
      <c r="C97" s="93" t="s">
        <v>262</v>
      </c>
      <c r="D97" s="93" t="s">
        <v>73</v>
      </c>
      <c r="E97" s="94" t="s">
        <v>36</v>
      </c>
      <c r="F97" s="95" t="s">
        <v>309</v>
      </c>
      <c r="G97" s="93" t="s">
        <v>371</v>
      </c>
      <c r="H97" s="96" t="s">
        <v>177</v>
      </c>
      <c r="I97" s="93">
        <v>1</v>
      </c>
      <c r="J97" s="93">
        <v>60</v>
      </c>
      <c r="K97" s="97">
        <v>3000000</v>
      </c>
      <c r="L97" s="97">
        <v>3000000</v>
      </c>
      <c r="M97" s="98" t="s">
        <v>463</v>
      </c>
      <c r="N97" s="99" t="s">
        <v>516</v>
      </c>
      <c r="O97" s="100" t="s">
        <v>72</v>
      </c>
    </row>
    <row r="98" spans="1:15" s="73" customFormat="1" ht="27" customHeight="1">
      <c r="A98" s="93">
        <v>87</v>
      </c>
      <c r="B98" s="93" t="s">
        <v>214</v>
      </c>
      <c r="C98" s="93" t="s">
        <v>262</v>
      </c>
      <c r="D98" s="93" t="s">
        <v>73</v>
      </c>
      <c r="E98" s="94" t="s">
        <v>310</v>
      </c>
      <c r="F98" s="95" t="s">
        <v>311</v>
      </c>
      <c r="G98" s="93" t="s">
        <v>371</v>
      </c>
      <c r="H98" s="96" t="s">
        <v>177</v>
      </c>
      <c r="I98" s="93">
        <v>1</v>
      </c>
      <c r="J98" s="93">
        <v>12</v>
      </c>
      <c r="K98" s="97">
        <v>600000</v>
      </c>
      <c r="L98" s="97">
        <v>600000</v>
      </c>
      <c r="M98" s="98" t="s">
        <v>70</v>
      </c>
      <c r="N98" s="99" t="s">
        <v>517</v>
      </c>
      <c r="O98" s="100" t="s">
        <v>72</v>
      </c>
    </row>
    <row r="99" spans="1:15" s="73" customFormat="1" ht="27" customHeight="1">
      <c r="A99" s="93">
        <v>88</v>
      </c>
      <c r="B99" s="93" t="s">
        <v>215</v>
      </c>
      <c r="C99" s="93" t="s">
        <v>247</v>
      </c>
      <c r="D99" s="93" t="s">
        <v>73</v>
      </c>
      <c r="E99" s="94" t="s">
        <v>142</v>
      </c>
      <c r="F99" s="95" t="s">
        <v>271</v>
      </c>
      <c r="G99" s="93" t="s">
        <v>350</v>
      </c>
      <c r="H99" s="96" t="s">
        <v>412</v>
      </c>
      <c r="I99" s="93">
        <v>1</v>
      </c>
      <c r="J99" s="93">
        <v>40</v>
      </c>
      <c r="K99" s="97">
        <v>2000000</v>
      </c>
      <c r="L99" s="97">
        <v>2000000</v>
      </c>
      <c r="M99" s="98" t="s">
        <v>45</v>
      </c>
      <c r="N99" s="99" t="s">
        <v>518</v>
      </c>
      <c r="O99" s="101" t="s">
        <v>72</v>
      </c>
    </row>
    <row r="100" spans="1:15" s="73" customFormat="1" ht="27" customHeight="1">
      <c r="A100" s="93">
        <v>89</v>
      </c>
      <c r="B100" s="93" t="s">
        <v>215</v>
      </c>
      <c r="C100" s="93" t="s">
        <v>247</v>
      </c>
      <c r="D100" s="93" t="s">
        <v>73</v>
      </c>
      <c r="E100" s="94" t="s">
        <v>142</v>
      </c>
      <c r="F100" s="95" t="s">
        <v>271</v>
      </c>
      <c r="G100" s="93" t="s">
        <v>350</v>
      </c>
      <c r="H100" s="96" t="s">
        <v>412</v>
      </c>
      <c r="I100" s="93">
        <v>1</v>
      </c>
      <c r="J100" s="93">
        <v>40</v>
      </c>
      <c r="K100" s="97">
        <v>2000000</v>
      </c>
      <c r="L100" s="97">
        <v>2000000</v>
      </c>
      <c r="M100" s="98" t="s">
        <v>45</v>
      </c>
      <c r="N100" s="99" t="s">
        <v>145</v>
      </c>
      <c r="O100" s="101" t="s">
        <v>72</v>
      </c>
    </row>
    <row r="101" spans="1:15" s="73" customFormat="1" ht="27" customHeight="1">
      <c r="A101" s="93">
        <v>90</v>
      </c>
      <c r="B101" s="93" t="s">
        <v>152</v>
      </c>
      <c r="C101" s="93" t="s">
        <v>74</v>
      </c>
      <c r="D101" s="93" t="s">
        <v>74</v>
      </c>
      <c r="E101" s="94" t="s">
        <v>36</v>
      </c>
      <c r="F101" s="95" t="s">
        <v>167</v>
      </c>
      <c r="G101" s="93" t="s">
        <v>382</v>
      </c>
      <c r="H101" s="96" t="s">
        <v>427</v>
      </c>
      <c r="I101" s="93">
        <v>1</v>
      </c>
      <c r="J101" s="93">
        <v>40</v>
      </c>
      <c r="K101" s="97">
        <v>2000000</v>
      </c>
      <c r="L101" s="97">
        <v>2000000</v>
      </c>
      <c r="M101" s="98" t="s">
        <v>65</v>
      </c>
      <c r="N101" s="99" t="s">
        <v>519</v>
      </c>
      <c r="O101" s="101" t="s">
        <v>10</v>
      </c>
    </row>
    <row r="102" spans="1:15" s="73" customFormat="1" ht="27" customHeight="1">
      <c r="A102" s="93">
        <v>91</v>
      </c>
      <c r="B102" s="93" t="s">
        <v>216</v>
      </c>
      <c r="C102" s="93" t="s">
        <v>74</v>
      </c>
      <c r="D102" s="93" t="s">
        <v>74</v>
      </c>
      <c r="E102" s="94" t="s">
        <v>312</v>
      </c>
      <c r="F102" s="95" t="s">
        <v>313</v>
      </c>
      <c r="G102" s="93" t="s">
        <v>383</v>
      </c>
      <c r="H102" s="96" t="s">
        <v>428</v>
      </c>
      <c r="I102" s="93">
        <v>1</v>
      </c>
      <c r="J102" s="93">
        <v>20</v>
      </c>
      <c r="K102" s="97">
        <v>1000000</v>
      </c>
      <c r="L102" s="97">
        <v>1000000</v>
      </c>
      <c r="M102" s="98" t="s">
        <v>66</v>
      </c>
      <c r="N102" s="99" t="s">
        <v>520</v>
      </c>
      <c r="O102" s="101" t="s">
        <v>10</v>
      </c>
    </row>
    <row r="103" spans="1:15" s="73" customFormat="1" ht="27" customHeight="1">
      <c r="A103" s="93">
        <v>92</v>
      </c>
      <c r="B103" s="93" t="s">
        <v>217</v>
      </c>
      <c r="C103" s="93" t="s">
        <v>263</v>
      </c>
      <c r="D103" s="93" t="s">
        <v>117</v>
      </c>
      <c r="E103" s="94" t="s">
        <v>314</v>
      </c>
      <c r="F103" s="95" t="s">
        <v>315</v>
      </c>
      <c r="G103" s="93" t="s">
        <v>384</v>
      </c>
      <c r="H103" s="96" t="s">
        <v>429</v>
      </c>
      <c r="I103" s="93">
        <v>1</v>
      </c>
      <c r="J103" s="93">
        <v>28</v>
      </c>
      <c r="K103" s="97">
        <v>1300000</v>
      </c>
      <c r="L103" s="97">
        <v>1300000</v>
      </c>
      <c r="M103" s="98" t="s">
        <v>521</v>
      </c>
      <c r="N103" s="99" t="s">
        <v>522</v>
      </c>
      <c r="O103" s="101" t="s">
        <v>72</v>
      </c>
    </row>
    <row r="104" spans="1:15" s="73" customFormat="1" ht="27" customHeight="1">
      <c r="A104" s="93">
        <v>93</v>
      </c>
      <c r="B104" s="93" t="s">
        <v>217</v>
      </c>
      <c r="C104" s="93" t="s">
        <v>263</v>
      </c>
      <c r="D104" s="93" t="s">
        <v>117</v>
      </c>
      <c r="E104" s="94" t="s">
        <v>314</v>
      </c>
      <c r="F104" s="95" t="s">
        <v>315</v>
      </c>
      <c r="G104" s="93" t="s">
        <v>384</v>
      </c>
      <c r="H104" s="96" t="s">
        <v>429</v>
      </c>
      <c r="I104" s="93">
        <v>1</v>
      </c>
      <c r="J104" s="93">
        <v>28</v>
      </c>
      <c r="K104" s="97">
        <v>1300000</v>
      </c>
      <c r="L104" s="97">
        <v>1300000</v>
      </c>
      <c r="M104" s="98" t="s">
        <v>521</v>
      </c>
      <c r="N104" s="99" t="s">
        <v>523</v>
      </c>
      <c r="O104" s="101" t="s">
        <v>72</v>
      </c>
    </row>
    <row r="105" spans="1:15" s="73" customFormat="1" ht="27" customHeight="1">
      <c r="A105" s="93">
        <v>94</v>
      </c>
      <c r="B105" s="93" t="s">
        <v>218</v>
      </c>
      <c r="C105" s="93" t="s">
        <v>156</v>
      </c>
      <c r="D105" s="93" t="s">
        <v>73</v>
      </c>
      <c r="E105" s="94" t="s">
        <v>316</v>
      </c>
      <c r="F105" s="95" t="s">
        <v>54</v>
      </c>
      <c r="G105" s="93" t="s">
        <v>171</v>
      </c>
      <c r="H105" s="96" t="s">
        <v>176</v>
      </c>
      <c r="I105" s="93">
        <v>1</v>
      </c>
      <c r="J105" s="93">
        <v>12</v>
      </c>
      <c r="K105" s="97">
        <v>600000</v>
      </c>
      <c r="L105" s="97">
        <v>600000</v>
      </c>
      <c r="M105" s="98" t="s">
        <v>70</v>
      </c>
      <c r="N105" s="99" t="s">
        <v>524</v>
      </c>
      <c r="O105" s="101" t="s">
        <v>72</v>
      </c>
    </row>
    <row r="106" spans="1:15" s="73" customFormat="1" ht="27" customHeight="1">
      <c r="A106" s="93">
        <v>95</v>
      </c>
      <c r="B106" s="93" t="s">
        <v>93</v>
      </c>
      <c r="C106" s="93" t="s">
        <v>74</v>
      </c>
      <c r="D106" s="93" t="s">
        <v>74</v>
      </c>
      <c r="E106" s="94" t="s">
        <v>95</v>
      </c>
      <c r="F106" s="95" t="s">
        <v>55</v>
      </c>
      <c r="G106" s="93" t="s">
        <v>376</v>
      </c>
      <c r="H106" s="96" t="s">
        <v>422</v>
      </c>
      <c r="I106" s="93">
        <v>1</v>
      </c>
      <c r="J106" s="93">
        <v>10</v>
      </c>
      <c r="K106" s="97">
        <v>500000</v>
      </c>
      <c r="L106" s="97">
        <v>500000</v>
      </c>
      <c r="M106" s="98" t="s">
        <v>66</v>
      </c>
      <c r="N106" s="99" t="s">
        <v>120</v>
      </c>
      <c r="O106" s="100" t="s">
        <v>72</v>
      </c>
    </row>
    <row r="107" spans="1:15" s="73" customFormat="1" ht="27" customHeight="1">
      <c r="A107" s="93">
        <v>96</v>
      </c>
      <c r="B107" s="93" t="s">
        <v>219</v>
      </c>
      <c r="C107" s="93" t="s">
        <v>156</v>
      </c>
      <c r="D107" s="93" t="s">
        <v>73</v>
      </c>
      <c r="E107" s="94" t="s">
        <v>317</v>
      </c>
      <c r="F107" s="95" t="s">
        <v>318</v>
      </c>
      <c r="G107" s="93" t="s">
        <v>171</v>
      </c>
      <c r="H107" s="96" t="s">
        <v>176</v>
      </c>
      <c r="I107" s="93">
        <v>1</v>
      </c>
      <c r="J107" s="93">
        <v>12</v>
      </c>
      <c r="K107" s="97">
        <v>600000</v>
      </c>
      <c r="L107" s="97">
        <v>600000</v>
      </c>
      <c r="M107" s="98" t="s">
        <v>70</v>
      </c>
      <c r="N107" s="99" t="s">
        <v>525</v>
      </c>
      <c r="O107" s="101" t="s">
        <v>72</v>
      </c>
    </row>
    <row r="108" spans="1:15" s="73" customFormat="1" ht="27" customHeight="1">
      <c r="A108" s="93">
        <v>97</v>
      </c>
      <c r="B108" s="93" t="s">
        <v>220</v>
      </c>
      <c r="C108" s="93" t="s">
        <v>74</v>
      </c>
      <c r="D108" s="93" t="s">
        <v>74</v>
      </c>
      <c r="E108" s="94" t="s">
        <v>131</v>
      </c>
      <c r="F108" s="95" t="s">
        <v>319</v>
      </c>
      <c r="G108" s="93" t="s">
        <v>385</v>
      </c>
      <c r="H108" s="96" t="s">
        <v>430</v>
      </c>
      <c r="I108" s="93">
        <v>1</v>
      </c>
      <c r="J108" s="93">
        <v>40</v>
      </c>
      <c r="K108" s="97">
        <v>2000000</v>
      </c>
      <c r="L108" s="97">
        <v>2000000</v>
      </c>
      <c r="M108" s="98" t="s">
        <v>65</v>
      </c>
      <c r="N108" s="99" t="s">
        <v>526</v>
      </c>
      <c r="O108" s="101" t="s">
        <v>10</v>
      </c>
    </row>
    <row r="109" spans="1:15" s="73" customFormat="1" ht="27" customHeight="1">
      <c r="A109" s="93">
        <v>98</v>
      </c>
      <c r="B109" s="93" t="s">
        <v>153</v>
      </c>
      <c r="C109" s="93" t="s">
        <v>157</v>
      </c>
      <c r="D109" s="93" t="s">
        <v>73</v>
      </c>
      <c r="E109" s="94" t="s">
        <v>36</v>
      </c>
      <c r="F109" s="95" t="s">
        <v>75</v>
      </c>
      <c r="G109" s="93" t="s">
        <v>171</v>
      </c>
      <c r="H109" s="96" t="s">
        <v>176</v>
      </c>
      <c r="I109" s="93">
        <v>1</v>
      </c>
      <c r="J109" s="93">
        <v>12</v>
      </c>
      <c r="K109" s="97">
        <v>600000</v>
      </c>
      <c r="L109" s="97">
        <v>600000</v>
      </c>
      <c r="M109" s="98" t="s">
        <v>70</v>
      </c>
      <c r="N109" s="99" t="s">
        <v>527</v>
      </c>
      <c r="O109" s="101" t="s">
        <v>72</v>
      </c>
    </row>
    <row r="110" spans="1:15" s="73" customFormat="1" ht="27" customHeight="1">
      <c r="A110" s="93">
        <v>99</v>
      </c>
      <c r="B110" s="93" t="s">
        <v>153</v>
      </c>
      <c r="C110" s="93" t="s">
        <v>157</v>
      </c>
      <c r="D110" s="93" t="s">
        <v>73</v>
      </c>
      <c r="E110" s="94" t="s">
        <v>36</v>
      </c>
      <c r="F110" s="95" t="s">
        <v>75</v>
      </c>
      <c r="G110" s="93" t="s">
        <v>171</v>
      </c>
      <c r="H110" s="96" t="s">
        <v>176</v>
      </c>
      <c r="I110" s="93">
        <v>1</v>
      </c>
      <c r="J110" s="93">
        <v>40</v>
      </c>
      <c r="K110" s="97">
        <v>2000000</v>
      </c>
      <c r="L110" s="97">
        <v>2000000</v>
      </c>
      <c r="M110" s="98" t="s">
        <v>45</v>
      </c>
      <c r="N110" s="99" t="s">
        <v>528</v>
      </c>
      <c r="O110" s="101" t="s">
        <v>72</v>
      </c>
    </row>
    <row r="111" spans="1:15" s="73" customFormat="1" ht="27" customHeight="1">
      <c r="A111" s="93">
        <v>100</v>
      </c>
      <c r="B111" s="93" t="s">
        <v>221</v>
      </c>
      <c r="C111" s="93" t="s">
        <v>157</v>
      </c>
      <c r="D111" s="93" t="s">
        <v>73</v>
      </c>
      <c r="E111" s="94" t="s">
        <v>320</v>
      </c>
      <c r="F111" s="95" t="s">
        <v>321</v>
      </c>
      <c r="G111" s="93" t="s">
        <v>171</v>
      </c>
      <c r="H111" s="96" t="s">
        <v>176</v>
      </c>
      <c r="I111" s="93">
        <v>1</v>
      </c>
      <c r="J111" s="93">
        <v>40</v>
      </c>
      <c r="K111" s="97">
        <v>2000000</v>
      </c>
      <c r="L111" s="97">
        <v>2000000</v>
      </c>
      <c r="M111" s="98" t="s">
        <v>45</v>
      </c>
      <c r="N111" s="99" t="s">
        <v>529</v>
      </c>
      <c r="O111" s="101" t="s">
        <v>72</v>
      </c>
    </row>
    <row r="112" spans="1:15" s="73" customFormat="1" ht="27" customHeight="1">
      <c r="A112" s="93">
        <v>101</v>
      </c>
      <c r="B112" s="93" t="s">
        <v>221</v>
      </c>
      <c r="C112" s="93" t="s">
        <v>156</v>
      </c>
      <c r="D112" s="93" t="s">
        <v>73</v>
      </c>
      <c r="E112" s="94" t="s">
        <v>320</v>
      </c>
      <c r="F112" s="95" t="s">
        <v>321</v>
      </c>
      <c r="G112" s="93" t="s">
        <v>171</v>
      </c>
      <c r="H112" s="96" t="s">
        <v>176</v>
      </c>
      <c r="I112" s="93">
        <v>1</v>
      </c>
      <c r="J112" s="93">
        <v>40</v>
      </c>
      <c r="K112" s="97">
        <v>2000000</v>
      </c>
      <c r="L112" s="97">
        <v>2000000</v>
      </c>
      <c r="M112" s="98" t="s">
        <v>45</v>
      </c>
      <c r="N112" s="99" t="s">
        <v>530</v>
      </c>
      <c r="O112" s="101" t="s">
        <v>72</v>
      </c>
    </row>
    <row r="113" spans="1:15" s="73" customFormat="1" ht="27" customHeight="1">
      <c r="A113" s="93">
        <v>102</v>
      </c>
      <c r="B113" s="93" t="s">
        <v>222</v>
      </c>
      <c r="C113" s="93" t="s">
        <v>260</v>
      </c>
      <c r="D113" s="93" t="s">
        <v>117</v>
      </c>
      <c r="E113" s="94" t="s">
        <v>322</v>
      </c>
      <c r="F113" s="95" t="s">
        <v>323</v>
      </c>
      <c r="G113" s="93" t="s">
        <v>386</v>
      </c>
      <c r="H113" s="96" t="s">
        <v>421</v>
      </c>
      <c r="I113" s="93">
        <v>1</v>
      </c>
      <c r="J113" s="93">
        <v>6</v>
      </c>
      <c r="K113" s="97">
        <v>400000</v>
      </c>
      <c r="L113" s="97">
        <v>400000</v>
      </c>
      <c r="M113" s="98" t="s">
        <v>68</v>
      </c>
      <c r="N113" s="99" t="s">
        <v>531</v>
      </c>
      <c r="O113" s="101" t="s">
        <v>72</v>
      </c>
    </row>
    <row r="114" spans="1:15" s="73" customFormat="1" ht="27" customHeight="1">
      <c r="A114" s="93">
        <v>103</v>
      </c>
      <c r="B114" s="93" t="s">
        <v>222</v>
      </c>
      <c r="C114" s="93" t="s">
        <v>264</v>
      </c>
      <c r="D114" s="93" t="s">
        <v>117</v>
      </c>
      <c r="E114" s="94" t="s">
        <v>322</v>
      </c>
      <c r="F114" s="95" t="s">
        <v>323</v>
      </c>
      <c r="G114" s="93" t="s">
        <v>386</v>
      </c>
      <c r="H114" s="96" t="s">
        <v>421</v>
      </c>
      <c r="I114" s="93">
        <v>1</v>
      </c>
      <c r="J114" s="93">
        <v>6</v>
      </c>
      <c r="K114" s="97">
        <v>400000</v>
      </c>
      <c r="L114" s="97">
        <v>400000</v>
      </c>
      <c r="M114" s="98" t="s">
        <v>68</v>
      </c>
      <c r="N114" s="99" t="s">
        <v>532</v>
      </c>
      <c r="O114" s="101" t="s">
        <v>72</v>
      </c>
    </row>
    <row r="115" spans="1:15" s="73" customFormat="1" ht="27" customHeight="1">
      <c r="A115" s="93">
        <v>104</v>
      </c>
      <c r="B115" s="93" t="s">
        <v>222</v>
      </c>
      <c r="C115" s="93" t="s">
        <v>260</v>
      </c>
      <c r="D115" s="93" t="s">
        <v>117</v>
      </c>
      <c r="E115" s="94" t="s">
        <v>322</v>
      </c>
      <c r="F115" s="95" t="s">
        <v>323</v>
      </c>
      <c r="G115" s="93" t="s">
        <v>386</v>
      </c>
      <c r="H115" s="96" t="s">
        <v>421</v>
      </c>
      <c r="I115" s="93">
        <v>1</v>
      </c>
      <c r="J115" s="93">
        <v>6</v>
      </c>
      <c r="K115" s="97">
        <v>400000</v>
      </c>
      <c r="L115" s="97">
        <v>400000</v>
      </c>
      <c r="M115" s="98" t="s">
        <v>68</v>
      </c>
      <c r="N115" s="99" t="s">
        <v>533</v>
      </c>
      <c r="O115" s="101" t="s">
        <v>72</v>
      </c>
    </row>
    <row r="116" spans="1:15" s="73" customFormat="1" ht="27" customHeight="1">
      <c r="A116" s="93">
        <v>105</v>
      </c>
      <c r="B116" s="93" t="s">
        <v>222</v>
      </c>
      <c r="C116" s="93" t="s">
        <v>260</v>
      </c>
      <c r="D116" s="93" t="s">
        <v>117</v>
      </c>
      <c r="E116" s="94" t="s">
        <v>322</v>
      </c>
      <c r="F116" s="95" t="s">
        <v>323</v>
      </c>
      <c r="G116" s="93" t="s">
        <v>386</v>
      </c>
      <c r="H116" s="96" t="s">
        <v>421</v>
      </c>
      <c r="I116" s="93">
        <v>1</v>
      </c>
      <c r="J116" s="93">
        <v>6</v>
      </c>
      <c r="K116" s="97">
        <v>400000</v>
      </c>
      <c r="L116" s="97">
        <v>400000</v>
      </c>
      <c r="M116" s="98" t="s">
        <v>68</v>
      </c>
      <c r="N116" s="99" t="s">
        <v>534</v>
      </c>
      <c r="O116" s="100" t="s">
        <v>72</v>
      </c>
    </row>
    <row r="117" spans="1:15" s="73" customFormat="1" ht="27" customHeight="1">
      <c r="A117" s="93">
        <v>106</v>
      </c>
      <c r="B117" s="93" t="s">
        <v>222</v>
      </c>
      <c r="C117" s="93" t="s">
        <v>264</v>
      </c>
      <c r="D117" s="93" t="s">
        <v>117</v>
      </c>
      <c r="E117" s="94" t="s">
        <v>322</v>
      </c>
      <c r="F117" s="95" t="s">
        <v>323</v>
      </c>
      <c r="G117" s="93" t="s">
        <v>386</v>
      </c>
      <c r="H117" s="96" t="s">
        <v>421</v>
      </c>
      <c r="I117" s="93">
        <v>1</v>
      </c>
      <c r="J117" s="93">
        <v>6</v>
      </c>
      <c r="K117" s="97">
        <v>400000</v>
      </c>
      <c r="L117" s="97">
        <v>400000</v>
      </c>
      <c r="M117" s="98" t="s">
        <v>68</v>
      </c>
      <c r="N117" s="99" t="s">
        <v>535</v>
      </c>
      <c r="O117" s="101" t="s">
        <v>72</v>
      </c>
    </row>
    <row r="118" spans="1:15" s="73" customFormat="1" ht="27" customHeight="1">
      <c r="A118" s="93">
        <v>107</v>
      </c>
      <c r="B118" s="93" t="s">
        <v>222</v>
      </c>
      <c r="C118" s="93" t="s">
        <v>259</v>
      </c>
      <c r="D118" s="93" t="s">
        <v>117</v>
      </c>
      <c r="E118" s="94" t="s">
        <v>322</v>
      </c>
      <c r="F118" s="95" t="s">
        <v>323</v>
      </c>
      <c r="G118" s="93" t="s">
        <v>386</v>
      </c>
      <c r="H118" s="96" t="s">
        <v>421</v>
      </c>
      <c r="I118" s="93">
        <v>1</v>
      </c>
      <c r="J118" s="93">
        <v>6</v>
      </c>
      <c r="K118" s="97">
        <v>400000</v>
      </c>
      <c r="L118" s="97">
        <v>400000</v>
      </c>
      <c r="M118" s="98" t="s">
        <v>68</v>
      </c>
      <c r="N118" s="99" t="s">
        <v>536</v>
      </c>
      <c r="O118" s="101" t="s">
        <v>72</v>
      </c>
    </row>
    <row r="119" spans="1:15" s="73" customFormat="1" ht="27" customHeight="1">
      <c r="A119" s="93">
        <v>108</v>
      </c>
      <c r="B119" s="93" t="s">
        <v>222</v>
      </c>
      <c r="C119" s="93" t="s">
        <v>260</v>
      </c>
      <c r="D119" s="93" t="s">
        <v>117</v>
      </c>
      <c r="E119" s="94" t="s">
        <v>322</v>
      </c>
      <c r="F119" s="95" t="s">
        <v>323</v>
      </c>
      <c r="G119" s="93" t="s">
        <v>386</v>
      </c>
      <c r="H119" s="96" t="s">
        <v>421</v>
      </c>
      <c r="I119" s="93">
        <v>1</v>
      </c>
      <c r="J119" s="93">
        <v>6</v>
      </c>
      <c r="K119" s="97">
        <v>400000</v>
      </c>
      <c r="L119" s="97">
        <v>400000</v>
      </c>
      <c r="M119" s="98" t="s">
        <v>68</v>
      </c>
      <c r="N119" s="99" t="s">
        <v>537</v>
      </c>
      <c r="O119" s="101" t="s">
        <v>72</v>
      </c>
    </row>
    <row r="120" spans="1:15" s="73" customFormat="1" ht="27" customHeight="1">
      <c r="A120" s="93">
        <v>109</v>
      </c>
      <c r="B120" s="93" t="s">
        <v>129</v>
      </c>
      <c r="C120" s="93" t="s">
        <v>264</v>
      </c>
      <c r="D120" s="93" t="s">
        <v>117</v>
      </c>
      <c r="E120" s="94" t="s">
        <v>137</v>
      </c>
      <c r="F120" s="95" t="s">
        <v>138</v>
      </c>
      <c r="G120" s="93" t="s">
        <v>387</v>
      </c>
      <c r="H120" s="96" t="s">
        <v>431</v>
      </c>
      <c r="I120" s="93">
        <v>1</v>
      </c>
      <c r="J120" s="93">
        <v>14</v>
      </c>
      <c r="K120" s="97">
        <v>650000</v>
      </c>
      <c r="L120" s="97">
        <v>650000</v>
      </c>
      <c r="M120" s="98" t="s">
        <v>69</v>
      </c>
      <c r="N120" s="99" t="s">
        <v>538</v>
      </c>
      <c r="O120" s="101" t="s">
        <v>72</v>
      </c>
    </row>
    <row r="121" spans="1:15" s="73" customFormat="1" ht="27" customHeight="1">
      <c r="A121" s="93">
        <v>110</v>
      </c>
      <c r="B121" s="93" t="s">
        <v>43</v>
      </c>
      <c r="C121" s="93" t="s">
        <v>158</v>
      </c>
      <c r="D121" s="93" t="s">
        <v>117</v>
      </c>
      <c r="E121" s="94" t="s">
        <v>33</v>
      </c>
      <c r="F121" s="95" t="s">
        <v>56</v>
      </c>
      <c r="G121" s="93" t="s">
        <v>388</v>
      </c>
      <c r="H121" s="96" t="s">
        <v>432</v>
      </c>
      <c r="I121" s="93">
        <v>1</v>
      </c>
      <c r="J121" s="93">
        <v>6</v>
      </c>
      <c r="K121" s="97">
        <v>400000</v>
      </c>
      <c r="L121" s="97">
        <v>400000</v>
      </c>
      <c r="M121" s="98" t="s">
        <v>68</v>
      </c>
      <c r="N121" s="99" t="s">
        <v>539</v>
      </c>
      <c r="O121" s="100" t="s">
        <v>72</v>
      </c>
    </row>
    <row r="122" spans="1:15" s="73" customFormat="1" ht="27" customHeight="1">
      <c r="A122" s="93">
        <v>111</v>
      </c>
      <c r="B122" s="93" t="s">
        <v>43</v>
      </c>
      <c r="C122" s="93" t="s">
        <v>128</v>
      </c>
      <c r="D122" s="93" t="s">
        <v>117</v>
      </c>
      <c r="E122" s="94" t="s">
        <v>33</v>
      </c>
      <c r="F122" s="95" t="s">
        <v>56</v>
      </c>
      <c r="G122" s="93" t="s">
        <v>388</v>
      </c>
      <c r="H122" s="96" t="s">
        <v>432</v>
      </c>
      <c r="I122" s="93">
        <v>1</v>
      </c>
      <c r="J122" s="93">
        <v>6</v>
      </c>
      <c r="K122" s="97">
        <v>400000</v>
      </c>
      <c r="L122" s="97">
        <v>400000</v>
      </c>
      <c r="M122" s="98" t="s">
        <v>68</v>
      </c>
      <c r="N122" s="99" t="s">
        <v>540</v>
      </c>
      <c r="O122" s="101" t="s">
        <v>72</v>
      </c>
    </row>
    <row r="123" spans="1:15" s="73" customFormat="1" ht="27" customHeight="1">
      <c r="A123" s="93">
        <v>112</v>
      </c>
      <c r="B123" s="93" t="s">
        <v>223</v>
      </c>
      <c r="C123" s="93" t="s">
        <v>263</v>
      </c>
      <c r="D123" s="93" t="s">
        <v>117</v>
      </c>
      <c r="E123" s="94" t="s">
        <v>132</v>
      </c>
      <c r="F123" s="95" t="s">
        <v>321</v>
      </c>
      <c r="G123" s="93" t="s">
        <v>389</v>
      </c>
      <c r="H123" s="96" t="s">
        <v>425</v>
      </c>
      <c r="I123" s="93">
        <v>1</v>
      </c>
      <c r="J123" s="93">
        <v>28</v>
      </c>
      <c r="K123" s="97">
        <v>1300000</v>
      </c>
      <c r="L123" s="97">
        <v>1300000</v>
      </c>
      <c r="M123" s="98" t="s">
        <v>521</v>
      </c>
      <c r="N123" s="99" t="s">
        <v>541</v>
      </c>
      <c r="O123" s="101" t="s">
        <v>72</v>
      </c>
    </row>
    <row r="124" spans="1:15" s="73" customFormat="1" ht="27" customHeight="1">
      <c r="A124" s="93">
        <v>113</v>
      </c>
      <c r="B124" s="93" t="s">
        <v>41</v>
      </c>
      <c r="C124" s="93" t="s">
        <v>158</v>
      </c>
      <c r="D124" s="93" t="s">
        <v>117</v>
      </c>
      <c r="E124" s="94" t="s">
        <v>61</v>
      </c>
      <c r="F124" s="95" t="s">
        <v>62</v>
      </c>
      <c r="G124" s="93" t="s">
        <v>390</v>
      </c>
      <c r="H124" s="96" t="s">
        <v>432</v>
      </c>
      <c r="I124" s="93">
        <v>1</v>
      </c>
      <c r="J124" s="93">
        <v>14</v>
      </c>
      <c r="K124" s="97">
        <v>650000</v>
      </c>
      <c r="L124" s="97">
        <v>650000</v>
      </c>
      <c r="M124" s="98" t="s">
        <v>69</v>
      </c>
      <c r="N124" s="99" t="s">
        <v>539</v>
      </c>
      <c r="O124" s="101" t="s">
        <v>72</v>
      </c>
    </row>
    <row r="125" spans="1:15" s="73" customFormat="1" ht="27" customHeight="1">
      <c r="A125" s="93">
        <v>114</v>
      </c>
      <c r="B125" s="93" t="s">
        <v>41</v>
      </c>
      <c r="C125" s="93" t="s">
        <v>128</v>
      </c>
      <c r="D125" s="93" t="s">
        <v>117</v>
      </c>
      <c r="E125" s="94" t="s">
        <v>61</v>
      </c>
      <c r="F125" s="95" t="s">
        <v>62</v>
      </c>
      <c r="G125" s="93" t="s">
        <v>390</v>
      </c>
      <c r="H125" s="96" t="s">
        <v>432</v>
      </c>
      <c r="I125" s="93">
        <v>1</v>
      </c>
      <c r="J125" s="93">
        <v>14</v>
      </c>
      <c r="K125" s="97">
        <v>650000</v>
      </c>
      <c r="L125" s="97">
        <v>650000</v>
      </c>
      <c r="M125" s="98" t="s">
        <v>69</v>
      </c>
      <c r="N125" s="99" t="s">
        <v>540</v>
      </c>
      <c r="O125" s="100" t="s">
        <v>72</v>
      </c>
    </row>
    <row r="126" spans="1:15" s="73" customFormat="1" ht="27" customHeight="1">
      <c r="A126" s="93">
        <v>115</v>
      </c>
      <c r="B126" s="93" t="s">
        <v>224</v>
      </c>
      <c r="C126" s="93" t="s">
        <v>155</v>
      </c>
      <c r="D126" s="93" t="s">
        <v>117</v>
      </c>
      <c r="E126" s="94" t="s">
        <v>34</v>
      </c>
      <c r="F126" s="95" t="s">
        <v>324</v>
      </c>
      <c r="G126" s="93" t="s">
        <v>377</v>
      </c>
      <c r="H126" s="96" t="s">
        <v>423</v>
      </c>
      <c r="I126" s="93">
        <v>1</v>
      </c>
      <c r="J126" s="93">
        <v>14</v>
      </c>
      <c r="K126" s="97">
        <v>650000</v>
      </c>
      <c r="L126" s="97">
        <v>650000</v>
      </c>
      <c r="M126" s="98" t="s">
        <v>69</v>
      </c>
      <c r="N126" s="99" t="s">
        <v>542</v>
      </c>
      <c r="O126" s="100" t="s">
        <v>72</v>
      </c>
    </row>
    <row r="127" spans="1:15" s="73" customFormat="1" ht="27" customHeight="1">
      <c r="A127" s="93">
        <v>116</v>
      </c>
      <c r="B127" s="93" t="s">
        <v>224</v>
      </c>
      <c r="C127" s="93" t="s">
        <v>261</v>
      </c>
      <c r="D127" s="93" t="s">
        <v>117</v>
      </c>
      <c r="E127" s="94" t="s">
        <v>34</v>
      </c>
      <c r="F127" s="95" t="s">
        <v>324</v>
      </c>
      <c r="G127" s="93" t="s">
        <v>377</v>
      </c>
      <c r="H127" s="96" t="s">
        <v>423</v>
      </c>
      <c r="I127" s="93">
        <v>1</v>
      </c>
      <c r="J127" s="93">
        <v>12</v>
      </c>
      <c r="K127" s="97">
        <v>800000</v>
      </c>
      <c r="L127" s="97">
        <v>800000</v>
      </c>
      <c r="M127" s="98" t="s">
        <v>508</v>
      </c>
      <c r="N127" s="99" t="s">
        <v>543</v>
      </c>
      <c r="O127" s="100" t="s">
        <v>72</v>
      </c>
    </row>
    <row r="128" spans="1:15" s="73" customFormat="1" ht="27" customHeight="1">
      <c r="A128" s="93">
        <v>117</v>
      </c>
      <c r="B128" s="93" t="s">
        <v>224</v>
      </c>
      <c r="C128" s="93" t="s">
        <v>261</v>
      </c>
      <c r="D128" s="93" t="s">
        <v>117</v>
      </c>
      <c r="E128" s="94" t="s">
        <v>34</v>
      </c>
      <c r="F128" s="95" t="s">
        <v>324</v>
      </c>
      <c r="G128" s="93" t="s">
        <v>377</v>
      </c>
      <c r="H128" s="96" t="s">
        <v>423</v>
      </c>
      <c r="I128" s="93">
        <v>1</v>
      </c>
      <c r="J128" s="93">
        <v>12</v>
      </c>
      <c r="K128" s="97">
        <v>800000</v>
      </c>
      <c r="L128" s="97">
        <v>800000</v>
      </c>
      <c r="M128" s="98" t="s">
        <v>508</v>
      </c>
      <c r="N128" s="99" t="s">
        <v>544</v>
      </c>
      <c r="O128" s="101" t="s">
        <v>72</v>
      </c>
    </row>
    <row r="129" spans="1:15" s="73" customFormat="1" ht="27" customHeight="1">
      <c r="A129" s="93">
        <v>118</v>
      </c>
      <c r="B129" s="93" t="s">
        <v>224</v>
      </c>
      <c r="C129" s="93" t="s">
        <v>258</v>
      </c>
      <c r="D129" s="93" t="s">
        <v>73</v>
      </c>
      <c r="E129" s="94" t="s">
        <v>34</v>
      </c>
      <c r="F129" s="95" t="s">
        <v>324</v>
      </c>
      <c r="G129" s="93" t="s">
        <v>371</v>
      </c>
      <c r="H129" s="96" t="s">
        <v>177</v>
      </c>
      <c r="I129" s="93">
        <v>1</v>
      </c>
      <c r="J129" s="93">
        <v>28</v>
      </c>
      <c r="K129" s="97">
        <v>1400000</v>
      </c>
      <c r="L129" s="97">
        <v>1400000</v>
      </c>
      <c r="M129" s="98" t="s">
        <v>98</v>
      </c>
      <c r="N129" s="99" t="s">
        <v>545</v>
      </c>
      <c r="O129" s="100" t="s">
        <v>72</v>
      </c>
    </row>
    <row r="130" spans="1:15" s="73" customFormat="1" ht="27" customHeight="1">
      <c r="A130" s="93">
        <v>119</v>
      </c>
      <c r="B130" s="93" t="s">
        <v>154</v>
      </c>
      <c r="C130" s="93" t="s">
        <v>259</v>
      </c>
      <c r="D130" s="93" t="s">
        <v>117</v>
      </c>
      <c r="E130" s="94" t="s">
        <v>168</v>
      </c>
      <c r="F130" s="95" t="s">
        <v>96</v>
      </c>
      <c r="G130" s="93" t="s">
        <v>391</v>
      </c>
      <c r="H130" s="96" t="s">
        <v>425</v>
      </c>
      <c r="I130" s="93">
        <v>1</v>
      </c>
      <c r="J130" s="93">
        <v>14</v>
      </c>
      <c r="K130" s="97">
        <v>650000</v>
      </c>
      <c r="L130" s="97">
        <v>650000</v>
      </c>
      <c r="M130" s="98" t="s">
        <v>69</v>
      </c>
      <c r="N130" s="99" t="s">
        <v>546</v>
      </c>
      <c r="O130" s="100" t="s">
        <v>72</v>
      </c>
    </row>
    <row r="131" spans="1:15" s="73" customFormat="1" ht="27" customHeight="1">
      <c r="A131" s="93">
        <v>120</v>
      </c>
      <c r="B131" s="93" t="s">
        <v>154</v>
      </c>
      <c r="C131" s="93" t="s">
        <v>260</v>
      </c>
      <c r="D131" s="93" t="s">
        <v>117</v>
      </c>
      <c r="E131" s="94" t="s">
        <v>168</v>
      </c>
      <c r="F131" s="95" t="s">
        <v>96</v>
      </c>
      <c r="G131" s="93" t="s">
        <v>392</v>
      </c>
      <c r="H131" s="96" t="s">
        <v>420</v>
      </c>
      <c r="I131" s="93">
        <v>1</v>
      </c>
      <c r="J131" s="93">
        <v>6</v>
      </c>
      <c r="K131" s="97">
        <v>400000</v>
      </c>
      <c r="L131" s="97">
        <v>400000</v>
      </c>
      <c r="M131" s="98" t="s">
        <v>68</v>
      </c>
      <c r="N131" s="99" t="s">
        <v>547</v>
      </c>
      <c r="O131" s="100" t="s">
        <v>72</v>
      </c>
    </row>
    <row r="132" spans="1:15" s="73" customFormat="1" ht="27" customHeight="1">
      <c r="A132" s="93">
        <v>121</v>
      </c>
      <c r="B132" s="93" t="s">
        <v>154</v>
      </c>
      <c r="C132" s="93" t="s">
        <v>263</v>
      </c>
      <c r="D132" s="93" t="s">
        <v>117</v>
      </c>
      <c r="E132" s="94" t="s">
        <v>168</v>
      </c>
      <c r="F132" s="95" t="s">
        <v>96</v>
      </c>
      <c r="G132" s="93" t="s">
        <v>392</v>
      </c>
      <c r="H132" s="96" t="s">
        <v>420</v>
      </c>
      <c r="I132" s="93">
        <v>1</v>
      </c>
      <c r="J132" s="93">
        <v>12</v>
      </c>
      <c r="K132" s="97">
        <v>800000</v>
      </c>
      <c r="L132" s="97">
        <v>800000</v>
      </c>
      <c r="M132" s="98" t="s">
        <v>508</v>
      </c>
      <c r="N132" s="99" t="s">
        <v>548</v>
      </c>
      <c r="O132" s="100" t="s">
        <v>72</v>
      </c>
    </row>
    <row r="133" spans="1:15" s="73" customFormat="1" ht="27" customHeight="1">
      <c r="A133" s="93">
        <v>122</v>
      </c>
      <c r="B133" s="93" t="s">
        <v>225</v>
      </c>
      <c r="C133" s="93" t="s">
        <v>263</v>
      </c>
      <c r="D133" s="93" t="s">
        <v>117</v>
      </c>
      <c r="E133" s="94" t="s">
        <v>132</v>
      </c>
      <c r="F133" s="95" t="s">
        <v>299</v>
      </c>
      <c r="G133" s="93" t="s">
        <v>393</v>
      </c>
      <c r="H133" s="96" t="s">
        <v>420</v>
      </c>
      <c r="I133" s="93">
        <v>1</v>
      </c>
      <c r="J133" s="93">
        <v>12</v>
      </c>
      <c r="K133" s="97">
        <v>800000</v>
      </c>
      <c r="L133" s="97">
        <v>800000</v>
      </c>
      <c r="M133" s="98" t="s">
        <v>508</v>
      </c>
      <c r="N133" s="99" t="s">
        <v>549</v>
      </c>
      <c r="O133" s="101" t="s">
        <v>72</v>
      </c>
    </row>
    <row r="134" spans="1:15" s="73" customFormat="1" ht="27" customHeight="1">
      <c r="A134" s="93">
        <v>123</v>
      </c>
      <c r="B134" s="93" t="s">
        <v>226</v>
      </c>
      <c r="C134" s="93" t="s">
        <v>264</v>
      </c>
      <c r="D134" s="93" t="s">
        <v>117</v>
      </c>
      <c r="E134" s="94" t="s">
        <v>325</v>
      </c>
      <c r="F134" s="95" t="s">
        <v>97</v>
      </c>
      <c r="G134" s="93" t="s">
        <v>394</v>
      </c>
      <c r="H134" s="96" t="s">
        <v>420</v>
      </c>
      <c r="I134" s="93">
        <v>1</v>
      </c>
      <c r="J134" s="93">
        <v>14</v>
      </c>
      <c r="K134" s="97">
        <v>650000</v>
      </c>
      <c r="L134" s="97">
        <v>650000</v>
      </c>
      <c r="M134" s="98" t="s">
        <v>69</v>
      </c>
      <c r="N134" s="99" t="s">
        <v>550</v>
      </c>
      <c r="O134" s="101" t="s">
        <v>72</v>
      </c>
    </row>
    <row r="135" spans="1:15" s="73" customFormat="1" ht="27" customHeight="1">
      <c r="A135" s="93">
        <v>124</v>
      </c>
      <c r="B135" s="93" t="s">
        <v>227</v>
      </c>
      <c r="C135" s="93" t="s">
        <v>264</v>
      </c>
      <c r="D135" s="93" t="s">
        <v>117</v>
      </c>
      <c r="E135" s="94" t="s">
        <v>326</v>
      </c>
      <c r="F135" s="95" t="s">
        <v>327</v>
      </c>
      <c r="G135" s="93" t="s">
        <v>395</v>
      </c>
      <c r="H135" s="96" t="s">
        <v>433</v>
      </c>
      <c r="I135" s="93">
        <v>1</v>
      </c>
      <c r="J135" s="93">
        <v>14</v>
      </c>
      <c r="K135" s="97">
        <v>650000</v>
      </c>
      <c r="L135" s="97">
        <v>650000</v>
      </c>
      <c r="M135" s="98" t="s">
        <v>69</v>
      </c>
      <c r="N135" s="99" t="s">
        <v>551</v>
      </c>
      <c r="O135" s="100" t="s">
        <v>72</v>
      </c>
    </row>
    <row r="136" spans="1:15" s="73" customFormat="1" ht="27" customHeight="1">
      <c r="A136" s="93">
        <v>125</v>
      </c>
      <c r="B136" s="93" t="s">
        <v>228</v>
      </c>
      <c r="C136" s="93" t="s">
        <v>263</v>
      </c>
      <c r="D136" s="93" t="s">
        <v>117</v>
      </c>
      <c r="E136" s="94" t="s">
        <v>328</v>
      </c>
      <c r="F136" s="95" t="s">
        <v>55</v>
      </c>
      <c r="G136" s="93" t="s">
        <v>396</v>
      </c>
      <c r="H136" s="93" t="s">
        <v>424</v>
      </c>
      <c r="I136" s="93">
        <v>1</v>
      </c>
      <c r="J136" s="93">
        <v>28</v>
      </c>
      <c r="K136" s="97">
        <v>1300000</v>
      </c>
      <c r="L136" s="97">
        <v>1300000</v>
      </c>
      <c r="M136" s="98" t="s">
        <v>521</v>
      </c>
      <c r="N136" s="99" t="s">
        <v>552</v>
      </c>
      <c r="O136" s="100" t="s">
        <v>72</v>
      </c>
    </row>
    <row r="137" spans="1:15" s="73" customFormat="1" ht="27" customHeight="1">
      <c r="A137" s="93">
        <v>126</v>
      </c>
      <c r="B137" s="93" t="s">
        <v>228</v>
      </c>
      <c r="C137" s="93" t="s">
        <v>263</v>
      </c>
      <c r="D137" s="93" t="s">
        <v>117</v>
      </c>
      <c r="E137" s="94" t="s">
        <v>328</v>
      </c>
      <c r="F137" s="95" t="s">
        <v>55</v>
      </c>
      <c r="G137" s="93" t="s">
        <v>396</v>
      </c>
      <c r="H137" s="96" t="s">
        <v>424</v>
      </c>
      <c r="I137" s="93">
        <v>1</v>
      </c>
      <c r="J137" s="93">
        <v>28</v>
      </c>
      <c r="K137" s="97">
        <v>1300000</v>
      </c>
      <c r="L137" s="97">
        <v>1300000</v>
      </c>
      <c r="M137" s="98" t="s">
        <v>521</v>
      </c>
      <c r="N137" s="99" t="s">
        <v>553</v>
      </c>
      <c r="O137" s="100" t="s">
        <v>72</v>
      </c>
    </row>
    <row r="138" spans="1:15" s="73" customFormat="1" ht="27" customHeight="1">
      <c r="A138" s="93">
        <v>127</v>
      </c>
      <c r="B138" s="93" t="s">
        <v>229</v>
      </c>
      <c r="C138" s="93" t="s">
        <v>264</v>
      </c>
      <c r="D138" s="93" t="s">
        <v>117</v>
      </c>
      <c r="E138" s="94" t="s">
        <v>132</v>
      </c>
      <c r="F138" s="95" t="s">
        <v>165</v>
      </c>
      <c r="G138" s="93" t="s">
        <v>387</v>
      </c>
      <c r="H138" s="96" t="s">
        <v>431</v>
      </c>
      <c r="I138" s="93">
        <v>1</v>
      </c>
      <c r="J138" s="93">
        <v>14</v>
      </c>
      <c r="K138" s="97">
        <v>650000</v>
      </c>
      <c r="L138" s="97">
        <v>650000</v>
      </c>
      <c r="M138" s="98" t="s">
        <v>69</v>
      </c>
      <c r="N138" s="99" t="s">
        <v>554</v>
      </c>
      <c r="O138" s="100" t="s">
        <v>72</v>
      </c>
    </row>
    <row r="139" spans="1:15" s="73" customFormat="1" ht="27" customHeight="1">
      <c r="A139" s="93">
        <v>128</v>
      </c>
      <c r="B139" s="93" t="s">
        <v>229</v>
      </c>
      <c r="C139" s="93" t="s">
        <v>264</v>
      </c>
      <c r="D139" s="93" t="s">
        <v>117</v>
      </c>
      <c r="E139" s="94" t="s">
        <v>132</v>
      </c>
      <c r="F139" s="95" t="s">
        <v>165</v>
      </c>
      <c r="G139" s="93" t="s">
        <v>387</v>
      </c>
      <c r="H139" s="96" t="s">
        <v>431</v>
      </c>
      <c r="I139" s="93">
        <v>1</v>
      </c>
      <c r="J139" s="93">
        <v>14</v>
      </c>
      <c r="K139" s="97">
        <v>650000</v>
      </c>
      <c r="L139" s="97">
        <v>650000</v>
      </c>
      <c r="M139" s="98" t="s">
        <v>69</v>
      </c>
      <c r="N139" s="99" t="s">
        <v>555</v>
      </c>
      <c r="O139" s="100" t="s">
        <v>72</v>
      </c>
    </row>
    <row r="140" spans="1:15" s="73" customFormat="1" ht="27" customHeight="1">
      <c r="A140" s="93">
        <v>129</v>
      </c>
      <c r="B140" s="93" t="s">
        <v>230</v>
      </c>
      <c r="C140" s="93" t="s">
        <v>264</v>
      </c>
      <c r="D140" s="93" t="s">
        <v>117</v>
      </c>
      <c r="E140" s="94" t="s">
        <v>33</v>
      </c>
      <c r="F140" s="95" t="s">
        <v>298</v>
      </c>
      <c r="G140" s="93" t="s">
        <v>397</v>
      </c>
      <c r="H140" s="96" t="s">
        <v>424</v>
      </c>
      <c r="I140" s="93">
        <v>1</v>
      </c>
      <c r="J140" s="93">
        <v>14</v>
      </c>
      <c r="K140" s="97">
        <v>650000</v>
      </c>
      <c r="L140" s="97">
        <v>650000</v>
      </c>
      <c r="M140" s="98" t="s">
        <v>69</v>
      </c>
      <c r="N140" s="99" t="s">
        <v>556</v>
      </c>
      <c r="O140" s="101" t="s">
        <v>72</v>
      </c>
    </row>
    <row r="141" spans="1:15" s="73" customFormat="1" ht="27" customHeight="1">
      <c r="A141" s="93">
        <v>130</v>
      </c>
      <c r="B141" s="93" t="s">
        <v>231</v>
      </c>
      <c r="C141" s="93" t="s">
        <v>263</v>
      </c>
      <c r="D141" s="93" t="s">
        <v>117</v>
      </c>
      <c r="E141" s="94" t="s">
        <v>329</v>
      </c>
      <c r="F141" s="95" t="s">
        <v>330</v>
      </c>
      <c r="G141" s="103" t="s">
        <v>398</v>
      </c>
      <c r="H141" s="104" t="s">
        <v>420</v>
      </c>
      <c r="I141" s="93">
        <v>1</v>
      </c>
      <c r="J141" s="93">
        <v>28</v>
      </c>
      <c r="K141" s="97">
        <v>1300000</v>
      </c>
      <c r="L141" s="97">
        <v>1300000</v>
      </c>
      <c r="M141" s="98" t="s">
        <v>521</v>
      </c>
      <c r="N141" s="99" t="s">
        <v>557</v>
      </c>
      <c r="O141" s="101" t="s">
        <v>72</v>
      </c>
    </row>
    <row r="142" spans="1:15" s="73" customFormat="1" ht="27" customHeight="1">
      <c r="A142" s="93">
        <v>131</v>
      </c>
      <c r="B142" s="93" t="s">
        <v>231</v>
      </c>
      <c r="C142" s="93" t="s">
        <v>263</v>
      </c>
      <c r="D142" s="93" t="s">
        <v>117</v>
      </c>
      <c r="E142" s="94" t="s">
        <v>329</v>
      </c>
      <c r="F142" s="95" t="s">
        <v>330</v>
      </c>
      <c r="G142" s="93" t="s">
        <v>398</v>
      </c>
      <c r="H142" s="96" t="s">
        <v>420</v>
      </c>
      <c r="I142" s="93">
        <v>1</v>
      </c>
      <c r="J142" s="93">
        <v>28</v>
      </c>
      <c r="K142" s="97">
        <v>1300000</v>
      </c>
      <c r="L142" s="97">
        <v>1300000</v>
      </c>
      <c r="M142" s="98" t="s">
        <v>521</v>
      </c>
      <c r="N142" s="99" t="s">
        <v>558</v>
      </c>
      <c r="O142" s="101" t="s">
        <v>72</v>
      </c>
    </row>
    <row r="143" spans="1:15" s="73" customFormat="1" ht="27" customHeight="1">
      <c r="A143" s="93">
        <v>132</v>
      </c>
      <c r="B143" s="93" t="s">
        <v>231</v>
      </c>
      <c r="C143" s="93" t="s">
        <v>263</v>
      </c>
      <c r="D143" s="93" t="s">
        <v>117</v>
      </c>
      <c r="E143" s="94" t="s">
        <v>329</v>
      </c>
      <c r="F143" s="95" t="s">
        <v>330</v>
      </c>
      <c r="G143" s="93" t="s">
        <v>399</v>
      </c>
      <c r="H143" s="93" t="s">
        <v>434</v>
      </c>
      <c r="I143" s="93">
        <v>1</v>
      </c>
      <c r="J143" s="93">
        <v>28</v>
      </c>
      <c r="K143" s="97">
        <v>1300000</v>
      </c>
      <c r="L143" s="97">
        <v>1300000</v>
      </c>
      <c r="M143" s="98" t="s">
        <v>521</v>
      </c>
      <c r="N143" s="99" t="s">
        <v>559</v>
      </c>
      <c r="O143" s="101" t="s">
        <v>72</v>
      </c>
    </row>
    <row r="144" spans="1:15" s="73" customFormat="1" ht="27" customHeight="1">
      <c r="A144" s="93">
        <v>133</v>
      </c>
      <c r="B144" s="93" t="s">
        <v>232</v>
      </c>
      <c r="C144" s="93" t="s">
        <v>263</v>
      </c>
      <c r="D144" s="93" t="s">
        <v>117</v>
      </c>
      <c r="E144" s="94" t="s">
        <v>331</v>
      </c>
      <c r="F144" s="95" t="s">
        <v>332</v>
      </c>
      <c r="G144" s="93" t="s">
        <v>400</v>
      </c>
      <c r="H144" s="96" t="s">
        <v>435</v>
      </c>
      <c r="I144" s="93">
        <v>1</v>
      </c>
      <c r="J144" s="93">
        <v>28</v>
      </c>
      <c r="K144" s="97">
        <v>1300000</v>
      </c>
      <c r="L144" s="97">
        <v>1300000</v>
      </c>
      <c r="M144" s="98" t="s">
        <v>521</v>
      </c>
      <c r="N144" s="99" t="s">
        <v>560</v>
      </c>
      <c r="O144" s="100" t="s">
        <v>72</v>
      </c>
    </row>
    <row r="145" spans="1:15" s="73" customFormat="1" ht="27" customHeight="1">
      <c r="A145" s="93">
        <v>134</v>
      </c>
      <c r="B145" s="93" t="s">
        <v>232</v>
      </c>
      <c r="C145" s="93" t="s">
        <v>263</v>
      </c>
      <c r="D145" s="93" t="s">
        <v>117</v>
      </c>
      <c r="E145" s="94" t="s">
        <v>331</v>
      </c>
      <c r="F145" s="95" t="s">
        <v>332</v>
      </c>
      <c r="G145" s="93" t="s">
        <v>400</v>
      </c>
      <c r="H145" s="93" t="s">
        <v>435</v>
      </c>
      <c r="I145" s="93">
        <v>1</v>
      </c>
      <c r="J145" s="93">
        <v>28</v>
      </c>
      <c r="K145" s="97">
        <v>1300000</v>
      </c>
      <c r="L145" s="97">
        <v>1300000</v>
      </c>
      <c r="M145" s="98" t="s">
        <v>521</v>
      </c>
      <c r="N145" s="99" t="s">
        <v>561</v>
      </c>
      <c r="O145" s="100" t="s">
        <v>72</v>
      </c>
    </row>
    <row r="146" spans="1:15" s="73" customFormat="1" ht="27" customHeight="1">
      <c r="A146" s="93">
        <v>135</v>
      </c>
      <c r="B146" s="93" t="s">
        <v>233</v>
      </c>
      <c r="C146" s="93" t="s">
        <v>263</v>
      </c>
      <c r="D146" s="93" t="s">
        <v>117</v>
      </c>
      <c r="E146" s="94" t="s">
        <v>333</v>
      </c>
      <c r="F146" s="95" t="s">
        <v>299</v>
      </c>
      <c r="G146" s="93" t="s">
        <v>401</v>
      </c>
      <c r="H146" s="93" t="s">
        <v>436</v>
      </c>
      <c r="I146" s="93">
        <v>1</v>
      </c>
      <c r="J146" s="93">
        <v>28</v>
      </c>
      <c r="K146" s="97">
        <v>1300000</v>
      </c>
      <c r="L146" s="97">
        <v>1300000</v>
      </c>
      <c r="M146" s="98" t="s">
        <v>521</v>
      </c>
      <c r="N146" s="99" t="s">
        <v>562</v>
      </c>
      <c r="O146" s="100" t="s">
        <v>72</v>
      </c>
    </row>
    <row r="147" spans="1:15" s="73" customFormat="1" ht="27" customHeight="1">
      <c r="A147" s="93">
        <v>136</v>
      </c>
      <c r="B147" s="93" t="s">
        <v>233</v>
      </c>
      <c r="C147" s="93" t="s">
        <v>263</v>
      </c>
      <c r="D147" s="93" t="s">
        <v>117</v>
      </c>
      <c r="E147" s="94" t="s">
        <v>333</v>
      </c>
      <c r="F147" s="95" t="s">
        <v>299</v>
      </c>
      <c r="G147" s="93" t="s">
        <v>401</v>
      </c>
      <c r="H147" s="93" t="s">
        <v>436</v>
      </c>
      <c r="I147" s="93">
        <v>1</v>
      </c>
      <c r="J147" s="93">
        <v>28</v>
      </c>
      <c r="K147" s="97">
        <v>1300000</v>
      </c>
      <c r="L147" s="97">
        <v>1300000</v>
      </c>
      <c r="M147" s="98" t="s">
        <v>521</v>
      </c>
      <c r="N147" s="99" t="s">
        <v>563</v>
      </c>
      <c r="O147" s="100" t="s">
        <v>72</v>
      </c>
    </row>
    <row r="148" spans="1:15" s="73" customFormat="1" ht="27" customHeight="1">
      <c r="A148" s="93">
        <v>137</v>
      </c>
      <c r="B148" s="93" t="s">
        <v>233</v>
      </c>
      <c r="C148" s="93" t="s">
        <v>263</v>
      </c>
      <c r="D148" s="93" t="s">
        <v>117</v>
      </c>
      <c r="E148" s="94" t="s">
        <v>333</v>
      </c>
      <c r="F148" s="95" t="s">
        <v>299</v>
      </c>
      <c r="G148" s="93" t="s">
        <v>401</v>
      </c>
      <c r="H148" s="96" t="s">
        <v>436</v>
      </c>
      <c r="I148" s="93">
        <v>1</v>
      </c>
      <c r="J148" s="93">
        <v>28</v>
      </c>
      <c r="K148" s="97">
        <v>1300000</v>
      </c>
      <c r="L148" s="97">
        <v>1300000</v>
      </c>
      <c r="M148" s="98" t="s">
        <v>521</v>
      </c>
      <c r="N148" s="99" t="s">
        <v>181</v>
      </c>
      <c r="O148" s="101" t="s">
        <v>72</v>
      </c>
    </row>
    <row r="149" spans="1:15" s="73" customFormat="1" ht="27" customHeight="1">
      <c r="A149" s="93">
        <v>138</v>
      </c>
      <c r="B149" s="93" t="s">
        <v>234</v>
      </c>
      <c r="C149" s="93" t="s">
        <v>259</v>
      </c>
      <c r="D149" s="93" t="s">
        <v>117</v>
      </c>
      <c r="E149" s="94" t="s">
        <v>334</v>
      </c>
      <c r="F149" s="95" t="s">
        <v>335</v>
      </c>
      <c r="G149" s="93" t="s">
        <v>402</v>
      </c>
      <c r="H149" s="96" t="s">
        <v>425</v>
      </c>
      <c r="I149" s="93">
        <v>1</v>
      </c>
      <c r="J149" s="93">
        <v>14</v>
      </c>
      <c r="K149" s="97">
        <v>650000</v>
      </c>
      <c r="L149" s="97">
        <v>650000</v>
      </c>
      <c r="M149" s="98" t="s">
        <v>69</v>
      </c>
      <c r="N149" s="99" t="s">
        <v>564</v>
      </c>
      <c r="O149" s="100" t="s">
        <v>72</v>
      </c>
    </row>
    <row r="150" spans="1:15" s="73" customFormat="1" ht="27" customHeight="1">
      <c r="A150" s="93">
        <v>139</v>
      </c>
      <c r="B150" s="93" t="s">
        <v>234</v>
      </c>
      <c r="C150" s="93" t="s">
        <v>259</v>
      </c>
      <c r="D150" s="93" t="s">
        <v>117</v>
      </c>
      <c r="E150" s="94" t="s">
        <v>334</v>
      </c>
      <c r="F150" s="95" t="s">
        <v>335</v>
      </c>
      <c r="G150" s="93" t="s">
        <v>403</v>
      </c>
      <c r="H150" s="96" t="s">
        <v>424</v>
      </c>
      <c r="I150" s="93">
        <v>1</v>
      </c>
      <c r="J150" s="93">
        <v>14</v>
      </c>
      <c r="K150" s="97">
        <v>650000</v>
      </c>
      <c r="L150" s="97">
        <v>650000</v>
      </c>
      <c r="M150" s="98" t="s">
        <v>69</v>
      </c>
      <c r="N150" s="99" t="s">
        <v>565</v>
      </c>
      <c r="O150" s="100" t="s">
        <v>72</v>
      </c>
    </row>
    <row r="151" spans="1:15" s="73" customFormat="1" ht="27" customHeight="1">
      <c r="A151" s="93">
        <v>140</v>
      </c>
      <c r="B151" s="93" t="s">
        <v>234</v>
      </c>
      <c r="C151" s="93" t="s">
        <v>259</v>
      </c>
      <c r="D151" s="93" t="s">
        <v>117</v>
      </c>
      <c r="E151" s="94" t="s">
        <v>334</v>
      </c>
      <c r="F151" s="95" t="s">
        <v>335</v>
      </c>
      <c r="G151" s="93" t="s">
        <v>403</v>
      </c>
      <c r="H151" s="96" t="s">
        <v>424</v>
      </c>
      <c r="I151" s="93">
        <v>1</v>
      </c>
      <c r="J151" s="93">
        <v>14</v>
      </c>
      <c r="K151" s="97">
        <v>650000</v>
      </c>
      <c r="L151" s="97">
        <v>650000</v>
      </c>
      <c r="M151" s="98" t="s">
        <v>69</v>
      </c>
      <c r="N151" s="99" t="s">
        <v>566</v>
      </c>
      <c r="O151" s="101" t="s">
        <v>72</v>
      </c>
    </row>
    <row r="152" spans="1:15" s="73" customFormat="1" ht="27" customHeight="1">
      <c r="A152" s="93">
        <v>141</v>
      </c>
      <c r="B152" s="93" t="s">
        <v>235</v>
      </c>
      <c r="C152" s="93" t="s">
        <v>264</v>
      </c>
      <c r="D152" s="93" t="s">
        <v>117</v>
      </c>
      <c r="E152" s="94" t="s">
        <v>336</v>
      </c>
      <c r="F152" s="95" t="s">
        <v>337</v>
      </c>
      <c r="G152" s="93" t="s">
        <v>404</v>
      </c>
      <c r="H152" s="96" t="s">
        <v>425</v>
      </c>
      <c r="I152" s="93">
        <v>1</v>
      </c>
      <c r="J152" s="93">
        <v>14</v>
      </c>
      <c r="K152" s="97">
        <v>650000</v>
      </c>
      <c r="L152" s="97">
        <v>650000</v>
      </c>
      <c r="M152" s="98" t="s">
        <v>69</v>
      </c>
      <c r="N152" s="99" t="s">
        <v>567</v>
      </c>
      <c r="O152" s="101" t="s">
        <v>72</v>
      </c>
    </row>
    <row r="153" spans="1:15" s="73" customFormat="1" ht="27" customHeight="1">
      <c r="A153" s="93">
        <v>142</v>
      </c>
      <c r="B153" s="93" t="s">
        <v>236</v>
      </c>
      <c r="C153" s="93" t="s">
        <v>260</v>
      </c>
      <c r="D153" s="93" t="s">
        <v>117</v>
      </c>
      <c r="E153" s="94" t="s">
        <v>276</v>
      </c>
      <c r="F153" s="95" t="s">
        <v>273</v>
      </c>
      <c r="G153" s="93" t="s">
        <v>405</v>
      </c>
      <c r="H153" s="93" t="s">
        <v>425</v>
      </c>
      <c r="I153" s="93">
        <v>1</v>
      </c>
      <c r="J153" s="93">
        <v>6</v>
      </c>
      <c r="K153" s="97">
        <v>400000</v>
      </c>
      <c r="L153" s="97">
        <v>400000</v>
      </c>
      <c r="M153" s="98" t="s">
        <v>68</v>
      </c>
      <c r="N153" s="99" t="s">
        <v>568</v>
      </c>
      <c r="O153" s="101" t="s">
        <v>72</v>
      </c>
    </row>
    <row r="154" spans="1:15" s="73" customFormat="1" ht="27" customHeight="1">
      <c r="A154" s="93">
        <v>143</v>
      </c>
      <c r="B154" s="93" t="s">
        <v>236</v>
      </c>
      <c r="C154" s="93" t="s">
        <v>263</v>
      </c>
      <c r="D154" s="93" t="s">
        <v>117</v>
      </c>
      <c r="E154" s="94" t="s">
        <v>276</v>
      </c>
      <c r="F154" s="95" t="s">
        <v>273</v>
      </c>
      <c r="G154" s="93" t="s">
        <v>405</v>
      </c>
      <c r="H154" s="96" t="s">
        <v>425</v>
      </c>
      <c r="I154" s="93">
        <v>1</v>
      </c>
      <c r="J154" s="93">
        <v>12</v>
      </c>
      <c r="K154" s="97">
        <v>800000</v>
      </c>
      <c r="L154" s="97">
        <v>800000</v>
      </c>
      <c r="M154" s="98" t="s">
        <v>508</v>
      </c>
      <c r="N154" s="99" t="s">
        <v>569</v>
      </c>
      <c r="O154" s="100" t="s">
        <v>72</v>
      </c>
    </row>
    <row r="155" spans="1:15" s="73" customFormat="1" ht="27" customHeight="1">
      <c r="A155" s="93">
        <v>144</v>
      </c>
      <c r="B155" s="93" t="s">
        <v>237</v>
      </c>
      <c r="C155" s="93" t="s">
        <v>263</v>
      </c>
      <c r="D155" s="93" t="s">
        <v>117</v>
      </c>
      <c r="E155" s="94" t="s">
        <v>276</v>
      </c>
      <c r="F155" s="95" t="s">
        <v>338</v>
      </c>
      <c r="G155" s="93" t="s">
        <v>399</v>
      </c>
      <c r="H155" s="93" t="s">
        <v>434</v>
      </c>
      <c r="I155" s="93">
        <v>1</v>
      </c>
      <c r="J155" s="93">
        <v>12</v>
      </c>
      <c r="K155" s="97">
        <v>800000</v>
      </c>
      <c r="L155" s="97">
        <v>800000</v>
      </c>
      <c r="M155" s="98" t="s">
        <v>508</v>
      </c>
      <c r="N155" s="99" t="s">
        <v>570</v>
      </c>
      <c r="O155" s="100" t="s">
        <v>72</v>
      </c>
    </row>
    <row r="156" spans="1:15" s="73" customFormat="1" ht="27" customHeight="1">
      <c r="A156" s="93">
        <v>145</v>
      </c>
      <c r="B156" s="93" t="s">
        <v>238</v>
      </c>
      <c r="C156" s="93" t="s">
        <v>265</v>
      </c>
      <c r="D156" s="93" t="s">
        <v>73</v>
      </c>
      <c r="E156" s="94" t="s">
        <v>34</v>
      </c>
      <c r="F156" s="95" t="s">
        <v>335</v>
      </c>
      <c r="G156" s="93" t="s">
        <v>406</v>
      </c>
      <c r="H156" s="93" t="s">
        <v>410</v>
      </c>
      <c r="I156" s="93">
        <v>1</v>
      </c>
      <c r="J156" s="93">
        <v>12</v>
      </c>
      <c r="K156" s="97">
        <v>600000</v>
      </c>
      <c r="L156" s="97">
        <v>600000</v>
      </c>
      <c r="M156" s="98" t="s">
        <v>70</v>
      </c>
      <c r="N156" s="99" t="s">
        <v>571</v>
      </c>
      <c r="O156" s="100" t="s">
        <v>72</v>
      </c>
    </row>
    <row r="157" spans="1:15" s="73" customFormat="1" ht="27" customHeight="1">
      <c r="A157" s="93">
        <v>146</v>
      </c>
      <c r="B157" s="93" t="s">
        <v>239</v>
      </c>
      <c r="C157" s="93" t="s">
        <v>265</v>
      </c>
      <c r="D157" s="93" t="s">
        <v>73</v>
      </c>
      <c r="E157" s="94" t="s">
        <v>339</v>
      </c>
      <c r="F157" s="95" t="s">
        <v>340</v>
      </c>
      <c r="G157" s="93" t="s">
        <v>406</v>
      </c>
      <c r="H157" s="93" t="s">
        <v>410</v>
      </c>
      <c r="I157" s="93">
        <v>1</v>
      </c>
      <c r="J157" s="93">
        <v>40</v>
      </c>
      <c r="K157" s="97">
        <v>2000000</v>
      </c>
      <c r="L157" s="97">
        <v>2000000</v>
      </c>
      <c r="M157" s="98" t="s">
        <v>45</v>
      </c>
      <c r="N157" s="99" t="s">
        <v>572</v>
      </c>
      <c r="O157" s="100" t="s">
        <v>72</v>
      </c>
    </row>
    <row r="158" spans="1:15" s="73" customFormat="1" ht="27" customHeight="1">
      <c r="A158" s="93">
        <v>147</v>
      </c>
      <c r="B158" s="93" t="s">
        <v>239</v>
      </c>
      <c r="C158" s="93" t="s">
        <v>265</v>
      </c>
      <c r="D158" s="93" t="s">
        <v>73</v>
      </c>
      <c r="E158" s="94" t="s">
        <v>339</v>
      </c>
      <c r="F158" s="95" t="s">
        <v>340</v>
      </c>
      <c r="G158" s="93" t="s">
        <v>406</v>
      </c>
      <c r="H158" s="96" t="s">
        <v>410</v>
      </c>
      <c r="I158" s="93">
        <v>1</v>
      </c>
      <c r="J158" s="93">
        <v>40</v>
      </c>
      <c r="K158" s="97">
        <v>2000000</v>
      </c>
      <c r="L158" s="97">
        <v>2000000</v>
      </c>
      <c r="M158" s="98" t="s">
        <v>45</v>
      </c>
      <c r="N158" s="99" t="s">
        <v>573</v>
      </c>
      <c r="O158" s="101" t="s">
        <v>72</v>
      </c>
    </row>
    <row r="159" spans="1:15" s="73" customFormat="1" ht="27" customHeight="1">
      <c r="A159" s="93">
        <v>148</v>
      </c>
      <c r="B159" s="93" t="s">
        <v>240</v>
      </c>
      <c r="C159" s="93" t="s">
        <v>74</v>
      </c>
      <c r="D159" s="93" t="s">
        <v>74</v>
      </c>
      <c r="E159" s="94" t="s">
        <v>36</v>
      </c>
      <c r="F159" s="95" t="s">
        <v>278</v>
      </c>
      <c r="G159" s="93" t="s">
        <v>407</v>
      </c>
      <c r="H159" s="96" t="s">
        <v>437</v>
      </c>
      <c r="I159" s="93">
        <v>1</v>
      </c>
      <c r="J159" s="93">
        <v>10</v>
      </c>
      <c r="K159" s="97">
        <v>500000</v>
      </c>
      <c r="L159" s="97">
        <v>500000</v>
      </c>
      <c r="M159" s="98" t="s">
        <v>66</v>
      </c>
      <c r="N159" s="99" t="s">
        <v>574</v>
      </c>
      <c r="O159" s="100" t="s">
        <v>72</v>
      </c>
    </row>
    <row r="160" spans="1:15" s="22" customFormat="1" ht="15" hidden="1">
      <c r="A160" s="105"/>
      <c r="B160" s="105"/>
      <c r="C160" s="106"/>
      <c r="D160" s="105"/>
      <c r="E160" s="107"/>
      <c r="F160" s="108"/>
      <c r="G160" s="105"/>
      <c r="H160" s="105"/>
      <c r="I160" s="105"/>
      <c r="J160" s="105"/>
      <c r="K160" s="109"/>
      <c r="L160" s="109"/>
      <c r="M160" s="110"/>
      <c r="N160" s="111"/>
      <c r="O160" s="112"/>
    </row>
    <row r="161" spans="1:15" s="73" customFormat="1" ht="26.25" customHeight="1">
      <c r="A161" s="113"/>
      <c r="B161" s="113"/>
      <c r="C161" s="114"/>
      <c r="D161" s="113"/>
      <c r="E161" s="66" t="s">
        <v>82</v>
      </c>
      <c r="F161" s="66"/>
      <c r="G161" s="115"/>
      <c r="H161" s="115"/>
      <c r="I161" s="115">
        <f>SUBTOTAL(9,I12:I160)</f>
        <v>148</v>
      </c>
      <c r="J161" s="115">
        <f>SUBTOTAL(9,J12:J160)</f>
        <v>4112</v>
      </c>
      <c r="K161" s="116"/>
      <c r="L161" s="117">
        <f>SUBTOTAL(9,L12:L160)</f>
        <v>206150000</v>
      </c>
      <c r="M161" s="118"/>
      <c r="N161" s="119"/>
      <c r="O161" s="120"/>
    </row>
    <row r="162" spans="1:15" s="73" customFormat="1" ht="13.5">
      <c r="A162" s="121"/>
      <c r="B162" s="121"/>
      <c r="C162" s="122"/>
      <c r="D162" s="121"/>
      <c r="E162" s="123"/>
      <c r="F162" s="123"/>
      <c r="G162" s="124"/>
      <c r="H162" s="124"/>
      <c r="I162" s="124"/>
      <c r="J162" s="124"/>
      <c r="K162" s="125"/>
      <c r="L162" s="126"/>
      <c r="M162" s="125"/>
      <c r="N162" s="127"/>
      <c r="O162" s="128"/>
    </row>
    <row r="163" spans="1:15" s="73" customFormat="1" ht="13.5">
      <c r="A163" s="121"/>
      <c r="B163" s="121"/>
      <c r="C163" s="129"/>
      <c r="D163" s="130"/>
      <c r="E163" s="129" t="s">
        <v>53</v>
      </c>
      <c r="F163" s="129"/>
      <c r="G163" s="131">
        <f>L161</f>
        <v>206150000</v>
      </c>
      <c r="H163" s="121" t="s">
        <v>52</v>
      </c>
      <c r="I163" s="124"/>
      <c r="J163" s="124"/>
      <c r="K163" s="125"/>
      <c r="L163" s="126"/>
      <c r="M163" s="125"/>
      <c r="N163" s="127"/>
      <c r="O163" s="128"/>
    </row>
    <row r="164" spans="1:15" s="22" customFormat="1" ht="15.75">
      <c r="A164" s="21"/>
      <c r="B164" s="21"/>
      <c r="C164" s="132"/>
      <c r="D164" s="21"/>
      <c r="E164" s="133" t="s">
        <v>87</v>
      </c>
      <c r="F164" s="133"/>
      <c r="G164" s="134" t="str">
        <f>tien_so!C6</f>
        <v>Hai trăm lẻ sáu triệu một trăm năm mươi ngàn đồng./.</v>
      </c>
      <c r="H164" s="134"/>
      <c r="I164" s="134"/>
      <c r="J164" s="134"/>
      <c r="K164" s="134"/>
      <c r="L164" s="134"/>
      <c r="N164" s="64"/>
      <c r="O164" s="65"/>
    </row>
    <row r="165" spans="1:15" s="22" customFormat="1" ht="17.25">
      <c r="A165" s="21"/>
      <c r="B165" s="21"/>
      <c r="C165" s="132"/>
      <c r="D165" s="21"/>
      <c r="G165" s="21"/>
      <c r="H165" s="21"/>
      <c r="I165" s="21"/>
      <c r="J165" s="21"/>
      <c r="L165" s="25"/>
      <c r="M165" s="25"/>
      <c r="N165" s="25"/>
      <c r="O165" s="135"/>
    </row>
    <row r="166" spans="1:15" s="22" customFormat="1" ht="17.25">
      <c r="A166" s="21"/>
      <c r="B166" s="21"/>
      <c r="C166" s="132"/>
      <c r="D166" s="21"/>
      <c r="G166" s="21"/>
      <c r="H166" s="21"/>
      <c r="I166" s="21"/>
      <c r="J166" s="21"/>
      <c r="M166" s="63"/>
      <c r="N166" s="136"/>
      <c r="O166" s="135"/>
    </row>
    <row r="169" spans="1:15" s="22" customFormat="1" ht="15">
      <c r="A169" s="21"/>
      <c r="B169" s="21"/>
      <c r="C169" s="132"/>
      <c r="D169" s="21"/>
      <c r="G169" s="21"/>
      <c r="H169" s="21"/>
      <c r="I169" s="21"/>
      <c r="J169" s="21"/>
      <c r="L169" s="137"/>
      <c r="N169" s="64"/>
      <c r="O169" s="65"/>
    </row>
    <row r="171" spans="1:15" s="22" customFormat="1" ht="17.25">
      <c r="A171" s="21"/>
      <c r="B171" s="21"/>
      <c r="C171" s="132"/>
      <c r="D171" s="21"/>
      <c r="G171" s="21"/>
      <c r="H171" s="21"/>
      <c r="I171" s="21"/>
      <c r="J171" s="21"/>
      <c r="L171" s="25"/>
      <c r="M171" s="25"/>
      <c r="N171" s="25"/>
      <c r="O171" s="135"/>
    </row>
  </sheetData>
  <sheetProtection/>
  <autoFilter ref="A11:O159"/>
  <mergeCells count="23">
    <mergeCell ref="A6:O6"/>
    <mergeCell ref="A1:F1"/>
    <mergeCell ref="A2:F2"/>
    <mergeCell ref="A4:O4"/>
    <mergeCell ref="A5:O5"/>
    <mergeCell ref="D8:D9"/>
    <mergeCell ref="C8:C9"/>
    <mergeCell ref="I8:J8"/>
    <mergeCell ref="A8:A9"/>
    <mergeCell ref="B8:B9"/>
    <mergeCell ref="E164:F164"/>
    <mergeCell ref="G8:H8"/>
    <mergeCell ref="F8:F9"/>
    <mergeCell ref="E161:F161"/>
    <mergeCell ref="G164:L164"/>
    <mergeCell ref="E8:E9"/>
    <mergeCell ref="L171:N171"/>
    <mergeCell ref="L165:N165"/>
    <mergeCell ref="K8:K9"/>
    <mergeCell ref="L8:L9"/>
    <mergeCell ref="O8:O9"/>
    <mergeCell ref="M8:M9"/>
    <mergeCell ref="N8:N9"/>
  </mergeCells>
  <printOptions/>
  <pageMargins left="0.29" right="0.17" top="0.38" bottom="0.53" header="0.23" footer="0.31"/>
  <pageSetup horizontalDpi="600" verticalDpi="600" orientation="landscape" paperSize="9" scale="72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84904</dc:creator>
  <cp:keywords/>
  <dc:description/>
  <cp:lastModifiedBy>84904569659</cp:lastModifiedBy>
  <cp:lastPrinted>2021-02-02T08:27:14Z</cp:lastPrinted>
  <dcterms:created xsi:type="dcterms:W3CDTF">2017-01-17T02:59:09Z</dcterms:created>
  <dcterms:modified xsi:type="dcterms:W3CDTF">2021-02-04T15:23:48Z</dcterms:modified>
  <cp:category/>
  <cp:version/>
  <cp:contentType/>
  <cp:contentStatus/>
</cp:coreProperties>
</file>