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4400" windowHeight="7425" firstSheet="1" activeTab="1"/>
  </bookViews>
  <sheets>
    <sheet name="tien_so" sheetId="3" state="hidden" r:id="rId1"/>
    <sheet name="Tong_hop" sheetId="2" r:id="rId2"/>
    <sheet name="ngoai gio_I_2019_2020" sheetId="1" r:id="rId3"/>
  </sheets>
  <definedNames>
    <definedName name="_xlnm._FilterDatabase" localSheetId="2" hidden="1">'ngoai gio_I_2019_2020'!$A$7:$N$711</definedName>
    <definedName name="_xlnm._FilterDatabase" localSheetId="0" hidden="1">tien_so!#REF!</definedName>
    <definedName name="_xlnm._FilterDatabase" localSheetId="1" hidden="1">Tong_hop!$B$8:$M$156</definedName>
    <definedName name="CNV">#REF!</definedName>
    <definedName name="ngach">#REF!</definedName>
    <definedName name="pc">#REF!</definedName>
    <definedName name="_xlnm.Print_Area" localSheetId="2">'ngoai gio_I_2019_2020'!$A$1:$N$717</definedName>
    <definedName name="_xlnm.Print_Area" localSheetId="1">Tong_hop!$A$1:$M$156</definedName>
    <definedName name="_xlnm.Print_Titles" localSheetId="2">'ngoai gio_I_2019_2020'!$7:$7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A10" i="2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J8" i="1"/>
  <c r="J9"/>
  <c r="J10"/>
  <c r="J11"/>
  <c r="J9" i="2"/>
  <c r="L9" s="1"/>
  <c r="J17" i="1"/>
  <c r="J10" i="2" s="1"/>
  <c r="J18" i="1"/>
  <c r="J19"/>
  <c r="J20"/>
  <c r="J21"/>
  <c r="J22"/>
  <c r="J23"/>
  <c r="J24"/>
  <c r="J25"/>
  <c r="J12"/>
  <c r="J13"/>
  <c r="J14"/>
  <c r="J15"/>
  <c r="J16"/>
  <c r="J11" i="2"/>
  <c r="L11" s="1"/>
  <c r="J26" i="1"/>
  <c r="J12" i="2" s="1"/>
  <c r="L12" s="1"/>
  <c r="J27" i="1"/>
  <c r="J28"/>
  <c r="J29"/>
  <c r="J30"/>
  <c r="J31"/>
  <c r="J32"/>
  <c r="J33"/>
  <c r="J34"/>
  <c r="J35"/>
  <c r="J36"/>
  <c r="J37"/>
  <c r="J38"/>
  <c r="J39"/>
  <c r="J13" i="2"/>
  <c r="L13" s="1"/>
  <c r="J40" i="1"/>
  <c r="J44"/>
  <c r="J45"/>
  <c r="J46"/>
  <c r="J47"/>
  <c r="J49"/>
  <c r="J50"/>
  <c r="J51"/>
  <c r="J52"/>
  <c r="J53"/>
  <c r="J14" i="2"/>
  <c r="L14" s="1"/>
  <c r="J48" i="1"/>
  <c r="J15" i="2" s="1"/>
  <c r="L15" s="1"/>
  <c r="J41" i="1"/>
  <c r="J42"/>
  <c r="J43"/>
  <c r="J16" i="2"/>
  <c r="L16" s="1"/>
  <c r="J54" i="1"/>
  <c r="J55"/>
  <c r="J56"/>
  <c r="J57"/>
  <c r="J17" i="2"/>
  <c r="L17" s="1"/>
  <c r="J58" i="1"/>
  <c r="J18" i="2" s="1"/>
  <c r="L18" s="1"/>
  <c r="J59" i="1"/>
  <c r="J60"/>
  <c r="J61"/>
  <c r="J62"/>
  <c r="J63"/>
  <c r="J64"/>
  <c r="J19" i="2" s="1"/>
  <c r="L19" s="1"/>
  <c r="J65" i="1"/>
  <c r="J66"/>
  <c r="J67"/>
  <c r="J68"/>
  <c r="J20" i="2" s="1"/>
  <c r="L20" s="1"/>
  <c r="J69" i="1"/>
  <c r="J70"/>
  <c r="J71"/>
  <c r="J72"/>
  <c r="J73"/>
  <c r="J21" i="2" s="1"/>
  <c r="J74" i="1"/>
  <c r="J75"/>
  <c r="J76"/>
  <c r="J77"/>
  <c r="J78"/>
  <c r="J79"/>
  <c r="J22" i="2" s="1"/>
  <c r="L22" s="1"/>
  <c r="J80" i="1"/>
  <c r="J81"/>
  <c r="J82"/>
  <c r="J83"/>
  <c r="J84"/>
  <c r="J85"/>
  <c r="J86"/>
  <c r="J87"/>
  <c r="J88"/>
  <c r="J23" i="2"/>
  <c r="L23" s="1"/>
  <c r="J89" i="1"/>
  <c r="J90"/>
  <c r="J91"/>
  <c r="J92"/>
  <c r="J93"/>
  <c r="J94"/>
  <c r="J105"/>
  <c r="J106"/>
  <c r="J107"/>
  <c r="J108"/>
  <c r="J109"/>
  <c r="J110"/>
  <c r="J24" i="2"/>
  <c r="L24" s="1"/>
  <c r="J95" i="1"/>
  <c r="J96"/>
  <c r="J97"/>
  <c r="J98"/>
  <c r="J99"/>
  <c r="J100"/>
  <c r="J101"/>
  <c r="J102"/>
  <c r="J103"/>
  <c r="J104"/>
  <c r="J25" i="2"/>
  <c r="L25" s="1"/>
  <c r="J111" i="1"/>
  <c r="J112"/>
  <c r="J113"/>
  <c r="J114"/>
  <c r="J115"/>
  <c r="J116"/>
  <c r="J117"/>
  <c r="J118"/>
  <c r="J26" i="2"/>
  <c r="L26" s="1"/>
  <c r="J131" i="1"/>
  <c r="J132"/>
  <c r="J133"/>
  <c r="J134"/>
  <c r="J135"/>
  <c r="J136"/>
  <c r="J137"/>
  <c r="J27" i="2"/>
  <c r="L27" s="1"/>
  <c r="J145" i="1"/>
  <c r="J28" i="2" s="1"/>
  <c r="J146" i="1"/>
  <c r="J147"/>
  <c r="J119"/>
  <c r="J120"/>
  <c r="J121"/>
  <c r="J122"/>
  <c r="J123"/>
  <c r="J124"/>
  <c r="J125"/>
  <c r="J29" i="2"/>
  <c r="L29" s="1"/>
  <c r="J126" i="1"/>
  <c r="J30" i="2" s="1"/>
  <c r="L30" s="1"/>
  <c r="J127" i="1"/>
  <c r="J128"/>
  <c r="J129"/>
  <c r="J130"/>
  <c r="J138"/>
  <c r="J139"/>
  <c r="J140"/>
  <c r="J141"/>
  <c r="J142"/>
  <c r="J143"/>
  <c r="J144"/>
  <c r="J31" i="2"/>
  <c r="L31" s="1"/>
  <c r="J148" i="1"/>
  <c r="J32" i="2" s="1"/>
  <c r="L32" s="1"/>
  <c r="J149" i="1"/>
  <c r="J150"/>
  <c r="J151"/>
  <c r="J33" i="2"/>
  <c r="L33" s="1"/>
  <c r="J152" i="1"/>
  <c r="J34" i="2" s="1"/>
  <c r="L34" s="1"/>
  <c r="J153" i="1"/>
  <c r="J154"/>
  <c r="J155"/>
  <c r="J35" i="2"/>
  <c r="L35" s="1"/>
  <c r="J156" i="1"/>
  <c r="J36" i="2" s="1"/>
  <c r="L36" s="1"/>
  <c r="J157" i="1"/>
  <c r="J158"/>
  <c r="J159"/>
  <c r="J160"/>
  <c r="J161"/>
  <c r="J162"/>
  <c r="J37" i="2" s="1"/>
  <c r="L37" s="1"/>
  <c r="J163" i="1"/>
  <c r="J164"/>
  <c r="J165"/>
  <c r="J166"/>
  <c r="J167"/>
  <c r="J168"/>
  <c r="J169"/>
  <c r="J170"/>
  <c r="J171"/>
  <c r="J172"/>
  <c r="J38" i="2" s="1"/>
  <c r="L38" s="1"/>
  <c r="J173" i="1"/>
  <c r="J174"/>
  <c r="J175"/>
  <c r="J176"/>
  <c r="J177"/>
  <c r="J178"/>
  <c r="J179"/>
  <c r="J180"/>
  <c r="J181"/>
  <c r="J182"/>
  <c r="J183"/>
  <c r="J184"/>
  <c r="J185"/>
  <c r="J39" i="2"/>
  <c r="L39" s="1"/>
  <c r="J186" i="1"/>
  <c r="J187"/>
  <c r="J40" i="2" s="1"/>
  <c r="J188" i="1"/>
  <c r="J189"/>
  <c r="J190"/>
  <c r="J41" i="2"/>
  <c r="L41" s="1"/>
  <c r="J199" i="1"/>
  <c r="J42" i="2" s="1"/>
  <c r="L42" s="1"/>
  <c r="J200" i="1"/>
  <c r="J201"/>
  <c r="J202"/>
  <c r="J203"/>
  <c r="J207"/>
  <c r="J208"/>
  <c r="J209"/>
  <c r="J210"/>
  <c r="J191"/>
  <c r="J192"/>
  <c r="J43" i="2" s="1"/>
  <c r="L43" s="1"/>
  <c r="J193" i="1"/>
  <c r="J194"/>
  <c r="J195"/>
  <c r="J196"/>
  <c r="J197"/>
  <c r="J198"/>
  <c r="J211"/>
  <c r="J212"/>
  <c r="J213"/>
  <c r="J214"/>
  <c r="J215"/>
  <c r="J216"/>
  <c r="J217"/>
  <c r="J218"/>
  <c r="J219"/>
  <c r="J220"/>
  <c r="J221"/>
  <c r="J44" i="2"/>
  <c r="L44" s="1"/>
  <c r="J204" i="1"/>
  <c r="J45" i="2" s="1"/>
  <c r="L45" s="1"/>
  <c r="J205" i="1"/>
  <c r="J206"/>
  <c r="J231"/>
  <c r="J232"/>
  <c r="J46" i="2" s="1"/>
  <c r="L46" s="1"/>
  <c r="J233" i="1"/>
  <c r="J234"/>
  <c r="J222"/>
  <c r="J223"/>
  <c r="J224"/>
  <c r="J225"/>
  <c r="J226"/>
  <c r="J227"/>
  <c r="J228"/>
  <c r="J229"/>
  <c r="J230"/>
  <c r="J47" i="2"/>
  <c r="L47" s="1"/>
  <c r="J235" i="1"/>
  <c r="J236"/>
  <c r="J237"/>
  <c r="J238"/>
  <c r="J48" i="2"/>
  <c r="L48" s="1"/>
  <c r="J248" i="1"/>
  <c r="J249"/>
  <c r="J250"/>
  <c r="J251"/>
  <c r="J252"/>
  <c r="J255"/>
  <c r="J256"/>
  <c r="J257"/>
  <c r="J49" i="2"/>
  <c r="L49" s="1"/>
  <c r="J260" i="1"/>
  <c r="J50" i="2" s="1"/>
  <c r="L50" s="1"/>
  <c r="J261" i="1"/>
  <c r="J262"/>
  <c r="J263"/>
  <c r="J264"/>
  <c r="J265"/>
  <c r="J266"/>
  <c r="J239"/>
  <c r="J240"/>
  <c r="J241"/>
  <c r="J242"/>
  <c r="J243"/>
  <c r="J51" i="2"/>
  <c r="L51" s="1"/>
  <c r="J244" i="1"/>
  <c r="J245"/>
  <c r="J246"/>
  <c r="J247"/>
  <c r="J258"/>
  <c r="J259"/>
  <c r="J52" i="2"/>
  <c r="L52" s="1"/>
  <c r="J253" i="1"/>
  <c r="J254"/>
  <c r="J53" i="2"/>
  <c r="L53" s="1"/>
  <c r="J271" i="1"/>
  <c r="J54" i="2" s="1"/>
  <c r="L54" s="1"/>
  <c r="J272" i="1"/>
  <c r="J273"/>
  <c r="J267"/>
  <c r="J268"/>
  <c r="J55" i="2" s="1"/>
  <c r="L55" s="1"/>
  <c r="J269" i="1"/>
  <c r="J270"/>
  <c r="J277"/>
  <c r="J56" i="2" s="1"/>
  <c r="J278" i="1"/>
  <c r="J279"/>
  <c r="J274"/>
  <c r="J275"/>
  <c r="J57" i="2" s="1"/>
  <c r="L57" s="1"/>
  <c r="J276" i="1"/>
  <c r="J280"/>
  <c r="J281"/>
  <c r="J282"/>
  <c r="J283"/>
  <c r="J284"/>
  <c r="J285"/>
  <c r="J58" i="2"/>
  <c r="L58" s="1"/>
  <c r="J298" i="1"/>
  <c r="J59" i="2" s="1"/>
  <c r="L59" s="1"/>
  <c r="J299" i="1"/>
  <c r="J300"/>
  <c r="J295"/>
  <c r="J296"/>
  <c r="J297"/>
  <c r="J60" i="2"/>
  <c r="L60" s="1"/>
  <c r="J286" i="1"/>
  <c r="J61" i="2" s="1"/>
  <c r="L61" s="1"/>
  <c r="J287" i="1"/>
  <c r="J288"/>
  <c r="J289"/>
  <c r="J290"/>
  <c r="J291"/>
  <c r="J62" i="2"/>
  <c r="L62" s="1"/>
  <c r="J292" i="1"/>
  <c r="J63" i="2" s="1"/>
  <c r="L63" s="1"/>
  <c r="J293" i="1"/>
  <c r="J294"/>
  <c r="J301"/>
  <c r="J64" i="2" s="1"/>
  <c r="J302" i="1"/>
  <c r="J303"/>
  <c r="J304"/>
  <c r="J305"/>
  <c r="J306"/>
  <c r="J65" i="2"/>
  <c r="L65" s="1"/>
  <c r="J307" i="1"/>
  <c r="J66" i="2" s="1"/>
  <c r="L66" s="1"/>
  <c r="J308" i="1"/>
  <c r="J309"/>
  <c r="J310"/>
  <c r="J311"/>
  <c r="J312"/>
  <c r="J67" i="2"/>
  <c r="L67" s="1"/>
  <c r="J313" i="1"/>
  <c r="J314"/>
  <c r="J315"/>
  <c r="J316"/>
  <c r="J317"/>
  <c r="J318"/>
  <c r="J68" i="2"/>
  <c r="L68" s="1"/>
  <c r="J319" i="1"/>
  <c r="J69" i="2" s="1"/>
  <c r="L69" s="1"/>
  <c r="J320" i="1"/>
  <c r="J321"/>
  <c r="J322"/>
  <c r="J323"/>
  <c r="J324"/>
  <c r="J70" i="2"/>
  <c r="L70" s="1"/>
  <c r="J325" i="1"/>
  <c r="J71" i="2" s="1"/>
  <c r="L71" s="1"/>
  <c r="J326" i="1"/>
  <c r="J327"/>
  <c r="J340"/>
  <c r="J341"/>
  <c r="J342"/>
  <c r="J343"/>
  <c r="J344"/>
  <c r="J345"/>
  <c r="J72" i="2"/>
  <c r="L72" s="1"/>
  <c r="J328" i="1"/>
  <c r="J329"/>
  <c r="J330"/>
  <c r="J331"/>
  <c r="J332"/>
  <c r="J333"/>
  <c r="J334"/>
  <c r="J335"/>
  <c r="J336"/>
  <c r="J337"/>
  <c r="J338"/>
  <c r="J339"/>
  <c r="J73" i="2"/>
  <c r="L73" s="1"/>
  <c r="J346" i="1"/>
  <c r="J74" i="2" s="1"/>
  <c r="J347" i="1"/>
  <c r="J348"/>
  <c r="J355"/>
  <c r="J356"/>
  <c r="J357"/>
  <c r="J75" i="2"/>
  <c r="L75" s="1"/>
  <c r="J364" i="1"/>
  <c r="J76" i="2" s="1"/>
  <c r="L76" s="1"/>
  <c r="J365" i="1"/>
  <c r="J366"/>
  <c r="J349"/>
  <c r="J350"/>
  <c r="J77" i="2" s="1"/>
  <c r="L77" s="1"/>
  <c r="J351" i="1"/>
  <c r="J352"/>
  <c r="J353"/>
  <c r="J354"/>
  <c r="J358"/>
  <c r="J359"/>
  <c r="J360"/>
  <c r="J361"/>
  <c r="J362"/>
  <c r="J363"/>
  <c r="J367"/>
  <c r="J368"/>
  <c r="J369"/>
  <c r="J370"/>
  <c r="J78" i="2"/>
  <c r="L78" s="1"/>
  <c r="J371" i="1"/>
  <c r="J79" i="2" s="1"/>
  <c r="J372" i="1"/>
  <c r="J373"/>
  <c r="J374"/>
  <c r="J375"/>
  <c r="J376"/>
  <c r="J377"/>
  <c r="J378"/>
  <c r="J80" i="2"/>
  <c r="L80" s="1"/>
  <c r="J383" i="1"/>
  <c r="J384"/>
  <c r="J81" i="2" s="1"/>
  <c r="J385" i="1"/>
  <c r="J386"/>
  <c r="J379"/>
  <c r="J380"/>
  <c r="J82" i="2" s="1"/>
  <c r="L82" s="1"/>
  <c r="J381" i="1"/>
  <c r="J382"/>
  <c r="J393"/>
  <c r="J394"/>
  <c r="J83" i="2" s="1"/>
  <c r="L83" s="1"/>
  <c r="J395" i="1"/>
  <c r="J396"/>
  <c r="J387"/>
  <c r="J388"/>
  <c r="J389"/>
  <c r="J390"/>
  <c r="J391"/>
  <c r="J392"/>
  <c r="J397"/>
  <c r="J398"/>
  <c r="J399"/>
  <c r="J400"/>
  <c r="J401"/>
  <c r="J402"/>
  <c r="J403"/>
  <c r="J84" i="2"/>
  <c r="L84" s="1"/>
  <c r="J404" i="1"/>
  <c r="J405"/>
  <c r="J406"/>
  <c r="J407"/>
  <c r="J408"/>
  <c r="J409"/>
  <c r="J410"/>
  <c r="J411"/>
  <c r="J412"/>
  <c r="J413"/>
  <c r="J414"/>
  <c r="J415"/>
  <c r="J416"/>
  <c r="J417"/>
  <c r="J85" i="2"/>
  <c r="L85" s="1"/>
  <c r="J418" i="1"/>
  <c r="J86" i="2" s="1"/>
  <c r="L86" s="1"/>
  <c r="J419" i="1"/>
  <c r="J420"/>
  <c r="J421"/>
  <c r="J422"/>
  <c r="J423"/>
  <c r="J424"/>
  <c r="J425"/>
  <c r="J426"/>
  <c r="J427"/>
  <c r="J428"/>
  <c r="J448"/>
  <c r="J449"/>
  <c r="J450"/>
  <c r="J451"/>
  <c r="J452"/>
  <c r="J453"/>
  <c r="J454"/>
  <c r="J455"/>
  <c r="J456"/>
  <c r="J457"/>
  <c r="J458"/>
  <c r="J459"/>
  <c r="J460"/>
  <c r="J87" i="2"/>
  <c r="L87" s="1"/>
  <c r="J429" i="1"/>
  <c r="J430"/>
  <c r="J431"/>
  <c r="J432"/>
  <c r="J433"/>
  <c r="J434"/>
  <c r="J88" i="2"/>
  <c r="L88" s="1"/>
  <c r="J441" i="1"/>
  <c r="J89" i="2" s="1"/>
  <c r="L89" s="1"/>
  <c r="J442" i="1"/>
  <c r="J443"/>
  <c r="J444"/>
  <c r="J445"/>
  <c r="J446"/>
  <c r="J447"/>
  <c r="J461"/>
  <c r="J462"/>
  <c r="J463"/>
  <c r="J464"/>
  <c r="J435"/>
  <c r="J436"/>
  <c r="J90" i="2" s="1"/>
  <c r="L90" s="1"/>
  <c r="J437" i="1"/>
  <c r="J438"/>
  <c r="J439"/>
  <c r="J440"/>
  <c r="J490"/>
  <c r="J491"/>
  <c r="J492"/>
  <c r="J91" i="2"/>
  <c r="L91" s="1"/>
  <c r="J481" i="1"/>
  <c r="J482"/>
  <c r="J483"/>
  <c r="J484"/>
  <c r="J92" i="2"/>
  <c r="L92" s="1"/>
  <c r="J485" i="1"/>
  <c r="J93" i="2" s="1"/>
  <c r="L93" s="1"/>
  <c r="J486" i="1"/>
  <c r="J487"/>
  <c r="J488"/>
  <c r="J489"/>
  <c r="J470"/>
  <c r="J471"/>
  <c r="J472"/>
  <c r="J473"/>
  <c r="J474"/>
  <c r="J475"/>
  <c r="J476"/>
  <c r="J477"/>
  <c r="J478"/>
  <c r="J479"/>
  <c r="J480"/>
  <c r="J94" i="2"/>
  <c r="L94" s="1"/>
  <c r="J465" i="1"/>
  <c r="J95" i="2" s="1"/>
  <c r="L95" s="1"/>
  <c r="J466" i="1"/>
  <c r="J467"/>
  <c r="J468"/>
  <c r="J469"/>
  <c r="J493"/>
  <c r="J494"/>
  <c r="J96" i="2" s="1"/>
  <c r="L96" s="1"/>
  <c r="J495" i="1"/>
  <c r="J496"/>
  <c r="J497"/>
  <c r="J498"/>
  <c r="J97" i="2" s="1"/>
  <c r="L97" s="1"/>
  <c r="J499" i="1"/>
  <c r="J500"/>
  <c r="J504"/>
  <c r="J505"/>
  <c r="J506"/>
  <c r="J519"/>
  <c r="J520"/>
  <c r="J521"/>
  <c r="J98" i="2"/>
  <c r="L98" s="1"/>
  <c r="J507" i="1"/>
  <c r="J99" i="2" s="1"/>
  <c r="L99" s="1"/>
  <c r="J508" i="1"/>
  <c r="J509"/>
  <c r="J501"/>
  <c r="J502"/>
  <c r="J503"/>
  <c r="J510"/>
  <c r="J511"/>
  <c r="J512"/>
  <c r="J522"/>
  <c r="J523"/>
  <c r="J524"/>
  <c r="J100" i="2"/>
  <c r="L100" s="1"/>
  <c r="J513" i="1"/>
  <c r="J514"/>
  <c r="J515"/>
  <c r="J516"/>
  <c r="J517"/>
  <c r="J518"/>
  <c r="J101" i="2"/>
  <c r="L101" s="1"/>
  <c r="J525" i="1"/>
  <c r="J102" i="2" s="1"/>
  <c r="L102" s="1"/>
  <c r="J526" i="1"/>
  <c r="J527"/>
  <c r="J528"/>
  <c r="J529"/>
  <c r="J534"/>
  <c r="J103" i="2"/>
  <c r="L103" s="1"/>
  <c r="J530" i="1"/>
  <c r="J531"/>
  <c r="J532"/>
  <c r="J533"/>
  <c r="J104" i="2"/>
  <c r="L104" s="1"/>
  <c r="J535" i="1"/>
  <c r="J536"/>
  <c r="J537"/>
  <c r="J538"/>
  <c r="J539"/>
  <c r="J544"/>
  <c r="J545"/>
  <c r="J546"/>
  <c r="J105" i="2"/>
  <c r="L105" s="1"/>
  <c r="J540" i="1"/>
  <c r="J541"/>
  <c r="J542"/>
  <c r="J543"/>
  <c r="J106" i="2"/>
  <c r="L106" s="1"/>
  <c r="J551" i="1"/>
  <c r="J552"/>
  <c r="J107" i="2"/>
  <c r="L107" s="1"/>
  <c r="J547" i="1"/>
  <c r="J548"/>
  <c r="J549"/>
  <c r="J550"/>
  <c r="J108" i="2"/>
  <c r="L108" s="1"/>
  <c r="J553" i="1"/>
  <c r="J554"/>
  <c r="J109" i="2"/>
  <c r="L109" s="1"/>
  <c r="J558" i="1"/>
  <c r="J110" i="2" s="1"/>
  <c r="L110" s="1"/>
  <c r="J559" i="1"/>
  <c r="J560"/>
  <c r="J555"/>
  <c r="J556"/>
  <c r="J557"/>
  <c r="J111" i="2"/>
  <c r="L111" s="1"/>
  <c r="J564" i="1"/>
  <c r="J565"/>
  <c r="J566"/>
  <c r="J112" i="2"/>
  <c r="L112" s="1"/>
  <c r="J561" i="1"/>
  <c r="J113" i="2" s="1"/>
  <c r="J562" i="1"/>
  <c r="J563"/>
  <c r="J567"/>
  <c r="J568"/>
  <c r="J569"/>
  <c r="J114" i="2"/>
  <c r="L114" s="1"/>
  <c r="J570" i="1"/>
  <c r="J115" i="2" s="1"/>
  <c r="L115" s="1"/>
  <c r="J571" i="1"/>
  <c r="J572"/>
  <c r="J573"/>
  <c r="J116" i="2"/>
  <c r="L116" s="1"/>
  <c r="J574" i="1"/>
  <c r="J575"/>
  <c r="J117" i="2"/>
  <c r="L117" s="1"/>
  <c r="J580" i="1"/>
  <c r="J581"/>
  <c r="J582"/>
  <c r="J583"/>
  <c r="J584"/>
  <c r="J118" i="2"/>
  <c r="L118" s="1"/>
  <c r="J576" i="1"/>
  <c r="J577"/>
  <c r="J578"/>
  <c r="J579"/>
  <c r="J119" i="2"/>
  <c r="L119" s="1"/>
  <c r="J592" i="1"/>
  <c r="J593"/>
  <c r="J594"/>
  <c r="J595"/>
  <c r="J596"/>
  <c r="J597"/>
  <c r="J598"/>
  <c r="J120" i="2"/>
  <c r="L120" s="1"/>
  <c r="J599" i="1"/>
  <c r="J121" i="2" s="1"/>
  <c r="J600" i="1"/>
  <c r="J601"/>
  <c r="J585"/>
  <c r="J602"/>
  <c r="J122" i="2" s="1"/>
  <c r="L122" s="1"/>
  <c r="J626" i="1"/>
  <c r="J627"/>
  <c r="J123" i="2" s="1"/>
  <c r="L123" s="1"/>
  <c r="J628" i="1"/>
  <c r="J629"/>
  <c r="J630"/>
  <c r="J631"/>
  <c r="J603"/>
  <c r="J604"/>
  <c r="J605"/>
  <c r="J606"/>
  <c r="J607"/>
  <c r="J608"/>
  <c r="J609"/>
  <c r="J610"/>
  <c r="J611"/>
  <c r="J124" i="2"/>
  <c r="L124" s="1"/>
  <c r="J612" i="1"/>
  <c r="J613"/>
  <c r="J614"/>
  <c r="J615"/>
  <c r="J616"/>
  <c r="J617"/>
  <c r="J618"/>
  <c r="J619"/>
  <c r="J620"/>
  <c r="J621"/>
  <c r="J125" i="2"/>
  <c r="L125" s="1"/>
  <c r="J586" i="1"/>
  <c r="J587"/>
  <c r="J588"/>
  <c r="J589"/>
  <c r="J590"/>
  <c r="J591"/>
  <c r="J622"/>
  <c r="J623"/>
  <c r="J126" i="2"/>
  <c r="L126" s="1"/>
  <c r="J624" i="1"/>
  <c r="J625"/>
  <c r="J127" i="2"/>
  <c r="L127" s="1"/>
  <c r="J632" i="1"/>
  <c r="J128" i="2" s="1"/>
  <c r="L128" s="1"/>
  <c r="J633" i="1"/>
  <c r="J634"/>
  <c r="J635"/>
  <c r="J636"/>
  <c r="J640"/>
  <c r="J641"/>
  <c r="J129" i="2" s="1"/>
  <c r="L129" s="1"/>
  <c r="J637" i="1"/>
  <c r="J638"/>
  <c r="J639"/>
  <c r="J130" i="2"/>
  <c r="L130" s="1"/>
  <c r="J653" i="1"/>
  <c r="J654"/>
  <c r="J655"/>
  <c r="J656"/>
  <c r="J131" i="2"/>
  <c r="L131" s="1"/>
  <c r="J650" i="1"/>
  <c r="J132" i="2" s="1"/>
  <c r="L132" s="1"/>
  <c r="J651" i="1"/>
  <c r="J652"/>
  <c r="J642"/>
  <c r="J643"/>
  <c r="J644"/>
  <c r="J133" i="2"/>
  <c r="L133" s="1"/>
  <c r="J657" i="1"/>
  <c r="J658"/>
  <c r="J659"/>
  <c r="J660"/>
  <c r="J134" i="2"/>
  <c r="L134" s="1"/>
  <c r="J645" i="1"/>
  <c r="J135" i="2" s="1"/>
  <c r="L135" s="1"/>
  <c r="J646" i="1"/>
  <c r="J647"/>
  <c r="J648"/>
  <c r="J649"/>
  <c r="J661"/>
  <c r="J662"/>
  <c r="J663"/>
  <c r="J136" i="2"/>
  <c r="L136" s="1"/>
  <c r="J664" i="1"/>
  <c r="J137" i="2" s="1"/>
  <c r="L137" s="1"/>
  <c r="J665" i="1"/>
  <c r="J666"/>
  <c r="J667"/>
  <c r="J668"/>
  <c r="J669"/>
  <c r="J138" i="2"/>
  <c r="L138" s="1"/>
  <c r="J670" i="1"/>
  <c r="J671"/>
  <c r="J672"/>
  <c r="J673"/>
  <c r="J674"/>
  <c r="J675"/>
  <c r="J676"/>
  <c r="J677"/>
  <c r="J139" i="2"/>
  <c r="L139" s="1"/>
  <c r="J678" i="1"/>
  <c r="J679"/>
  <c r="J140" i="2" s="1"/>
  <c r="J680" i="1"/>
  <c r="J681"/>
  <c r="J682"/>
  <c r="J141" i="2" s="1"/>
  <c r="J683" i="1"/>
  <c r="J684"/>
  <c r="J685"/>
  <c r="J142" i="2" s="1"/>
  <c r="J686" i="1"/>
  <c r="J687"/>
  <c r="J688"/>
  <c r="J689"/>
  <c r="J690"/>
  <c r="J143" i="2"/>
  <c r="L143" s="1"/>
  <c r="J691" i="1"/>
  <c r="J144" i="2" s="1"/>
  <c r="L144" s="1"/>
  <c r="J692" i="1"/>
  <c r="J693"/>
  <c r="J706"/>
  <c r="J707"/>
  <c r="J708"/>
  <c r="J145" i="2"/>
  <c r="L145" s="1"/>
  <c r="J703" i="1"/>
  <c r="J146" i="2" s="1"/>
  <c r="L146" s="1"/>
  <c r="J704" i="1"/>
  <c r="J705"/>
  <c r="J697"/>
  <c r="J698"/>
  <c r="J699"/>
  <c r="J147" i="2"/>
  <c r="L147" s="1"/>
  <c r="J709" i="1"/>
  <c r="J148" i="2" s="1"/>
  <c r="L148" s="1"/>
  <c r="J710" i="1"/>
  <c r="J711"/>
  <c r="J694"/>
  <c r="J695"/>
  <c r="J696"/>
  <c r="J149" i="2"/>
  <c r="L149" s="1"/>
  <c r="J700" i="1"/>
  <c r="J150" i="2" s="1"/>
  <c r="L150" s="1"/>
  <c r="J701" i="1"/>
  <c r="J702"/>
  <c r="L174" i="2"/>
  <c r="K159"/>
  <c r="K160"/>
  <c r="K161"/>
  <c r="K162"/>
  <c r="K163"/>
  <c r="K164"/>
  <c r="K165"/>
  <c r="K166"/>
  <c r="K167"/>
  <c r="K168"/>
  <c r="K169"/>
  <c r="K170"/>
  <c r="K171"/>
  <c r="K172"/>
  <c r="K173"/>
  <c r="K174"/>
  <c r="K158"/>
  <c r="K175" s="1"/>
  <c r="J174"/>
  <c r="H9"/>
  <c r="H10"/>
  <c r="H11"/>
  <c r="H12"/>
  <c r="H13"/>
  <c r="H14"/>
  <c r="H15"/>
  <c r="H16"/>
  <c r="H17"/>
  <c r="H18"/>
  <c r="H19"/>
  <c r="H20"/>
  <c r="H158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161"/>
  <c r="H56"/>
  <c r="H57"/>
  <c r="H58"/>
  <c r="H59"/>
  <c r="H60"/>
  <c r="H61"/>
  <c r="H62"/>
  <c r="H63"/>
  <c r="H64"/>
  <c r="H65"/>
  <c r="H66"/>
  <c r="H67"/>
  <c r="H163" s="1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67"/>
  <c r="H112"/>
  <c r="H113"/>
  <c r="H114"/>
  <c r="H115"/>
  <c r="H116"/>
  <c r="H117"/>
  <c r="H118"/>
  <c r="H119"/>
  <c r="H169" s="1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71" s="1"/>
  <c r="H141"/>
  <c r="H172" s="1"/>
  <c r="H142"/>
  <c r="H143"/>
  <c r="H144"/>
  <c r="H145"/>
  <c r="H146"/>
  <c r="H147"/>
  <c r="H148"/>
  <c r="H149"/>
  <c r="H150"/>
  <c r="H174"/>
  <c r="A9" i="1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150" i="2"/>
  <c r="K152"/>
  <c r="J152"/>
  <c r="J713" i="1"/>
  <c r="H713"/>
  <c r="B15" i="3"/>
  <c r="C15"/>
  <c r="E16" s="1"/>
  <c r="G16"/>
  <c r="H17" s="1"/>
  <c r="K16"/>
  <c r="O16"/>
  <c r="I17"/>
  <c r="K18"/>
  <c r="O18"/>
  <c r="G19"/>
  <c r="K19"/>
  <c r="C20"/>
  <c r="B22"/>
  <c r="C22"/>
  <c r="E23" s="1"/>
  <c r="G23"/>
  <c r="H24" s="1"/>
  <c r="K23"/>
  <c r="K25" s="1"/>
  <c r="O23"/>
  <c r="O25" s="1"/>
  <c r="I24"/>
  <c r="C27"/>
  <c r="E25" l="1"/>
  <c r="E26"/>
  <c r="E18"/>
  <c r="E19"/>
  <c r="K26"/>
  <c r="G26"/>
  <c r="G25"/>
  <c r="G24"/>
  <c r="M23"/>
  <c r="I23"/>
  <c r="G18"/>
  <c r="G17"/>
  <c r="M16"/>
  <c r="I16"/>
  <c r="H152" i="2"/>
  <c r="H160"/>
  <c r="H162"/>
  <c r="H159"/>
  <c r="D23" i="3"/>
  <c r="F23"/>
  <c r="H23"/>
  <c r="J23"/>
  <c r="L23"/>
  <c r="N23"/>
  <c r="D16"/>
  <c r="F16"/>
  <c r="H16"/>
  <c r="J16"/>
  <c r="L16"/>
  <c r="N16"/>
  <c r="B1"/>
  <c r="G715" i="1"/>
  <c r="O24" i="3"/>
  <c r="O17"/>
  <c r="L141" i="2"/>
  <c r="L172" s="1"/>
  <c r="J172"/>
  <c r="L81"/>
  <c r="L166" s="1"/>
  <c r="J166"/>
  <c r="J165"/>
  <c r="L79"/>
  <c r="J163"/>
  <c r="L64"/>
  <c r="L163" s="1"/>
  <c r="L56"/>
  <c r="L162" s="1"/>
  <c r="J162"/>
  <c r="H170"/>
  <c r="H166"/>
  <c r="H164"/>
  <c r="L167"/>
  <c r="J173"/>
  <c r="L142"/>
  <c r="L173" s="1"/>
  <c r="J171"/>
  <c r="L140"/>
  <c r="L171" s="1"/>
  <c r="L121"/>
  <c r="L170" s="1"/>
  <c r="J170"/>
  <c r="L113"/>
  <c r="L168" s="1"/>
  <c r="J168"/>
  <c r="L74"/>
  <c r="J164"/>
  <c r="J161"/>
  <c r="L40"/>
  <c r="L161" s="1"/>
  <c r="L28"/>
  <c r="L160" s="1"/>
  <c r="J160"/>
  <c r="J159"/>
  <c r="L21"/>
  <c r="L159" s="1"/>
  <c r="L10"/>
  <c r="J158"/>
  <c r="H173"/>
  <c r="H168"/>
  <c r="H165"/>
  <c r="H175" s="1"/>
  <c r="L169"/>
  <c r="L165"/>
  <c r="L164"/>
  <c r="J169"/>
  <c r="J167"/>
  <c r="N17" i="3" l="1"/>
  <c r="M17"/>
  <c r="M18"/>
  <c r="M19"/>
  <c r="N24"/>
  <c r="M25"/>
  <c r="M26"/>
  <c r="M24"/>
  <c r="I18"/>
  <c r="I19"/>
  <c r="I25"/>
  <c r="I26"/>
  <c r="C1"/>
  <c r="L18"/>
  <c r="H18"/>
  <c r="H19"/>
  <c r="D17"/>
  <c r="F17"/>
  <c r="F19" s="1"/>
  <c r="D18"/>
  <c r="D19"/>
  <c r="E17"/>
  <c r="L25"/>
  <c r="H25"/>
  <c r="H26"/>
  <c r="D24"/>
  <c r="F24"/>
  <c r="D25"/>
  <c r="D26"/>
  <c r="E24"/>
  <c r="L152" i="2"/>
  <c r="G154" s="1"/>
  <c r="B8" i="3" s="1"/>
  <c r="N18"/>
  <c r="N19"/>
  <c r="J17"/>
  <c r="L17"/>
  <c r="L19" s="1"/>
  <c r="J18"/>
  <c r="J19"/>
  <c r="K17"/>
  <c r="F18"/>
  <c r="N25"/>
  <c r="N26"/>
  <c r="J24"/>
  <c r="L24"/>
  <c r="L26" s="1"/>
  <c r="J25"/>
  <c r="J26"/>
  <c r="K24"/>
  <c r="F25"/>
  <c r="F26"/>
  <c r="J175" i="2"/>
  <c r="L158"/>
  <c r="L175" s="1"/>
  <c r="C8" i="3" l="1"/>
  <c r="D2"/>
  <c r="F2"/>
  <c r="G2"/>
  <c r="I2"/>
  <c r="J2"/>
  <c r="L2"/>
  <c r="M2"/>
  <c r="O2"/>
  <c r="O4" s="1"/>
  <c r="H2"/>
  <c r="N2"/>
  <c r="E2"/>
  <c r="K2"/>
  <c r="N5" l="1"/>
  <c r="N4"/>
  <c r="E5"/>
  <c r="E4"/>
  <c r="H5"/>
  <c r="H4"/>
  <c r="M5"/>
  <c r="N3"/>
  <c r="O3"/>
  <c r="M4"/>
  <c r="M3"/>
  <c r="J5"/>
  <c r="L3"/>
  <c r="K3"/>
  <c r="J4"/>
  <c r="J3"/>
  <c r="G5"/>
  <c r="I3"/>
  <c r="H3"/>
  <c r="G4"/>
  <c r="G3"/>
  <c r="D5"/>
  <c r="F3"/>
  <c r="E3"/>
  <c r="D4"/>
  <c r="D3"/>
  <c r="K5"/>
  <c r="K4"/>
  <c r="L5"/>
  <c r="L4"/>
  <c r="I4"/>
  <c r="I5"/>
  <c r="F5"/>
  <c r="F4"/>
  <c r="D9"/>
  <c r="F9"/>
  <c r="G9"/>
  <c r="I9"/>
  <c r="J9"/>
  <c r="L9"/>
  <c r="M9"/>
  <c r="O9"/>
  <c r="O11" s="1"/>
  <c r="H9"/>
  <c r="N9"/>
  <c r="E9"/>
  <c r="K9"/>
  <c r="E12" l="1"/>
  <c r="E11"/>
  <c r="H12"/>
  <c r="H11"/>
  <c r="M12"/>
  <c r="M10"/>
  <c r="O10"/>
  <c r="M11"/>
  <c r="N10"/>
  <c r="J12"/>
  <c r="L10"/>
  <c r="J10"/>
  <c r="J11"/>
  <c r="K10"/>
  <c r="G12"/>
  <c r="I10"/>
  <c r="G10"/>
  <c r="G11"/>
  <c r="H10"/>
  <c r="D12"/>
  <c r="F10"/>
  <c r="D10"/>
  <c r="D11"/>
  <c r="E10"/>
  <c r="K12"/>
  <c r="K11"/>
  <c r="N12"/>
  <c r="N11"/>
  <c r="L12"/>
  <c r="L11"/>
  <c r="I11"/>
  <c r="I12"/>
  <c r="F12"/>
  <c r="F11"/>
  <c r="C6"/>
  <c r="G716" i="1" s="1"/>
  <c r="C13" i="3" l="1"/>
  <c r="G155" i="2" s="1"/>
</calcChain>
</file>

<file path=xl/sharedStrings.xml><?xml version="1.0" encoding="utf-8"?>
<sst xmlns="http://schemas.openxmlformats.org/spreadsheetml/2006/main" count="7119" uniqueCount="796">
  <si>
    <t>Hương</t>
  </si>
  <si>
    <t>Nguyễn Thị</t>
  </si>
  <si>
    <t>Hằng</t>
  </si>
  <si>
    <t>Cường</t>
  </si>
  <si>
    <t>Nguyễn Văn</t>
  </si>
  <si>
    <t>Sơn</t>
  </si>
  <si>
    <t>Thủy</t>
  </si>
  <si>
    <t>Nguyễn Đức</t>
  </si>
  <si>
    <t>Hạnh</t>
  </si>
  <si>
    <t>Nguyễn Thị Thanh</t>
  </si>
  <si>
    <t>Dũng</t>
  </si>
  <si>
    <t>Yến</t>
  </si>
  <si>
    <t>Huyền</t>
  </si>
  <si>
    <t>Nguyễn Thị Minh</t>
  </si>
  <si>
    <t>Hải</t>
  </si>
  <si>
    <t>Nguyễn Hữu</t>
  </si>
  <si>
    <t>Đỗ Thị</t>
  </si>
  <si>
    <t>Hà</t>
  </si>
  <si>
    <t>Lê Thị</t>
  </si>
  <si>
    <t>Hiển</t>
  </si>
  <si>
    <t>Ngô Thị</t>
  </si>
  <si>
    <t>Nguyễn Thị Bích</t>
  </si>
  <si>
    <t>Đồng Huy</t>
  </si>
  <si>
    <t>Giới</t>
  </si>
  <si>
    <t>Tâm</t>
  </si>
  <si>
    <t>Thảo</t>
  </si>
  <si>
    <t>Lê Thị Diệu</t>
  </si>
  <si>
    <t>Thùy</t>
  </si>
  <si>
    <t>Toản</t>
  </si>
  <si>
    <t>Hưng</t>
  </si>
  <si>
    <t>Sinh học đại cương</t>
  </si>
  <si>
    <t>Tiếng Anh 1</t>
  </si>
  <si>
    <t>Xác suất thống kê</t>
  </si>
  <si>
    <t>Toán cao cấp</t>
  </si>
  <si>
    <t>Đại số tuyến tính</t>
  </si>
  <si>
    <t>Vật lý</t>
  </si>
  <si>
    <t>Vật lý đại cương A</t>
  </si>
  <si>
    <t>Giải phẫu vật nuôi 1</t>
  </si>
  <si>
    <t>Ký sinh trùng thú y 1</t>
  </si>
  <si>
    <t>f_malp</t>
  </si>
  <si>
    <t>LT</t>
  </si>
  <si>
    <t>LOP_DH</t>
  </si>
  <si>
    <t/>
  </si>
  <si>
    <t>GK</t>
  </si>
  <si>
    <t>CB</t>
  </si>
  <si>
    <t>TH</t>
  </si>
  <si>
    <t>LOP_DH1</t>
  </si>
  <si>
    <t>Mai</t>
  </si>
  <si>
    <t>KT02001</t>
  </si>
  <si>
    <t>KT02002</t>
  </si>
  <si>
    <t>ML01001</t>
  </si>
  <si>
    <t>ML01002</t>
  </si>
  <si>
    <t>MT02033</t>
  </si>
  <si>
    <t>Giang</t>
  </si>
  <si>
    <t>SH01001</t>
  </si>
  <si>
    <t>SH001</t>
  </si>
  <si>
    <t>TH01007</t>
  </si>
  <si>
    <t>TH01011</t>
  </si>
  <si>
    <t>TOA07</t>
  </si>
  <si>
    <t>TH01006</t>
  </si>
  <si>
    <t>TOA19</t>
  </si>
  <si>
    <t>TH01018</t>
  </si>
  <si>
    <t>TH01002</t>
  </si>
  <si>
    <t>TY03011</t>
  </si>
  <si>
    <t>Vi sinh vật đại cương</t>
  </si>
  <si>
    <t>Kinh tế vi mô 1</t>
  </si>
  <si>
    <t>Kinh tế vĩ mô 1</t>
  </si>
  <si>
    <t>Những NLCB của CN Mác-Lênin 1</t>
  </si>
  <si>
    <t>Những NLCB của CN Mác-Lênin 2</t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</si>
  <si>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</si>
  <si>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</si>
  <si>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</si>
  <si>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</si>
  <si>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</si>
  <si>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</si>
  <si>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</si>
  <si>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</si>
  <si>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</si>
  <si>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</si>
  <si>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</si>
  <si>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</si>
  <si>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BỘ NÔNG NGHIỆP VÀ PTNT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</si>
  <si>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</si>
  <si>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</si>
  <si>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</si>
  <si>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</si>
  <si>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</si>
  <si>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</si>
  <si>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</si>
  <si>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</si>
  <si>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</si>
  <si>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Số tài khoản</t>
  </si>
  <si>
    <t>Mã 
ĐV</t>
  </si>
  <si>
    <t>Số tiết 
(tiết)</t>
  </si>
  <si>
    <t>Thành tiền 
(đồng)</t>
  </si>
  <si>
    <t>Mã 
GV</t>
  </si>
  <si>
    <t>Hòa</t>
  </si>
  <si>
    <t>TY03015</t>
  </si>
  <si>
    <t>Vệ sinh thú y 2</t>
  </si>
  <si>
    <t>bmay3</t>
  </si>
  <si>
    <t>Di truyền giống</t>
  </si>
  <si>
    <t>Di truyền Giống gia súc</t>
  </si>
  <si>
    <t>Cơ sở kỹ thuật điện</t>
  </si>
  <si>
    <t>Kinh tế</t>
  </si>
  <si>
    <t>Nguyên lý của CN Mác - Lênin</t>
  </si>
  <si>
    <t>Tiếng Anh cơ bản</t>
  </si>
  <si>
    <t>Tiếng Anh chuyên nghiệp</t>
  </si>
  <si>
    <t>Ký sinh trùng</t>
  </si>
  <si>
    <t>Tổ chức - Giải phẫu - Phôi thai</t>
  </si>
  <si>
    <t>Vi sinh vật - Truyền nhiễm</t>
  </si>
  <si>
    <t>Thú y cộng đồng</t>
  </si>
  <si>
    <t>Toán học</t>
  </si>
  <si>
    <t>Toán - Tin ứng dụng</t>
  </si>
  <si>
    <t>Kế toán tài chính</t>
  </si>
  <si>
    <t>Sinh học</t>
  </si>
  <si>
    <t>Vi sinh vật</t>
  </si>
  <si>
    <t>Công nghệ môi trường</t>
  </si>
  <si>
    <t>Quản lý môi trường</t>
  </si>
  <si>
    <t>Giáo dục thể chất</t>
  </si>
  <si>
    <t>0107</t>
  </si>
  <si>
    <t>0202</t>
  </si>
  <si>
    <t>0402</t>
  </si>
  <si>
    <t>0501</t>
  </si>
  <si>
    <t>0601</t>
  </si>
  <si>
    <t>0703</t>
  </si>
  <si>
    <t>0704</t>
  </si>
  <si>
    <t>0901</t>
  </si>
  <si>
    <t>0904</t>
  </si>
  <si>
    <t>0905</t>
  </si>
  <si>
    <t>0906</t>
  </si>
  <si>
    <t>1001</t>
  </si>
  <si>
    <t>1002</t>
  </si>
  <si>
    <t>1006</t>
  </si>
  <si>
    <t>1101</t>
  </si>
  <si>
    <t>1205</t>
  </si>
  <si>
    <t>1303</t>
  </si>
  <si>
    <t>1309</t>
  </si>
  <si>
    <t>1311</t>
  </si>
  <si>
    <t>3300</t>
  </si>
  <si>
    <t>KHD02</t>
  </si>
  <si>
    <t>KHD03</t>
  </si>
  <si>
    <t>KHD05</t>
  </si>
  <si>
    <t>KHD10</t>
  </si>
  <si>
    <t>KTL20</t>
  </si>
  <si>
    <t>NLM05</t>
  </si>
  <si>
    <t>NLM18</t>
  </si>
  <si>
    <t>NN006</t>
  </si>
  <si>
    <t>NN009</t>
  </si>
  <si>
    <t>GTC02</t>
  </si>
  <si>
    <t>TOA04</t>
  </si>
  <si>
    <t>VLY11</t>
  </si>
  <si>
    <t>Bình</t>
  </si>
  <si>
    <t>Đỗ Nguyên</t>
  </si>
  <si>
    <t>Luyện Hữu</t>
  </si>
  <si>
    <t>Cử</t>
  </si>
  <si>
    <t>Cao Việt</t>
  </si>
  <si>
    <t>Phan Quốc</t>
  </si>
  <si>
    <t>Dung</t>
  </si>
  <si>
    <t>Trần Thế</t>
  </si>
  <si>
    <t>Hà Thị</t>
  </si>
  <si>
    <t>Trần Thị Tuyết</t>
  </si>
  <si>
    <t>Tám</t>
  </si>
  <si>
    <t>Nguyễn Bá</t>
  </si>
  <si>
    <t>Tiếp</t>
  </si>
  <si>
    <t>Phương</t>
  </si>
  <si>
    <t>Lê Văn</t>
  </si>
  <si>
    <t>Nguyễn Trọng</t>
  </si>
  <si>
    <t>Nguyễn Xuân</t>
  </si>
  <si>
    <t>Dương</t>
  </si>
  <si>
    <t>Khoa học đất</t>
  </si>
  <si>
    <t>Phân tích định lượng</t>
  </si>
  <si>
    <t>Sinh thái nông nghiệp</t>
  </si>
  <si>
    <t>QL02047</t>
  </si>
  <si>
    <t>QL03014</t>
  </si>
  <si>
    <t>QL02008</t>
  </si>
  <si>
    <t>KT02007</t>
  </si>
  <si>
    <t>SN01032</t>
  </si>
  <si>
    <t>TY01001</t>
  </si>
  <si>
    <t>TY02001</t>
  </si>
  <si>
    <t>GT01022</t>
  </si>
  <si>
    <t>Thổ nhưỡng</t>
  </si>
  <si>
    <t>Đánh giá đất</t>
  </si>
  <si>
    <t>Thổ nhưỡng đại cương</t>
  </si>
  <si>
    <t>Kinh tế lượng</t>
  </si>
  <si>
    <t>Tiếng La tinh</t>
  </si>
  <si>
    <t>Cầu lông</t>
  </si>
  <si>
    <t>0302</t>
  </si>
  <si>
    <t>0504</t>
  </si>
  <si>
    <t>1308</t>
  </si>
  <si>
    <t>Còn lĩnh
(đồng)</t>
  </si>
  <si>
    <t>Số chi thừa
năm học trước
(đồng)</t>
  </si>
  <si>
    <t>BCY02</t>
  </si>
  <si>
    <t>CTU06</t>
  </si>
  <si>
    <t>CTU08</t>
  </si>
  <si>
    <t>DTG05</t>
  </si>
  <si>
    <t>SLD04</t>
  </si>
  <si>
    <t>DIE14</t>
  </si>
  <si>
    <t>DIE15</t>
  </si>
  <si>
    <t>TDH01</t>
  </si>
  <si>
    <t>TDH04</t>
  </si>
  <si>
    <t>TDH05</t>
  </si>
  <si>
    <t>TDH09</t>
  </si>
  <si>
    <t>TDH11</t>
  </si>
  <si>
    <t>HTD08</t>
  </si>
  <si>
    <t>PTN14</t>
  </si>
  <si>
    <t>NLM04</t>
  </si>
  <si>
    <t>NLM07</t>
  </si>
  <si>
    <t>NN001</t>
  </si>
  <si>
    <t>QTP03</t>
  </si>
  <si>
    <t>KST12</t>
  </si>
  <si>
    <t>GTC09</t>
  </si>
  <si>
    <t>GTC10</t>
  </si>
  <si>
    <t>VTN23</t>
  </si>
  <si>
    <t>CNP11</t>
  </si>
  <si>
    <t>TOT11</t>
  </si>
  <si>
    <t>BKT02</t>
  </si>
  <si>
    <t>HOA01</t>
  </si>
  <si>
    <t>HOA07</t>
  </si>
  <si>
    <t>HOA21</t>
  </si>
  <si>
    <t>HOA26</t>
  </si>
  <si>
    <t>HOA27</t>
  </si>
  <si>
    <t>VSV09</t>
  </si>
  <si>
    <t>VSV10</t>
  </si>
  <si>
    <t>Đỗ Tấn</t>
  </si>
  <si>
    <t>Hồ Thị Thu</t>
  </si>
  <si>
    <t>Tùng</t>
  </si>
  <si>
    <t>Hà Xuân</t>
  </si>
  <si>
    <t>Bộ</t>
  </si>
  <si>
    <t>Tuấn</t>
  </si>
  <si>
    <t>Mùi</t>
  </si>
  <si>
    <t>Nguyễn Thị Thu</t>
  </si>
  <si>
    <t>Nguyễn Thị Tuyết</t>
  </si>
  <si>
    <t>Nhung</t>
  </si>
  <si>
    <t>Ngô Phương</t>
  </si>
  <si>
    <t>Ngô Trí</t>
  </si>
  <si>
    <t>Nguyễn Kim</t>
  </si>
  <si>
    <t>Đặng Thị Thúy</t>
  </si>
  <si>
    <t>Điều</t>
  </si>
  <si>
    <t>Nguyễn Quang</t>
  </si>
  <si>
    <t>Huy</t>
  </si>
  <si>
    <t>Duyên</t>
  </si>
  <si>
    <t>Quyền Đình</t>
  </si>
  <si>
    <t>Minh</t>
  </si>
  <si>
    <t>Ngô Thị Thanh</t>
  </si>
  <si>
    <t>Đinh Thị</t>
  </si>
  <si>
    <t>Hiền</t>
  </si>
  <si>
    <t>Phan Thị Phương</t>
  </si>
  <si>
    <t>Hoàng</t>
  </si>
  <si>
    <t>Nguyễn Thị Hồng</t>
  </si>
  <si>
    <t>Chiên</t>
  </si>
  <si>
    <t>Lại Thị Lan</t>
  </si>
  <si>
    <t>Lê Ngọc</t>
  </si>
  <si>
    <t>Ninh</t>
  </si>
  <si>
    <t>Cao Thị Bích</t>
  </si>
  <si>
    <t>Phượng</t>
  </si>
  <si>
    <t>Vũ Thị Thu</t>
  </si>
  <si>
    <t>Trang</t>
  </si>
  <si>
    <t>Thanh</t>
  </si>
  <si>
    <t>Thắng</t>
  </si>
  <si>
    <t>Lê Thị Minh</t>
  </si>
  <si>
    <t>Nguyễn Thị Thúy</t>
  </si>
  <si>
    <t>Nguyễn Đăng</t>
  </si>
  <si>
    <t>Học</t>
  </si>
  <si>
    <t>Đoàn Thị Thúy</t>
  </si>
  <si>
    <t>ái</t>
  </si>
  <si>
    <t>Lê Thị Thu</t>
  </si>
  <si>
    <t>Thương</t>
  </si>
  <si>
    <t>Chu Thị</t>
  </si>
  <si>
    <t>Nguyễn Tú</t>
  </si>
  <si>
    <t>Điệp</t>
  </si>
  <si>
    <t>Phan Thị</t>
  </si>
  <si>
    <t>Nguyễn Ngọc</t>
  </si>
  <si>
    <t>Bệnh cây</t>
  </si>
  <si>
    <t>Côn trùng</t>
  </si>
  <si>
    <t>Chăn nuôi chuyên khoa</t>
  </si>
  <si>
    <t>Sinh học động vật</t>
  </si>
  <si>
    <t>Sinh lý - Tập tính động vật</t>
  </si>
  <si>
    <t>Quản lý đất đai</t>
  </si>
  <si>
    <t>Máy nông nghiệp</t>
  </si>
  <si>
    <t>Động lực</t>
  </si>
  <si>
    <t>Tự động hóa</t>
  </si>
  <si>
    <t>Hệ thống điện</t>
  </si>
  <si>
    <t>Phát triển nông thôn</t>
  </si>
  <si>
    <t>Đường lối CM của ĐCSVN</t>
  </si>
  <si>
    <t>Công nghệ chế biến</t>
  </si>
  <si>
    <t>Quản lý chất lượng và An toàn thực phẩm</t>
  </si>
  <si>
    <t>Công nghệ phần mềm</t>
  </si>
  <si>
    <t>Marketing</t>
  </si>
  <si>
    <t>Hóa học</t>
  </si>
  <si>
    <t>Nuôi trồng thuỷ sản</t>
  </si>
  <si>
    <t>NH03021</t>
  </si>
  <si>
    <t>CN03501</t>
  </si>
  <si>
    <t>CN02701</t>
  </si>
  <si>
    <t>PCN02305</t>
  </si>
  <si>
    <t>CD02618</t>
  </si>
  <si>
    <t>CD02608</t>
  </si>
  <si>
    <t>CD03617</t>
  </si>
  <si>
    <t>CD03822</t>
  </si>
  <si>
    <t>KT03026</t>
  </si>
  <si>
    <t>ML01004</t>
  </si>
  <si>
    <t>SN01033</t>
  </si>
  <si>
    <t>SN00011</t>
  </si>
  <si>
    <t>CP03006</t>
  </si>
  <si>
    <t>TY02002</t>
  </si>
  <si>
    <t>TY02005</t>
  </si>
  <si>
    <t>TH01009</t>
  </si>
  <si>
    <t>KQ02014</t>
  </si>
  <si>
    <t>KQ03107</t>
  </si>
  <si>
    <t>MT01002</t>
  </si>
  <si>
    <t>MT01001</t>
  </si>
  <si>
    <t>MT01004</t>
  </si>
  <si>
    <t>MT03058</t>
  </si>
  <si>
    <t>MT01016</t>
  </si>
  <si>
    <t>Côn trùng đại cương 2</t>
  </si>
  <si>
    <t>Chăn nuôi lợn</t>
  </si>
  <si>
    <t>Thiết kế thí nghiệm</t>
  </si>
  <si>
    <t>Động vật học</t>
  </si>
  <si>
    <t>Sinh lý động vật 2</t>
  </si>
  <si>
    <t>Kỹ thuật điện tử 1</t>
  </si>
  <si>
    <t>Lý thuyết điều khiển tự động 1</t>
  </si>
  <si>
    <t>Điều khiển truyền động điện</t>
  </si>
  <si>
    <t>Thực tập lắp ráp mạch điện tử</t>
  </si>
  <si>
    <t>NC &amp; đánh giá nông thôn</t>
  </si>
  <si>
    <t>Đường lối cách mạng của ĐCSVN</t>
  </si>
  <si>
    <t>Tiếng Anh 2</t>
  </si>
  <si>
    <t>Tiếng Anh 0</t>
  </si>
  <si>
    <t>Đánh giá cảm quan thực phẩm</t>
  </si>
  <si>
    <t>Giải phẫu vật nuôi 2</t>
  </si>
  <si>
    <t>Tin học đại cương</t>
  </si>
  <si>
    <t>Nguyên lý kế toán</t>
  </si>
  <si>
    <t>Marketing căn bản 1</t>
  </si>
  <si>
    <t>Hóa hữu cơ</t>
  </si>
  <si>
    <t>Hoá học đại cương</t>
  </si>
  <si>
    <t>Hóa phân tích</t>
  </si>
  <si>
    <t>Công nghệ SH xử lý môi trường</t>
  </si>
  <si>
    <t>Sinh thái đại cương</t>
  </si>
  <si>
    <t>0102</t>
  </si>
  <si>
    <t>0105</t>
  </si>
  <si>
    <t>0201</t>
  </si>
  <si>
    <t>0203</t>
  </si>
  <si>
    <t>0208</t>
  </si>
  <si>
    <t>0306</t>
  </si>
  <si>
    <t>0404</t>
  </si>
  <si>
    <t>0405</t>
  </si>
  <si>
    <t>0407</t>
  </si>
  <si>
    <t>0409</t>
  </si>
  <si>
    <t>0502</t>
  </si>
  <si>
    <t>0602</t>
  </si>
  <si>
    <t>0802</t>
  </si>
  <si>
    <t>0805</t>
  </si>
  <si>
    <t>1004</t>
  </si>
  <si>
    <t>1103</t>
  </si>
  <si>
    <t>1301</t>
  </si>
  <si>
    <t>1401</t>
  </si>
  <si>
    <t>BẢNG CHI TIẾT THANH TOÁN TIỀN GIẢNG DẠY NGOÀI GIỜ (MÃ LOP) HỌC KỲ I NĂM HỌC 2019-2020</t>
  </si>
  <si>
    <t>BCY03</t>
  </si>
  <si>
    <t>BCY08</t>
  </si>
  <si>
    <t>CCN01</t>
  </si>
  <si>
    <t>CLT11</t>
  </si>
  <si>
    <t>CTU11</t>
  </si>
  <si>
    <t>HTN07</t>
  </si>
  <si>
    <t>DTC02</t>
  </si>
  <si>
    <t>RAQ07</t>
  </si>
  <si>
    <t>TVA05</t>
  </si>
  <si>
    <t>CNK11</t>
  </si>
  <si>
    <t>SHD06</t>
  </si>
  <si>
    <t>HSD01</t>
  </si>
  <si>
    <t>HSD06</t>
  </si>
  <si>
    <t>KHD06</t>
  </si>
  <si>
    <t>TNN05</t>
  </si>
  <si>
    <t>TNN06</t>
  </si>
  <si>
    <t>TNN10</t>
  </si>
  <si>
    <t>QDD05</t>
  </si>
  <si>
    <t>QDD11</t>
  </si>
  <si>
    <t>TTD07</t>
  </si>
  <si>
    <t>NHO03</t>
  </si>
  <si>
    <t>NHO08</t>
  </si>
  <si>
    <t>CHO02</t>
  </si>
  <si>
    <t>CHO16</t>
  </si>
  <si>
    <t>DIE07</t>
  </si>
  <si>
    <t>DIE08</t>
  </si>
  <si>
    <t>MNN07</t>
  </si>
  <si>
    <t>MNN11</t>
  </si>
  <si>
    <t>DLU12</t>
  </si>
  <si>
    <t>HTD12</t>
  </si>
  <si>
    <t>KT006</t>
  </si>
  <si>
    <t>KT008</t>
  </si>
  <si>
    <t>KTL01</t>
  </si>
  <si>
    <t>KTL08</t>
  </si>
  <si>
    <t>KTL14</t>
  </si>
  <si>
    <t>KTL19</t>
  </si>
  <si>
    <t>NLM16</t>
  </si>
  <si>
    <t>NLM17</t>
  </si>
  <si>
    <t>DCM04</t>
  </si>
  <si>
    <t>TTH04</t>
  </si>
  <si>
    <t>NN027</t>
  </si>
  <si>
    <t>NN012</t>
  </si>
  <si>
    <t>NN018</t>
  </si>
  <si>
    <t>HSC11</t>
  </si>
  <si>
    <t>CNC11</t>
  </si>
  <si>
    <t>KST11</t>
  </si>
  <si>
    <t>NCH02</t>
  </si>
  <si>
    <t>NCH04</t>
  </si>
  <si>
    <t>NCH05</t>
  </si>
  <si>
    <t>NCH06</t>
  </si>
  <si>
    <t>GTC01</t>
  </si>
  <si>
    <t>VTN05</t>
  </si>
  <si>
    <t>VTN13</t>
  </si>
  <si>
    <t>VTN17</t>
  </si>
  <si>
    <t>VTN20</t>
  </si>
  <si>
    <t>COD09</t>
  </si>
  <si>
    <t>BLY05</t>
  </si>
  <si>
    <t>TOA17</t>
  </si>
  <si>
    <t>VLY09</t>
  </si>
  <si>
    <t>VLY10</t>
  </si>
  <si>
    <t>CNP12</t>
  </si>
  <si>
    <t>MTI05</t>
  </si>
  <si>
    <t>MTI12</t>
  </si>
  <si>
    <t>MTI15</t>
  </si>
  <si>
    <t>TOT07</t>
  </si>
  <si>
    <t>BKT20</t>
  </si>
  <si>
    <t>BKT21</t>
  </si>
  <si>
    <t>MKT20</t>
  </si>
  <si>
    <t>KEQ05</t>
  </si>
  <si>
    <t>KEQ10</t>
  </si>
  <si>
    <t>SH002</t>
  </si>
  <si>
    <t>HOA12</t>
  </si>
  <si>
    <t>HOA17</t>
  </si>
  <si>
    <t>HOA25</t>
  </si>
  <si>
    <t>VSV07</t>
  </si>
  <si>
    <t>STN07</t>
  </si>
  <si>
    <t>STN13</t>
  </si>
  <si>
    <t>STN15</t>
  </si>
  <si>
    <t>STN17</t>
  </si>
  <si>
    <t>STN18</t>
  </si>
  <si>
    <t>CMT06</t>
  </si>
  <si>
    <t>CMT11</t>
  </si>
  <si>
    <t>QMT08</t>
  </si>
  <si>
    <t>QMT10</t>
  </si>
  <si>
    <t>NTS02</t>
  </si>
  <si>
    <t>QS009</t>
  </si>
  <si>
    <t>GDT07</t>
  </si>
  <si>
    <t>GDT08</t>
  </si>
  <si>
    <t>GDT10</t>
  </si>
  <si>
    <t>GDT12</t>
  </si>
  <si>
    <t>GDT13</t>
  </si>
  <si>
    <t>GDT14</t>
  </si>
  <si>
    <t>GDT18</t>
  </si>
  <si>
    <t>GDT21</t>
  </si>
  <si>
    <t>GDT24</t>
  </si>
  <si>
    <t>Viên</t>
  </si>
  <si>
    <t>Đinh Thái</t>
  </si>
  <si>
    <t>Lộc</t>
  </si>
  <si>
    <t>Anh</t>
  </si>
  <si>
    <t>Phạm Tiến</t>
  </si>
  <si>
    <t>Vũ Quỳnh</t>
  </si>
  <si>
    <t>Hoa</t>
  </si>
  <si>
    <t>Trần Bình</t>
  </si>
  <si>
    <t>Đà</t>
  </si>
  <si>
    <t>Trần</t>
  </si>
  <si>
    <t>Hiệp</t>
  </si>
  <si>
    <t>Dương Thu</t>
  </si>
  <si>
    <t>Đặng Thái</t>
  </si>
  <si>
    <t>Yên</t>
  </si>
  <si>
    <t>Thành</t>
  </si>
  <si>
    <t>Nguyễn Duy</t>
  </si>
  <si>
    <t>Vũ Thị</t>
  </si>
  <si>
    <t>Xuân</t>
  </si>
  <si>
    <t>Đỗ Thị Đức</t>
  </si>
  <si>
    <t>Vũ Thanh</t>
  </si>
  <si>
    <t>Biển</t>
  </si>
  <si>
    <t>Thuận</t>
  </si>
  <si>
    <t>Nguyễn Thị Lan</t>
  </si>
  <si>
    <t>Thao</t>
  </si>
  <si>
    <t>Nguyễn Chung</t>
  </si>
  <si>
    <t>Thông</t>
  </si>
  <si>
    <t>Nguyễn Thị Hạnh</t>
  </si>
  <si>
    <t>Nguyên</t>
  </si>
  <si>
    <t>Đạt</t>
  </si>
  <si>
    <t>Hiên</t>
  </si>
  <si>
    <t>Lương Thị Minh</t>
  </si>
  <si>
    <t>Châu</t>
  </si>
  <si>
    <t>Lê Vũ</t>
  </si>
  <si>
    <t>Quân</t>
  </si>
  <si>
    <t>Lê Anh</t>
  </si>
  <si>
    <t>Ngô Quang</t>
  </si>
  <si>
    <t>Ước</t>
  </si>
  <si>
    <t>Đoàn Bích</t>
  </si>
  <si>
    <t>Thái Thị</t>
  </si>
  <si>
    <t>Lê Khắc</t>
  </si>
  <si>
    <t>Hướng</t>
  </si>
  <si>
    <t>Nguyễn Thị Huyền</t>
  </si>
  <si>
    <t>Lê Thị Kim</t>
  </si>
  <si>
    <t>Nguyễn Đắc</t>
  </si>
  <si>
    <t>Hường</t>
  </si>
  <si>
    <t>Trần Thanh</t>
  </si>
  <si>
    <t>Hoàng Hải</t>
  </si>
  <si>
    <t>Nguyễn Thị Hoàng</t>
  </si>
  <si>
    <t>Đàm Văn</t>
  </si>
  <si>
    <t>Phải</t>
  </si>
  <si>
    <t>Chu Đức</t>
  </si>
  <si>
    <t>Phạm Ngọc</t>
  </si>
  <si>
    <t>Thạch</t>
  </si>
  <si>
    <t>Phạm Thị Lan</t>
  </si>
  <si>
    <t>Trần Thị Đức</t>
  </si>
  <si>
    <t>Trương Hà</t>
  </si>
  <si>
    <t>Thái</t>
  </si>
  <si>
    <t>Giáp</t>
  </si>
  <si>
    <t>Đặng Hữu</t>
  </si>
  <si>
    <t>Ngọc</t>
  </si>
  <si>
    <t>Cam Thị Thu</t>
  </si>
  <si>
    <t>Trần Minh</t>
  </si>
  <si>
    <t>Huệ</t>
  </si>
  <si>
    <t>Nguyễn Tiến</t>
  </si>
  <si>
    <t>Lương Minh</t>
  </si>
  <si>
    <t>Phạm Quang</t>
  </si>
  <si>
    <t>Lưu</t>
  </si>
  <si>
    <t>Kương</t>
  </si>
  <si>
    <t>Hoàng Thị Mai</t>
  </si>
  <si>
    <t>Phan Lê</t>
  </si>
  <si>
    <t>Nguyễn Thái</t>
  </si>
  <si>
    <t>Ngô Thị Thu</t>
  </si>
  <si>
    <t>Bùi Thị Thu</t>
  </si>
  <si>
    <t>Kiên</t>
  </si>
  <si>
    <t>Nguyễn Thị Khánh</t>
  </si>
  <si>
    <t>Nguyễn Thu</t>
  </si>
  <si>
    <t>Nguyễn Đình</t>
  </si>
  <si>
    <t>Thi</t>
  </si>
  <si>
    <t>Ngô Thế</t>
  </si>
  <si>
    <t>Ân</t>
  </si>
  <si>
    <t>Lý Thị Thu</t>
  </si>
  <si>
    <t>Hồ Thị Thúy</t>
  </si>
  <si>
    <t>Nguyễn Thị Hương</t>
  </si>
  <si>
    <t>Nguyễn Thanh</t>
  </si>
  <si>
    <t>Lâm</t>
  </si>
  <si>
    <t>Trịnh Đình</t>
  </si>
  <si>
    <t>Khuyến</t>
  </si>
  <si>
    <t>Hoàng Văn</t>
  </si>
  <si>
    <t>Quý</t>
  </si>
  <si>
    <t>Thiện</t>
  </si>
  <si>
    <t>Cừ</t>
  </si>
  <si>
    <t>Lan</t>
  </si>
  <si>
    <t>Trần Văn</t>
  </si>
  <si>
    <t>Hậu</t>
  </si>
  <si>
    <t>Nguyễn Thế</t>
  </si>
  <si>
    <t>Hãnh</t>
  </si>
  <si>
    <t>Nguyễn Anh</t>
  </si>
  <si>
    <t>Tuân</t>
  </si>
  <si>
    <t>Cây công nghiệp</t>
  </si>
  <si>
    <t>Cây lương thực</t>
  </si>
  <si>
    <t>PP thí nghiệm và Thống kê sinh học</t>
  </si>
  <si>
    <t>Rau Hoa Quả và Cảnh quan</t>
  </si>
  <si>
    <t>Thực vật</t>
  </si>
  <si>
    <t>Hoá sinh động vật</t>
  </si>
  <si>
    <t>Tài nguyên nước</t>
  </si>
  <si>
    <t>Hệ thống thông tin đất đai</t>
  </si>
  <si>
    <t>Nông hóa</t>
  </si>
  <si>
    <t>Cơ học kỹ thuật</t>
  </si>
  <si>
    <t>Tư tưởng Hồ Chí Minh</t>
  </si>
  <si>
    <t>HS-CN sinh học thực phẩm</t>
  </si>
  <si>
    <t>Nội - Chẩn - Dược lý</t>
  </si>
  <si>
    <t>Bệnh lý thú y</t>
  </si>
  <si>
    <t>Khoa học máy tính</t>
  </si>
  <si>
    <t>Kế toán quản trị và Kiểm toán</t>
  </si>
  <si>
    <t>Công tác QP-AN</t>
  </si>
  <si>
    <t>0103</t>
  </si>
  <si>
    <t>0104</t>
  </si>
  <si>
    <t>0106</t>
  </si>
  <si>
    <t>0108</t>
  </si>
  <si>
    <t>0111</t>
  </si>
  <si>
    <t>0206</t>
  </si>
  <si>
    <t>0304</t>
  </si>
  <si>
    <t>0307</t>
  </si>
  <si>
    <t>0310</t>
  </si>
  <si>
    <t>0401</t>
  </si>
  <si>
    <t>0603</t>
  </si>
  <si>
    <t>0801</t>
  </si>
  <si>
    <t>0902</t>
  </si>
  <si>
    <t>0907</t>
  </si>
  <si>
    <t>1005</t>
  </si>
  <si>
    <t>1105</t>
  </si>
  <si>
    <t>2303</t>
  </si>
  <si>
    <t>NH03003</t>
  </si>
  <si>
    <t>NH03004</t>
  </si>
  <si>
    <t>NH03010</t>
  </si>
  <si>
    <t>NH03026</t>
  </si>
  <si>
    <t>NH03075</t>
  </si>
  <si>
    <t>NH03072</t>
  </si>
  <si>
    <t>NH03073</t>
  </si>
  <si>
    <t>NH03025</t>
  </si>
  <si>
    <t>NH02005</t>
  </si>
  <si>
    <t>NH03051</t>
  </si>
  <si>
    <t>NH03071</t>
  </si>
  <si>
    <t>NH02001</t>
  </si>
  <si>
    <t>CN02101</t>
  </si>
  <si>
    <t>CN02301</t>
  </si>
  <si>
    <t>CN02302</t>
  </si>
  <si>
    <t>CN02305</t>
  </si>
  <si>
    <t>QL02009</t>
  </si>
  <si>
    <t>MT02042</t>
  </si>
  <si>
    <t>QL02044</t>
  </si>
  <si>
    <t>QL03025</t>
  </si>
  <si>
    <t>QL03029</t>
  </si>
  <si>
    <t>QL02029</t>
  </si>
  <si>
    <t>QL03053</t>
  </si>
  <si>
    <t>QL03043</t>
  </si>
  <si>
    <t>CD02120</t>
  </si>
  <si>
    <t>CD02130</t>
  </si>
  <si>
    <t>CD02602</t>
  </si>
  <si>
    <t>CD02604</t>
  </si>
  <si>
    <t>CD02607</t>
  </si>
  <si>
    <t>CD02610</t>
  </si>
  <si>
    <t>CD02619</t>
  </si>
  <si>
    <t>CD03221</t>
  </si>
  <si>
    <t>PCD02015</t>
  </si>
  <si>
    <t>PCD02018</t>
  </si>
  <si>
    <t>CD03616</t>
  </si>
  <si>
    <t>CD03622</t>
  </si>
  <si>
    <t>CD03630</t>
  </si>
  <si>
    <t>CD03902</t>
  </si>
  <si>
    <t>CD03903</t>
  </si>
  <si>
    <t>CD03905</t>
  </si>
  <si>
    <t>CD03704</t>
  </si>
  <si>
    <t>CD03732</t>
  </si>
  <si>
    <t>KT02003</t>
  </si>
  <si>
    <t>KT01007</t>
  </si>
  <si>
    <t>KT02006</t>
  </si>
  <si>
    <t>KT03038</t>
  </si>
  <si>
    <t>KT03039</t>
  </si>
  <si>
    <t>ML01005</t>
  </si>
  <si>
    <t>SN03051</t>
  </si>
  <si>
    <t>SN01009</t>
  </si>
  <si>
    <t>SN03009</t>
  </si>
  <si>
    <t>SN03031</t>
  </si>
  <si>
    <t>CP02005</t>
  </si>
  <si>
    <t>CP03001</t>
  </si>
  <si>
    <t>TY03054</t>
  </si>
  <si>
    <t>TY03002</t>
  </si>
  <si>
    <t>TY03003</t>
  </si>
  <si>
    <t>TY03033</t>
  </si>
  <si>
    <t>TY03035</t>
  </si>
  <si>
    <t>TY02003</t>
  </si>
  <si>
    <t>TY02004</t>
  </si>
  <si>
    <t>TY03055</t>
  </si>
  <si>
    <t>TY02015</t>
  </si>
  <si>
    <t>TY02018</t>
  </si>
  <si>
    <t>TY03005</t>
  </si>
  <si>
    <t>TY03006</t>
  </si>
  <si>
    <t>TY03007</t>
  </si>
  <si>
    <t>TY02010</t>
  </si>
  <si>
    <t>TH01019</t>
  </si>
  <si>
    <t>TH02034</t>
  </si>
  <si>
    <t>TH03061</t>
  </si>
  <si>
    <t>TH02014</t>
  </si>
  <si>
    <t>TH03002</t>
  </si>
  <si>
    <t>TH02009</t>
  </si>
  <si>
    <t>TH02039</t>
  </si>
  <si>
    <t>KQ03008</t>
  </si>
  <si>
    <t>KQ03368</t>
  </si>
  <si>
    <t>KQ03012</t>
  </si>
  <si>
    <t>PSH01001</t>
  </si>
  <si>
    <t>MT02003</t>
  </si>
  <si>
    <t>MT03059</t>
  </si>
  <si>
    <t>MT02006</t>
  </si>
  <si>
    <t>MT02014</t>
  </si>
  <si>
    <t>MT02043</t>
  </si>
  <si>
    <t>MT03061</t>
  </si>
  <si>
    <t>MT02001</t>
  </si>
  <si>
    <t>MT03001</t>
  </si>
  <si>
    <t>MT02012</t>
  </si>
  <si>
    <t>MT03007</t>
  </si>
  <si>
    <t>TS03404</t>
  </si>
  <si>
    <t>QS01002</t>
  </si>
  <si>
    <t>GT01001</t>
  </si>
  <si>
    <t>GT01002</t>
  </si>
  <si>
    <t>GT01003</t>
  </si>
  <si>
    <t>GT01010</t>
  </si>
  <si>
    <t>GT01016</t>
  </si>
  <si>
    <t>GT01019</t>
  </si>
  <si>
    <t>GT01020</t>
  </si>
  <si>
    <t>GT01023</t>
  </si>
  <si>
    <t>Bệnh cây chuyên khoa 2</t>
  </si>
  <si>
    <t>Thuốc bảo vệ thực vật</t>
  </si>
  <si>
    <t>Sinh vật hại Nông sản STH</t>
  </si>
  <si>
    <t>Dịch tễ học BVTV</t>
  </si>
  <si>
    <t>Cây CN chuyên khoa</t>
  </si>
  <si>
    <t>Cây lương thực đại cương</t>
  </si>
  <si>
    <t>Cây lương thực chuyên khoa</t>
  </si>
  <si>
    <t>Quản lý dịch hại tổng hợp</t>
  </si>
  <si>
    <t>Phương pháp thí nghiệm</t>
  </si>
  <si>
    <t>Chọn giống cây thuốc</t>
  </si>
  <si>
    <t>Cây rau chuyên khoa</t>
  </si>
  <si>
    <t>Thực vật học</t>
  </si>
  <si>
    <t>Hoá sinh đại cương</t>
  </si>
  <si>
    <t>Thổ nhưỡng chuyên khoa</t>
  </si>
  <si>
    <t>Tài nguyên thiên nhiên 2</t>
  </si>
  <si>
    <t>Thủy văn</t>
  </si>
  <si>
    <t>Đăng ký thống kê đất đai</t>
  </si>
  <si>
    <t>Thanh tra đất</t>
  </si>
  <si>
    <t>Viễn thám</t>
  </si>
  <si>
    <t>Tin học ứng dụng vẽ bản đồ</t>
  </si>
  <si>
    <t>Phân bón</t>
  </si>
  <si>
    <t>Đồ án TK truyền động cơ khí</t>
  </si>
  <si>
    <t>Hình họa</t>
  </si>
  <si>
    <t>Lý thuyết mạch điện 1</t>
  </si>
  <si>
    <t>Lý thuyết mạch điện 2</t>
  </si>
  <si>
    <t>Điện tử công suất</t>
  </si>
  <si>
    <t>Máy điện 2</t>
  </si>
  <si>
    <t>Kỹ thuật điện tử 2</t>
  </si>
  <si>
    <t>Tin học chuyên ngành cơ khí</t>
  </si>
  <si>
    <t>Kỹ thuật thuỷ khí</t>
  </si>
  <si>
    <t>Truyền động thủy lực &amp; khí nén</t>
  </si>
  <si>
    <t>Điện tử số ứng dụng</t>
  </si>
  <si>
    <t>Điều khiển logic</t>
  </si>
  <si>
    <t>ĐA tự động hóa quá trình SX</t>
  </si>
  <si>
    <t>PLC</t>
  </si>
  <si>
    <t>Xử lý tín hiệu và lọc số</t>
  </si>
  <si>
    <t>Vi điều khiển và ứng dụng</t>
  </si>
  <si>
    <t>Vật liệu điện và cao áp</t>
  </si>
  <si>
    <t>ổn định hệ thống điện</t>
  </si>
  <si>
    <t>Nguyên lý kinh tế</t>
  </si>
  <si>
    <t>Tin học ứng dụng trong KT - XH</t>
  </si>
  <si>
    <t>Nguyên lý thống kê kinh tế</t>
  </si>
  <si>
    <t>Thống kê kinh tế - xã hội</t>
  </si>
  <si>
    <t>Thống kê kinh tế nông nghiệp</t>
  </si>
  <si>
    <t>Tiếng Anh chuyên ngành CNTT&amp;TT</t>
  </si>
  <si>
    <t>Tiếng Anh chuyên ngành NH</t>
  </si>
  <si>
    <t>Tiếng Anh CN XHH nông thôn</t>
  </si>
  <si>
    <t>Hóa sinh đại cương</t>
  </si>
  <si>
    <t>Hệ thống QL&amp;đảm bảo chất lượng</t>
  </si>
  <si>
    <t>Ký sinh trùng thú y 2</t>
  </si>
  <si>
    <t>Bệnh nội khoa thú y 1</t>
  </si>
  <si>
    <t>Bệnh nội khoa thú y 2</t>
  </si>
  <si>
    <t>Chẩn đoán bệnh thú y</t>
  </si>
  <si>
    <t>Chẩn đoán - Bệnh nội khoa TY</t>
  </si>
  <si>
    <t>Mô học 1</t>
  </si>
  <si>
    <t>Mô học 2</t>
  </si>
  <si>
    <t>Một sức khỏe trong Thú y</t>
  </si>
  <si>
    <t>Vi sinh vật học thú y 1</t>
  </si>
  <si>
    <t>Vi sinh vật học thú y 2</t>
  </si>
  <si>
    <t>Bệnh truyền nhiễm thú y 1</t>
  </si>
  <si>
    <t>Bệnh truyền nhiễm thú y 2</t>
  </si>
  <si>
    <t>Luật thú y</t>
  </si>
  <si>
    <t>Bệnh lý học thú y 1</t>
  </si>
  <si>
    <t>Thực hành vật lý</t>
  </si>
  <si>
    <t>Kỹ thuật lập trình</t>
  </si>
  <si>
    <t>Hệ chuyên gia</t>
  </si>
  <si>
    <t>Kiến trúc máy tính</t>
  </si>
  <si>
    <t>Mạng máy tính</t>
  </si>
  <si>
    <t>Phương pháp tính</t>
  </si>
  <si>
    <t>An toàn thông tin</t>
  </si>
  <si>
    <t>Kế toán tài chính 1</t>
  </si>
  <si>
    <t>Kế toán hành chính sự nghiệp</t>
  </si>
  <si>
    <t>Kiểm toán tài chính</t>
  </si>
  <si>
    <t>Hoá học môi trường</t>
  </si>
  <si>
    <t>TH công nghệ SH xử lý MT</t>
  </si>
  <si>
    <t>Hệ thống thông tin môi trường</t>
  </si>
  <si>
    <t>Tài nguyên thiên nhiên 1</t>
  </si>
  <si>
    <t>Khí tượng đại cương</t>
  </si>
  <si>
    <t>Mô hình hóa trong QL môi trườg</t>
  </si>
  <si>
    <t>Ô nhiễm môi trường</t>
  </si>
  <si>
    <t>Địa lý cảnh quan</t>
  </si>
  <si>
    <t>Phương pháp ngh.cứu môi trường</t>
  </si>
  <si>
    <t>Kỹ thuật SX giống cá nước ngọt</t>
  </si>
  <si>
    <t>Giáo dục quốc phòng 2</t>
  </si>
  <si>
    <t>Lý thuyết GDTC - Chạy cự ly TB</t>
  </si>
  <si>
    <t>Chạy 100m - Nhảy xa</t>
  </si>
  <si>
    <t>Thể dục</t>
  </si>
  <si>
    <t>Cầu lông 1</t>
  </si>
  <si>
    <t>Giáo dục thể chất đại cương</t>
  </si>
  <si>
    <t>Bóng đá</t>
  </si>
  <si>
    <t>Bóng chuyền</t>
  </si>
  <si>
    <t>Cờ vua</t>
  </si>
  <si>
    <t>Khoa Nông học</t>
  </si>
  <si>
    <t>Khoa Chăn nuôi</t>
  </si>
  <si>
    <t>Khoa Quản lý đất đai</t>
  </si>
  <si>
    <t>Khoa Cơ Điện</t>
  </si>
  <si>
    <t>Khoa Kinh tế và PTNT</t>
  </si>
  <si>
    <t>Khoa Lý luận chính trị và Xã hội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</si>
  <si>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</si>
  <si>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</si>
  <si>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</si>
  <si>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</si>
  <si>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</si>
  <si>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</si>
  <si>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</si>
  <si>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</si>
  <si>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</si>
  <si>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</si>
  <si>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</si>
  <si>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</si>
  <si>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TỔNG HỢP THEO KHOA</t>
  </si>
  <si>
    <t>HỌC KỲ I NĂM HỌC 2019-2020</t>
  </si>
  <si>
    <r>
      <t>BẢNG TỔNG HỢP THANH TOÁN TIỀN GIẢNG DẠY NGOÀI GIỜ (</t>
    </r>
    <r>
      <rPr>
        <b/>
        <sz val="14"/>
        <color indexed="12"/>
        <rFont val="Times New Roman"/>
        <family val="1"/>
      </rPr>
      <t>MÃ LOP</t>
    </r>
    <r>
      <rPr>
        <b/>
        <sz val="14"/>
        <rFont val="Times New Roman"/>
        <family val="1"/>
      </rPr>
      <t>)</t>
    </r>
  </si>
  <si>
    <t>(Kèm theo Quyết định số        26       /QĐ-HVN ngày     06    tháng 01  năm 2020 của Giám đốc Học viện Nông nghiệp Việt Nam)</t>
  </si>
  <si>
    <t>(Kèm theo Quyết định số    26  /QĐ-HVN ngày     06     tháng 01 năm 2020 của Giám đốc Học viện Nông nghiệp Việt Nam)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</si>
</sst>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2" formatCode="0.0"/>
    <numFmt numFmtId="185" formatCode="#,##0.0"/>
    <numFmt numFmtId="189" formatCode="_(* #,##0_);_(* \(#,##0\);_(* &quot;-&quot;??_);_(@_)"/>
  </numFmts>
  <fonts count="40"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sz val="11"/>
      <color indexed="10"/>
      <name val="Times New Roman"/>
      <family val="1"/>
    </font>
    <font>
      <b/>
      <sz val="14"/>
      <color indexed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71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1">
    <xf numFmtId="0" fontId="0" fillId="0" borderId="0" xfId="0"/>
    <xf numFmtId="0" fontId="6" fillId="0" borderId="10" xfId="0" applyFont="1" applyFill="1" applyBorder="1" applyAlignment="1">
      <alignment vertical="center" wrapText="1"/>
    </xf>
    <xf numFmtId="189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7" fillId="0" borderId="0" xfId="41" applyFont="1" applyFill="1" applyAlignment="1" applyProtection="1">
      <alignment horizontal="center"/>
      <protection hidden="1"/>
    </xf>
    <xf numFmtId="0" fontId="2" fillId="0" borderId="0" xfId="42" applyFont="1"/>
    <xf numFmtId="0" fontId="34" fillId="0" borderId="0" xfId="42" applyFont="1" applyFill="1" applyAlignment="1" applyProtection="1">
      <alignment horizontal="center" vertical="center" wrapText="1"/>
      <protection hidden="1"/>
    </xf>
    <xf numFmtId="0" fontId="6" fillId="0" borderId="0" xfId="41" applyFont="1" applyFill="1" applyProtection="1">
      <protection hidden="1"/>
    </xf>
    <xf numFmtId="0" fontId="35" fillId="0" borderId="0" xfId="41" applyFont="1" applyFill="1" applyProtection="1">
      <protection hidden="1"/>
    </xf>
    <xf numFmtId="0" fontId="10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5" fillId="0" borderId="0" xfId="40" applyFont="1" applyFill="1" applyAlignment="1" applyProtection="1">
      <alignment horizontal="center"/>
      <protection hidden="1"/>
    </xf>
    <xf numFmtId="0" fontId="35" fillId="0" borderId="0" xfId="41" applyFont="1" applyFill="1" applyAlignment="1" applyProtection="1">
      <alignment horizontal="center"/>
      <protection hidden="1"/>
    </xf>
    <xf numFmtId="0" fontId="6" fillId="0" borderId="0" xfId="39" applyFont="1" applyFill="1" applyAlignment="1">
      <alignment horizontal="center" vertical="center"/>
    </xf>
    <xf numFmtId="0" fontId="6" fillId="0" borderId="0" xfId="39" applyFont="1" applyFill="1" applyAlignment="1">
      <alignment vertical="center"/>
    </xf>
    <xf numFmtId="0" fontId="6" fillId="0" borderId="0" xfId="39" applyFont="1" applyFill="1" applyAlignment="1">
      <alignment vertical="center" wrapText="1"/>
    </xf>
    <xf numFmtId="1" fontId="6" fillId="0" borderId="0" xfId="39" applyNumberFormat="1" applyFont="1" applyFill="1" applyAlignment="1">
      <alignment vertical="center"/>
    </xf>
    <xf numFmtId="0" fontId="6" fillId="0" borderId="0" xfId="39" applyFont="1" applyFill="1" applyAlignment="1">
      <alignment horizontal="left" vertical="center"/>
    </xf>
    <xf numFmtId="2" fontId="6" fillId="0" borderId="0" xfId="3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2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72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72" fontId="2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4" fontId="4" fillId="0" borderId="11" xfId="28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vertical="center"/>
    </xf>
    <xf numFmtId="0" fontId="6" fillId="0" borderId="16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vertical="center"/>
    </xf>
    <xf numFmtId="3" fontId="6" fillId="0" borderId="17" xfId="28" applyNumberFormat="1" applyFont="1" applyFill="1" applyBorder="1" applyAlignment="1">
      <alignment horizontal="center" vertical="center"/>
    </xf>
    <xf numFmtId="189" fontId="6" fillId="0" borderId="17" xfId="28" applyNumberFormat="1" applyFont="1" applyFill="1" applyBorder="1" applyAlignment="1">
      <alignment vertical="center"/>
    </xf>
    <xf numFmtId="185" fontId="7" fillId="0" borderId="17" xfId="28" applyNumberFormat="1" applyFont="1" applyFill="1" applyBorder="1" applyAlignment="1">
      <alignment horizontal="center" vertical="center"/>
    </xf>
    <xf numFmtId="189" fontId="7" fillId="0" borderId="17" xfId="28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8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8" fillId="0" borderId="17" xfId="0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vertical="center" wrapText="1"/>
    </xf>
    <xf numFmtId="0" fontId="6" fillId="0" borderId="16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1" xfId="0" applyNumberFormat="1" applyFont="1" applyFill="1" applyBorder="1" applyAlignment="1">
      <alignment vertical="center" wrapText="1"/>
    </xf>
    <xf numFmtId="0" fontId="6" fillId="0" borderId="22" xfId="0" applyNumberFormat="1" applyFont="1" applyFill="1" applyBorder="1" applyAlignment="1">
      <alignment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172" fontId="6" fillId="0" borderId="20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vertical="center" wrapText="1"/>
    </xf>
    <xf numFmtId="0" fontId="6" fillId="0" borderId="20" xfId="0" applyNumberFormat="1" applyFont="1" applyFill="1" applyBorder="1" applyAlignment="1">
      <alignment vertical="center" wrapText="1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2" xfId="0" applyFont="1" applyFill="1" applyBorder="1" applyAlignment="1">
      <alignment horizontal="center" vertical="center" wrapText="1"/>
    </xf>
    <xf numFmtId="0" fontId="7" fillId="24" borderId="13" xfId="0" applyFont="1" applyFill="1" applyBorder="1" applyAlignment="1">
      <alignment horizontal="center" vertical="center" wrapText="1"/>
    </xf>
    <xf numFmtId="172" fontId="7" fillId="24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3" fontId="7" fillId="24" borderId="11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0" fontId="38" fillId="0" borderId="23" xfId="0" applyFont="1" applyFill="1" applyBorder="1" applyAlignment="1">
      <alignment vertical="center"/>
    </xf>
    <xf numFmtId="0" fontId="6" fillId="0" borderId="24" xfId="0" applyNumberFormat="1" applyFont="1" applyFill="1" applyBorder="1" applyAlignment="1">
      <alignment vertical="center"/>
    </xf>
    <xf numFmtId="0" fontId="6" fillId="0" borderId="25" xfId="0" applyNumberFormat="1" applyFont="1" applyFill="1" applyBorder="1" applyAlignment="1">
      <alignment vertical="center"/>
    </xf>
    <xf numFmtId="172" fontId="6" fillId="0" borderId="23" xfId="0" applyNumberFormat="1" applyFont="1" applyFill="1" applyBorder="1" applyAlignment="1">
      <alignment horizontal="center" vertical="center"/>
    </xf>
    <xf numFmtId="3" fontId="6" fillId="0" borderId="23" xfId="28" applyNumberFormat="1" applyFont="1" applyFill="1" applyBorder="1" applyAlignment="1">
      <alignment horizontal="center" vertical="center"/>
    </xf>
    <xf numFmtId="189" fontId="6" fillId="0" borderId="23" xfId="28" applyNumberFormat="1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172" fontId="6" fillId="0" borderId="10" xfId="0" applyNumberFormat="1" applyFont="1" applyFill="1" applyBorder="1" applyAlignment="1">
      <alignment horizontal="center" vertical="center"/>
    </xf>
    <xf numFmtId="3" fontId="6" fillId="0" borderId="10" xfId="28" applyNumberFormat="1" applyFont="1" applyFill="1" applyBorder="1" applyAlignment="1">
      <alignment horizontal="center" vertical="center"/>
    </xf>
    <xf numFmtId="189" fontId="6" fillId="0" borderId="10" xfId="28" applyNumberFormat="1" applyFont="1" applyFill="1" applyBorder="1" applyAlignment="1">
      <alignment vertical="center"/>
    </xf>
    <xf numFmtId="172" fontId="6" fillId="0" borderId="17" xfId="0" applyNumberFormat="1" applyFont="1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/>
    </xf>
    <xf numFmtId="0" fontId="7" fillId="24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19" sqref="C19"/>
    </sheetView>
  </sheetViews>
  <sheetFormatPr defaultRowHeight="15"/>
  <cols>
    <col min="1" max="1" width="9" style="13"/>
    <col min="2" max="2" width="16.875" style="14" bestFit="1" customWidth="1"/>
    <col min="3" max="3" width="9" style="14"/>
    <col min="4" max="4" width="9" style="13"/>
    <col min="5" max="9" width="9" style="14"/>
    <col min="10" max="12" width="9" style="13"/>
    <col min="13" max="13" width="9" style="15"/>
    <col min="14" max="18" width="9" style="13"/>
    <col min="19" max="31" width="9" style="14"/>
    <col min="32" max="32" width="9" style="16"/>
    <col min="33" max="49" width="9" style="14"/>
    <col min="50" max="51" width="9" style="13"/>
    <col min="52" max="53" width="9" style="17"/>
    <col min="54" max="54" width="9" style="13"/>
    <col min="55" max="55" width="9" style="17"/>
    <col min="56" max="60" width="9" style="13"/>
    <col min="61" max="62" width="9" style="18"/>
    <col min="63" max="84" width="9" style="13"/>
    <col min="85" max="85" width="9" style="18"/>
    <col min="86" max="87" width="9" style="13"/>
    <col min="88" max="88" width="9" style="18"/>
    <col min="89" max="89" width="9" style="13"/>
    <col min="90" max="16384" width="9" style="14"/>
  </cols>
  <sheetData>
    <row r="1" spans="2:15" s="5" customFormat="1" ht="16.5">
      <c r="B1" s="2">
        <f>'ngoai gio_I_2019_2020'!J713</f>
        <v>819923000</v>
      </c>
      <c r="C1" s="3" t="str">
        <f>RIGHT("000000000000"&amp;ROUND(B1,0),12)</f>
        <v>000819923000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5.5">
      <c r="B2" s="6" t="s">
        <v>85</v>
      </c>
      <c r="C2" s="7"/>
      <c r="D2" s="8">
        <f>VALUE(MID(C1,D1,1))</f>
        <v>0</v>
      </c>
      <c r="E2" s="8">
        <f>VALUE(MID(C1,E1,1))</f>
        <v>0</v>
      </c>
      <c r="F2" s="8">
        <f>VALUE(MID(C1,F1,1))</f>
        <v>0</v>
      </c>
      <c r="G2" s="8">
        <f>VALUE(MID(C1,G1,1))</f>
        <v>8</v>
      </c>
      <c r="H2" s="8">
        <f>VALUE(MID(C1,H1,1))</f>
        <v>1</v>
      </c>
      <c r="I2" s="8">
        <f>VALUE(MID(C1,I1,1))</f>
        <v>9</v>
      </c>
      <c r="J2" s="8">
        <f>VALUE(MID(C1,J1,1))</f>
        <v>9</v>
      </c>
      <c r="K2" s="8">
        <f>VALUE(MID(C1,K1,1))</f>
        <v>2</v>
      </c>
      <c r="L2" s="8">
        <f>VALUE(MID(C1,L1,1))</f>
        <v>3</v>
      </c>
      <c r="M2" s="8">
        <f>VALUE(MID(C1,M1,1))</f>
        <v>0</v>
      </c>
      <c r="N2" s="8">
        <f>VALUE(MID(C1,N1,1))</f>
        <v>0</v>
      </c>
      <c r="O2" s="8">
        <f>VALUE(MID(C1,O1,1))</f>
        <v>0</v>
      </c>
    </row>
    <row r="3" spans="2:15" s="5" customFormat="1" ht="16.5">
      <c r="B3" s="9"/>
      <c r="C3" s="7"/>
      <c r="D3" s="8">
        <f>SUM(D2:D2)</f>
        <v>0</v>
      </c>
      <c r="E3" s="8">
        <f>SUM(D2:E2)</f>
        <v>0</v>
      </c>
      <c r="F3" s="8">
        <f>SUM(D2:F2)</f>
        <v>0</v>
      </c>
      <c r="G3" s="8">
        <f>SUM(G2:G2)</f>
        <v>8</v>
      </c>
      <c r="H3" s="8">
        <f>SUM(G2:H2)</f>
        <v>9</v>
      </c>
      <c r="I3" s="8">
        <f>SUM(G2:I2)</f>
        <v>18</v>
      </c>
      <c r="J3" s="8">
        <f>SUM(J2:J2)</f>
        <v>9</v>
      </c>
      <c r="K3" s="8">
        <f>SUM(J2:K2)</f>
        <v>11</v>
      </c>
      <c r="L3" s="8">
        <f>SUM(J2:L2)</f>
        <v>14</v>
      </c>
      <c r="M3" s="8">
        <f>SUM(M2:M2)</f>
        <v>0</v>
      </c>
      <c r="N3" s="8">
        <f>SUM(M2:N2)</f>
        <v>0</v>
      </c>
      <c r="O3" s="8">
        <f>SUM(M2:O2)</f>
        <v>0</v>
      </c>
    </row>
    <row r="4" spans="2:15" s="5" customFormat="1" ht="16.5">
      <c r="B4" s="10"/>
      <c r="C4" s="7"/>
      <c r="D4" s="11" t="str">
        <f>IF(D2=0,"",CHOOSE(D2,"một","hai","ba","bốn","năm","sáu","bảy","tám","chín"))</f>
        <v/>
      </c>
      <c r="E4" s="11" t="str">
        <f>IF(E2=0,IF(AND(D2&lt;&gt;0,F2&lt;&gt;0),"lẻ",""),CHOOSE(E2,"mười ","hai","ba","bốn","năm","sáu","bảy","tám","chín"))</f>
        <v/>
      </c>
      <c r="F4" s="11" t="str">
        <f>IF(F2=0,"",CHOOSE(F2,IF(E2&gt;1,"mốt","một"),"hai","ba","bốn",IF(E2=0,"năm","lăm"),"sáu","bảy","tám","chín"))</f>
        <v/>
      </c>
      <c r="G4" s="11" t="str">
        <f>IF(G2=0,"",CHOOSE(G2,"một","hai","ba","bốn","năm","sáu","bảy","tám","chín"))</f>
        <v>tám</v>
      </c>
      <c r="H4" s="11" t="str">
        <f>IF(H2=0,IF(AND(G2&lt;&gt;0,I2&lt;&gt;0),"lẻ",""),CHOOSE(H2,"mười","hai","ba","bốn","năm","sáu","bảy","tám","chín"))</f>
        <v>mười</v>
      </c>
      <c r="I4" s="11" t="str">
        <f>IF(I2=0,"",CHOOSE(I2,IF(H2&gt;1,"mốt","một"),"hai","ba","bốn",IF(H2=0,"năm","lăm"),"sáu","bảy","tám","chín"))</f>
        <v>chín</v>
      </c>
      <c r="J4" s="11" t="str">
        <f>IF(J2=0,"",CHOOSE(J2,"một","hai","ba","bốn","năm","sáu","bảy","tám","chín"))</f>
        <v>chín</v>
      </c>
      <c r="K4" s="11" t="str">
        <f>IF(K2=0,IF(AND(J2&lt;&gt;0,L2&lt;&gt;0),"lẻ",""),CHOOSE(K2,"mười","hai","ba","bốn","năm","sáu","bảy","tám","chín"))</f>
        <v>hai</v>
      </c>
      <c r="L4" s="11" t="str">
        <f>IF(L2=0,"",CHOOSE(L2,IF(K2&gt;1,"mốt","một"),"hai","ba","bốn",IF(K2=0,"năm","lăm"),"sáu","bảy","tám","chín"))</f>
        <v>ba</v>
      </c>
      <c r="M4" s="8" t="str">
        <f>IF(M2=0,"",CHOOSE(M2,"một","hai","ba","bốn","năm","sáu","bảy","tám","chín"))</f>
        <v/>
      </c>
      <c r="N4" s="12" t="str">
        <f>IF(N2=0,IF(AND(M2&lt;&gt;0,O2&lt;&gt;0),"lẻ",""),CHOOSE(N2,"một","hai","ba","bốn","năm","sáu","bảy","tám","chín"))</f>
        <v/>
      </c>
      <c r="O4" s="12" t="str">
        <f>IF(O2=0,"",CHOOSE(O2,IF(N2&gt;1,"một","một"),"hai","ba","bốn",IF(N2=0,"năm","lăm"),"sáu","bảy","tám","chín"))</f>
        <v/>
      </c>
    </row>
    <row r="5" spans="2:15" s="5" customFormat="1" ht="16.5">
      <c r="B5" s="9"/>
      <c r="C5" s="7"/>
      <c r="D5" s="12" t="str">
        <f>IF(D2=0,"","trăm")</f>
        <v/>
      </c>
      <c r="E5" s="12" t="str">
        <f>IF(E2=0,"",IF(E2=1,"","mươi"))</f>
        <v/>
      </c>
      <c r="F5" s="12" t="str">
        <f>IF(AND(F2=0,F3=0),"","tỷ")</f>
        <v/>
      </c>
      <c r="G5" s="12" t="str">
        <f>IF(G2=0,"","trăm")</f>
        <v>trăm</v>
      </c>
      <c r="H5" s="12" t="str">
        <f>IF(H2=0,"",IF(H2=1,"","mươi"))</f>
        <v/>
      </c>
      <c r="I5" s="12" t="str">
        <f>IF(AND(I2=0,I3=0),"","triệu")</f>
        <v>triệu</v>
      </c>
      <c r="J5" s="12" t="str">
        <f>IF(J2=0,"","trăm")</f>
        <v>trăm</v>
      </c>
      <c r="K5" s="12" t="str">
        <f>IF(K2=0,"",IF(K2=1,"","mươi"))</f>
        <v>mươi</v>
      </c>
      <c r="L5" s="12" t="str">
        <f>IF(AND(L2=0,L3=0),"","ngàn")</f>
        <v>ngàn</v>
      </c>
      <c r="M5" s="12" t="str">
        <f>IF(M2=0,"","trăm")</f>
        <v/>
      </c>
      <c r="N5" s="12" t="str">
        <f>IF(N2=0,"",IF(N2=1,"","mươi"))</f>
        <v/>
      </c>
      <c r="O5" s="12" t="s">
        <v>86</v>
      </c>
    </row>
    <row r="6" spans="2:15" s="5" customFormat="1" ht="16.5">
      <c r="B6" s="9"/>
      <c r="C6" s="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Tám trăm mười chín triệu chín trăm hai mươi ba ngàn đồng./.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>
      <c r="B8" s="2">
        <f>Tong_hop!G154</f>
        <v>819923000</v>
      </c>
      <c r="C8" s="3" t="str">
        <f>RIGHT("000000000000"&amp;ROUND(B8,0),12)</f>
        <v>000819923000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5.5">
      <c r="B9" s="6" t="s">
        <v>85</v>
      </c>
      <c r="C9" s="7"/>
      <c r="D9" s="8">
        <f>VALUE(MID(C8,D8,1))</f>
        <v>0</v>
      </c>
      <c r="E9" s="8">
        <f>VALUE(MID(C8,E8,1))</f>
        <v>0</v>
      </c>
      <c r="F9" s="8">
        <f>VALUE(MID(C8,F8,1))</f>
        <v>0</v>
      </c>
      <c r="G9" s="8">
        <f>VALUE(MID(C8,G8,1))</f>
        <v>8</v>
      </c>
      <c r="H9" s="8">
        <f>VALUE(MID(C8,H8,1))</f>
        <v>1</v>
      </c>
      <c r="I9" s="8">
        <f>VALUE(MID(C8,I8,1))</f>
        <v>9</v>
      </c>
      <c r="J9" s="8">
        <f>VALUE(MID(C8,J8,1))</f>
        <v>9</v>
      </c>
      <c r="K9" s="8">
        <f>VALUE(MID(C8,K8,1))</f>
        <v>2</v>
      </c>
      <c r="L9" s="8">
        <f>VALUE(MID(C8,L8,1))</f>
        <v>3</v>
      </c>
      <c r="M9" s="8">
        <f>VALUE(MID(C8,M8,1))</f>
        <v>0</v>
      </c>
      <c r="N9" s="8">
        <f>VALUE(MID(C8,N8,1))</f>
        <v>0</v>
      </c>
      <c r="O9" s="8">
        <f>VALUE(MID(C8,O8,1))</f>
        <v>0</v>
      </c>
    </row>
    <row r="10" spans="2:15" s="5" customFormat="1" ht="16.5">
      <c r="B10" s="9"/>
      <c r="C10" s="7"/>
      <c r="D10" s="8">
        <f>SUM(D9:D9)</f>
        <v>0</v>
      </c>
      <c r="E10" s="8">
        <f>SUM(D9:E9)</f>
        <v>0</v>
      </c>
      <c r="F10" s="8">
        <f>SUM(D9:F9)</f>
        <v>0</v>
      </c>
      <c r="G10" s="8">
        <f>SUM(G9:G9)</f>
        <v>8</v>
      </c>
      <c r="H10" s="8">
        <f>SUM(G9:H9)</f>
        <v>9</v>
      </c>
      <c r="I10" s="8">
        <f>SUM(G9:I9)</f>
        <v>18</v>
      </c>
      <c r="J10" s="8">
        <f>SUM(J9:J9)</f>
        <v>9</v>
      </c>
      <c r="K10" s="8">
        <f>SUM(J9:K9)</f>
        <v>11</v>
      </c>
      <c r="L10" s="8">
        <f>SUM(J9:L9)</f>
        <v>14</v>
      </c>
      <c r="M10" s="8">
        <f>SUM(M9:M9)</f>
        <v>0</v>
      </c>
      <c r="N10" s="8">
        <f>SUM(M9:N9)</f>
        <v>0</v>
      </c>
      <c r="O10" s="8">
        <f>SUM(M9:O9)</f>
        <v>0</v>
      </c>
    </row>
    <row r="11" spans="2:15" s="5" customFormat="1" ht="16.5">
      <c r="B11" s="10"/>
      <c r="C11" s="7"/>
      <c r="D11" s="11" t="str">
        <f>IF(D9=0,"",CHOOSE(D9,"một","hai","ba","bốn","năm","sáu","bảy","tám","chín"))</f>
        <v/>
      </c>
      <c r="E11" s="11" t="str">
        <f>IF(E9=0,IF(AND(D9&lt;&gt;0,F9&lt;&gt;0),"lẻ",""),CHOOSE(E9,"mười ","hai","ba","bốn","năm","sáu","bảy","tám","chín"))</f>
        <v/>
      </c>
      <c r="F11" s="11" t="str">
        <f>IF(F9=0,"",CHOOSE(F9,IF(E9&gt;1,"mốt","một"),"hai","ba","bốn",IF(E9=0,"năm","lăm"),"sáu","bảy","tám","chín"))</f>
        <v/>
      </c>
      <c r="G11" s="11" t="str">
        <f>IF(G9=0,"",CHOOSE(G9,"một","hai","ba","bốn","năm","sáu","bảy","tám","chín"))</f>
        <v>tám</v>
      </c>
      <c r="H11" s="11" t="str">
        <f>IF(H9=0,IF(AND(G9&lt;&gt;0,I9&lt;&gt;0),"lẻ",""),CHOOSE(H9,"mười","hai","ba","bốn","năm","sáu","bảy","tám","chín"))</f>
        <v>mười</v>
      </c>
      <c r="I11" s="11" t="str">
        <f>IF(I9=0,"",CHOOSE(I9,IF(H9&gt;1,"mốt","một"),"hai","ba","bốn",IF(H9=0,"năm","lăm"),"sáu","bảy","tám","chín"))</f>
        <v>chín</v>
      </c>
      <c r="J11" s="11" t="str">
        <f>IF(J9=0,"",CHOOSE(J9,"một","hai","ba","bốn","năm","sáu","bảy","tám","chín"))</f>
        <v>chín</v>
      </c>
      <c r="K11" s="11" t="str">
        <f>IF(K9=0,IF(AND(J9&lt;&gt;0,L9&lt;&gt;0),"lẻ",""),CHOOSE(K9,"mười","hai","ba","bốn","năm","sáu","bảy","tám","chín"))</f>
        <v>hai</v>
      </c>
      <c r="L11" s="11" t="str">
        <f>IF(L9=0,"",CHOOSE(L9,IF(K9&gt;1,"mốt","một"),"hai","ba","bốn",IF(K9=0,"năm","lăm"),"sáu","bảy","tám","chín"))</f>
        <v>ba</v>
      </c>
      <c r="M11" s="8" t="str">
        <f>IF(M9=0,"",CHOOSE(M9,"một","hai","ba","bốn","năm","sáu","bảy","tám","chín"))</f>
        <v/>
      </c>
      <c r="N11" s="12" t="str">
        <f>IF(N9=0,IF(AND(M9&lt;&gt;0,O9&lt;&gt;0),"lẻ",""),CHOOSE(N9,"một","hai","ba","bốn","năm","sáu","bảy","tám","chín"))</f>
        <v/>
      </c>
      <c r="O11" s="12" t="str">
        <f>IF(O9=0,"",CHOOSE(O9,IF(N9&gt;1,"một","một"),"hai","ba","bốn",IF(N9=0,"năm","lăm"),"sáu","bảy","tám","chín"))</f>
        <v/>
      </c>
    </row>
    <row r="12" spans="2:15" s="5" customFormat="1" ht="16.5">
      <c r="B12" s="9"/>
      <c r="C12" s="7"/>
      <c r="D12" s="12" t="str">
        <f>IF(D9=0,"","trăm")</f>
        <v/>
      </c>
      <c r="E12" s="12" t="str">
        <f>IF(E9=0,"",IF(E9=1,"","mươi"))</f>
        <v/>
      </c>
      <c r="F12" s="12" t="str">
        <f>IF(AND(F9=0,F10=0),"","tỷ")</f>
        <v/>
      </c>
      <c r="G12" s="12" t="str">
        <f>IF(G9=0,"","trăm")</f>
        <v>trăm</v>
      </c>
      <c r="H12" s="12" t="str">
        <f>IF(H9=0,"",IF(H9=1,"","mươi"))</f>
        <v/>
      </c>
      <c r="I12" s="12" t="str">
        <f>IF(AND(I9=0,I10=0),"","triệu")</f>
        <v>triệu</v>
      </c>
      <c r="J12" s="12" t="str">
        <f>IF(J9=0,"","trăm")</f>
        <v>trăm</v>
      </c>
      <c r="K12" s="12" t="str">
        <f>IF(K9=0,"",IF(K9=1,"","mươi"))</f>
        <v>mươi</v>
      </c>
      <c r="L12" s="12" t="str">
        <f>IF(AND(L9=0,L10=0),"","ngàn")</f>
        <v>ngàn</v>
      </c>
      <c r="M12" s="12" t="str">
        <f>IF(M9=0,"","trăm")</f>
        <v/>
      </c>
      <c r="N12" s="12" t="str">
        <f>IF(N9=0,"",IF(N9=1,"","mươi"))</f>
        <v/>
      </c>
      <c r="O12" s="12" t="s">
        <v>86</v>
      </c>
    </row>
    <row r="13" spans="2:15" s="5" customFormat="1" ht="16.5">
      <c r="B13" s="9"/>
      <c r="C13" s="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Tám trăm mười chín triệu chín trăm hai mươi ba ngàn đồng./.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5.5">
      <c r="B16" s="6" t="s">
        <v>85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86</v>
      </c>
    </row>
    <row r="20" spans="2:15" s="5" customFormat="1" ht="16.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5.5">
      <c r="B23" s="6" t="s">
        <v>85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86</v>
      </c>
    </row>
    <row r="27" spans="2:15" s="5" customFormat="1" ht="16.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75"/>
  <sheetViews>
    <sheetView showZeros="0" tabSelected="1" topLeftCell="A4" workbookViewId="0">
      <pane ySplit="5" topLeftCell="A9" activePane="bottomLeft" state="frozen"/>
      <selection activeCell="A4" sqref="A4"/>
      <selection pane="bottomLeft" activeCell="A7" sqref="A7"/>
    </sheetView>
  </sheetViews>
  <sheetFormatPr defaultRowHeight="15"/>
  <cols>
    <col min="1" max="1" width="4.375" style="45" bestFit="1" customWidth="1"/>
    <col min="2" max="2" width="7.625" style="46" customWidth="1"/>
    <col min="3" max="3" width="14" style="45" hidden="1" customWidth="1"/>
    <col min="4" max="4" width="16" style="45" customWidth="1"/>
    <col min="5" max="5" width="8.125" style="45" bestFit="1" customWidth="1"/>
    <col min="6" max="6" width="4.75" style="46" customWidth="1"/>
    <col min="7" max="7" width="32.375" style="45" bestFit="1" customWidth="1"/>
    <col min="8" max="8" width="10.125" style="45" bestFit="1" customWidth="1"/>
    <col min="9" max="9" width="8.25" style="45" customWidth="1"/>
    <col min="10" max="10" width="13.625" style="45" bestFit="1" customWidth="1"/>
    <col min="11" max="11" width="12.5" style="45" customWidth="1"/>
    <col min="12" max="12" width="12.125" style="45" bestFit="1" customWidth="1"/>
    <col min="13" max="13" width="9.625" style="45" customWidth="1"/>
    <col min="14" max="14" width="9" style="45" hidden="1" customWidth="1"/>
    <col min="15" max="16384" width="9" style="45"/>
  </cols>
  <sheetData>
    <row r="1" spans="1:14" s="43" customFormat="1" ht="16.5">
      <c r="A1" s="109" t="s">
        <v>81</v>
      </c>
      <c r="B1" s="109"/>
      <c r="C1" s="109"/>
      <c r="D1" s="109"/>
      <c r="E1" s="109"/>
      <c r="F1" s="109"/>
    </row>
    <row r="2" spans="1:14" s="43" customFormat="1" ht="16.5">
      <c r="A2" s="110" t="s">
        <v>82</v>
      </c>
      <c r="B2" s="110"/>
      <c r="C2" s="110"/>
      <c r="D2" s="110"/>
      <c r="E2" s="110"/>
      <c r="F2" s="110"/>
    </row>
    <row r="3" spans="1:14" s="43" customFormat="1" ht="16.5">
      <c r="B3" s="42"/>
      <c r="F3" s="42"/>
    </row>
    <row r="4" spans="1:14" s="44" customFormat="1" ht="21.75" customHeight="1">
      <c r="A4" s="111" t="s">
        <v>793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s="44" customFormat="1" ht="21.75" customHeight="1">
      <c r="A5" s="111" t="s">
        <v>792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s="43" customFormat="1" ht="21.75" customHeight="1">
      <c r="A6" s="112" t="s">
        <v>794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8" spans="1:14" s="47" customFormat="1" ht="42.75">
      <c r="A8" s="88" t="s">
        <v>75</v>
      </c>
      <c r="B8" s="83" t="s">
        <v>95</v>
      </c>
      <c r="C8" s="88" t="s">
        <v>91</v>
      </c>
      <c r="D8" s="106" t="s">
        <v>70</v>
      </c>
      <c r="E8" s="107" t="s">
        <v>71</v>
      </c>
      <c r="F8" s="83" t="s">
        <v>92</v>
      </c>
      <c r="G8" s="88" t="s">
        <v>74</v>
      </c>
      <c r="H8" s="83" t="s">
        <v>93</v>
      </c>
      <c r="I8" s="83" t="s">
        <v>77</v>
      </c>
      <c r="J8" s="83" t="s">
        <v>94</v>
      </c>
      <c r="K8" s="83" t="s">
        <v>190</v>
      </c>
      <c r="L8" s="83" t="s">
        <v>189</v>
      </c>
      <c r="M8" s="83" t="s">
        <v>79</v>
      </c>
      <c r="N8" s="47" t="s">
        <v>99</v>
      </c>
    </row>
    <row r="9" spans="1:14" ht="25.5" customHeight="1">
      <c r="A9" s="90">
        <v>1</v>
      </c>
      <c r="B9" s="90" t="s">
        <v>191</v>
      </c>
      <c r="C9" s="95"/>
      <c r="D9" s="96" t="s">
        <v>223</v>
      </c>
      <c r="E9" s="97" t="s">
        <v>10</v>
      </c>
      <c r="F9" s="90">
        <v>1</v>
      </c>
      <c r="G9" s="91" t="s">
        <v>272</v>
      </c>
      <c r="H9" s="98">
        <f>SUMIF('ngoai gio_I_2019_2020'!$B$8:$B$712,Tong_hop!B9,'ngoai gio_I_2019_2020'!$H$8:$H$712)</f>
        <v>47.9</v>
      </c>
      <c r="I9" s="99">
        <v>65000</v>
      </c>
      <c r="J9" s="100">
        <f>SUMIF('ngoai gio_I_2019_2020'!$B$8:$B$712,Tong_hop!B9,'ngoai gio_I_2019_2020'!$J$8:$J$712)</f>
        <v>3113500</v>
      </c>
      <c r="K9" s="100"/>
      <c r="L9" s="100">
        <f>J9-K9</f>
        <v>3113500</v>
      </c>
      <c r="M9" s="91"/>
      <c r="N9" s="45" t="s">
        <v>336</v>
      </c>
    </row>
    <row r="10" spans="1:14" ht="25.5" customHeight="1">
      <c r="A10" s="50">
        <f>A9+1</f>
        <v>2</v>
      </c>
      <c r="B10" s="50" t="s">
        <v>355</v>
      </c>
      <c r="C10" s="101"/>
      <c r="D10" s="51" t="s">
        <v>7</v>
      </c>
      <c r="E10" s="52" t="s">
        <v>239</v>
      </c>
      <c r="F10" s="50">
        <v>1</v>
      </c>
      <c r="G10" s="53" t="s">
        <v>272</v>
      </c>
      <c r="H10" s="102">
        <f>SUMIF('ngoai gio_I_2019_2020'!$B$8:$B$712,Tong_hop!B10,'ngoai gio_I_2019_2020'!$H$8:$H$712)</f>
        <v>45.300000000000004</v>
      </c>
      <c r="I10" s="103">
        <v>65000</v>
      </c>
      <c r="J10" s="104">
        <f>SUMIF('ngoai gio_I_2019_2020'!$B$8:$B$712,Tong_hop!B10,'ngoai gio_I_2019_2020'!$J$8:$J$712)</f>
        <v>2944500</v>
      </c>
      <c r="K10" s="104"/>
      <c r="L10" s="104">
        <f>J10-K10</f>
        <v>2944500</v>
      </c>
      <c r="M10" s="53"/>
      <c r="N10" s="45" t="s">
        <v>336</v>
      </c>
    </row>
    <row r="11" spans="1:14" ht="25.5" customHeight="1">
      <c r="A11" s="50">
        <f t="shared" ref="A11:A74" si="0">A10+1</f>
        <v>3</v>
      </c>
      <c r="B11" s="50" t="s">
        <v>356</v>
      </c>
      <c r="C11" s="101"/>
      <c r="D11" s="51" t="s">
        <v>4</v>
      </c>
      <c r="E11" s="52" t="s">
        <v>450</v>
      </c>
      <c r="F11" s="50">
        <v>1</v>
      </c>
      <c r="G11" s="53" t="s">
        <v>272</v>
      </c>
      <c r="H11" s="102">
        <f>SUMIF('ngoai gio_I_2019_2020'!$B$8:$B$712,Tong_hop!B11,'ngoai gio_I_2019_2020'!$H$8:$H$712)</f>
        <v>62.5</v>
      </c>
      <c r="I11" s="103">
        <v>65000</v>
      </c>
      <c r="J11" s="104">
        <f>SUMIF('ngoai gio_I_2019_2020'!$B$8:$B$712,Tong_hop!B11,'ngoai gio_I_2019_2020'!$J$8:$J$712)</f>
        <v>4062500</v>
      </c>
      <c r="K11" s="104"/>
      <c r="L11" s="104">
        <f t="shared" ref="L11:L74" si="1">J11-K11</f>
        <v>4062500</v>
      </c>
      <c r="M11" s="53"/>
      <c r="N11" s="45" t="s">
        <v>336</v>
      </c>
    </row>
    <row r="12" spans="1:14" ht="25.5" customHeight="1">
      <c r="A12" s="50">
        <f t="shared" si="0"/>
        <v>4</v>
      </c>
      <c r="B12" s="50" t="s">
        <v>357</v>
      </c>
      <c r="C12" s="101"/>
      <c r="D12" s="51" t="s">
        <v>451</v>
      </c>
      <c r="E12" s="52" t="s">
        <v>247</v>
      </c>
      <c r="F12" s="50">
        <v>1</v>
      </c>
      <c r="G12" s="53" t="s">
        <v>548</v>
      </c>
      <c r="H12" s="102">
        <f>SUMIF('ngoai gio_I_2019_2020'!$B$8:$B$712,Tong_hop!B12,'ngoai gio_I_2019_2020'!$H$8:$H$712)</f>
        <v>60.4</v>
      </c>
      <c r="I12" s="103">
        <v>65000</v>
      </c>
      <c r="J12" s="104">
        <f>SUMIF('ngoai gio_I_2019_2020'!$B$8:$B$712,Tong_hop!B12,'ngoai gio_I_2019_2020'!$J$8:$J$712)</f>
        <v>3926000</v>
      </c>
      <c r="K12" s="104"/>
      <c r="L12" s="104">
        <f t="shared" si="1"/>
        <v>3926000</v>
      </c>
      <c r="M12" s="53"/>
      <c r="N12" s="45" t="s">
        <v>565</v>
      </c>
    </row>
    <row r="13" spans="1:14" ht="25.5" customHeight="1">
      <c r="A13" s="50">
        <f t="shared" si="0"/>
        <v>5</v>
      </c>
      <c r="B13" s="50" t="s">
        <v>358</v>
      </c>
      <c r="C13" s="101"/>
      <c r="D13" s="51" t="s">
        <v>4</v>
      </c>
      <c r="E13" s="52" t="s">
        <v>452</v>
      </c>
      <c r="F13" s="50">
        <v>1</v>
      </c>
      <c r="G13" s="53" t="s">
        <v>549</v>
      </c>
      <c r="H13" s="102">
        <f>SUMIF('ngoai gio_I_2019_2020'!$B$8:$B$712,Tong_hop!B13,'ngoai gio_I_2019_2020'!$H$8:$H$712)</f>
        <v>132.9</v>
      </c>
      <c r="I13" s="103">
        <v>65000</v>
      </c>
      <c r="J13" s="104">
        <f>SUMIF('ngoai gio_I_2019_2020'!$B$8:$B$712,Tong_hop!B13,'ngoai gio_I_2019_2020'!$J$8:$J$712)</f>
        <v>8638500</v>
      </c>
      <c r="K13" s="104"/>
      <c r="L13" s="104">
        <f t="shared" si="1"/>
        <v>8638500</v>
      </c>
      <c r="M13" s="53"/>
      <c r="N13" s="45" t="s">
        <v>566</v>
      </c>
    </row>
    <row r="14" spans="1:14" ht="25.5" customHeight="1">
      <c r="A14" s="50">
        <f t="shared" si="0"/>
        <v>6</v>
      </c>
      <c r="B14" s="50" t="s">
        <v>192</v>
      </c>
      <c r="C14" s="101"/>
      <c r="D14" s="51" t="s">
        <v>224</v>
      </c>
      <c r="E14" s="54" t="s">
        <v>53</v>
      </c>
      <c r="F14" s="50">
        <v>1</v>
      </c>
      <c r="G14" s="53" t="s">
        <v>273</v>
      </c>
      <c r="H14" s="102">
        <f>SUMIF('ngoai gio_I_2019_2020'!$B$8:$B$712,Tong_hop!B14,'ngoai gio_I_2019_2020'!$H$8:$H$712)</f>
        <v>127.7</v>
      </c>
      <c r="I14" s="103">
        <v>65000</v>
      </c>
      <c r="J14" s="104">
        <f>SUMIF('ngoai gio_I_2019_2020'!$B$8:$B$712,Tong_hop!B14,'ngoai gio_I_2019_2020'!$J$8:$J$712)</f>
        <v>8300500</v>
      </c>
      <c r="K14" s="104"/>
      <c r="L14" s="104">
        <f t="shared" si="1"/>
        <v>8300500</v>
      </c>
      <c r="M14" s="53"/>
      <c r="N14" s="45" t="s">
        <v>337</v>
      </c>
    </row>
    <row r="15" spans="1:14" ht="25.5" customHeight="1">
      <c r="A15" s="50">
        <f t="shared" si="0"/>
        <v>7</v>
      </c>
      <c r="B15" s="50" t="s">
        <v>193</v>
      </c>
      <c r="C15" s="101"/>
      <c r="D15" s="51" t="s">
        <v>7</v>
      </c>
      <c r="E15" s="54" t="s">
        <v>225</v>
      </c>
      <c r="F15" s="50">
        <v>1</v>
      </c>
      <c r="G15" s="53" t="s">
        <v>273</v>
      </c>
      <c r="H15" s="102">
        <f>SUMIF('ngoai gio_I_2019_2020'!$B$8:$B$712,Tong_hop!B15,'ngoai gio_I_2019_2020'!$H$8:$H$712)</f>
        <v>12</v>
      </c>
      <c r="I15" s="103">
        <v>65000</v>
      </c>
      <c r="J15" s="104">
        <f>SUMIF('ngoai gio_I_2019_2020'!$B$8:$B$712,Tong_hop!B15,'ngoai gio_I_2019_2020'!$J$8:$J$712)</f>
        <v>780000</v>
      </c>
      <c r="K15" s="104"/>
      <c r="L15" s="104">
        <f t="shared" si="1"/>
        <v>780000</v>
      </c>
      <c r="M15" s="53"/>
      <c r="N15" s="45" t="s">
        <v>337</v>
      </c>
    </row>
    <row r="16" spans="1:14" ht="25.5" customHeight="1">
      <c r="A16" s="50">
        <f t="shared" si="0"/>
        <v>8</v>
      </c>
      <c r="B16" s="50" t="s">
        <v>359</v>
      </c>
      <c r="C16" s="101"/>
      <c r="D16" s="51" t="s">
        <v>251</v>
      </c>
      <c r="E16" s="52" t="s">
        <v>453</v>
      </c>
      <c r="F16" s="50">
        <v>1</v>
      </c>
      <c r="G16" s="53" t="s">
        <v>273</v>
      </c>
      <c r="H16" s="102">
        <f>SUMIF('ngoai gio_I_2019_2020'!$B$8:$B$712,Tong_hop!B16,'ngoai gio_I_2019_2020'!$H$8:$H$712)</f>
        <v>17.899999999999999</v>
      </c>
      <c r="I16" s="103">
        <v>65000</v>
      </c>
      <c r="J16" s="104">
        <f>SUMIF('ngoai gio_I_2019_2020'!$B$8:$B$712,Tong_hop!B16,'ngoai gio_I_2019_2020'!$J$8:$J$712)</f>
        <v>1163500</v>
      </c>
      <c r="K16" s="104"/>
      <c r="L16" s="104">
        <f t="shared" si="1"/>
        <v>1163500</v>
      </c>
      <c r="M16" s="53"/>
      <c r="N16" s="45" t="s">
        <v>337</v>
      </c>
    </row>
    <row r="17" spans="1:14" ht="25.5" customHeight="1">
      <c r="A17" s="50">
        <f t="shared" si="0"/>
        <v>9</v>
      </c>
      <c r="B17" s="50" t="s">
        <v>360</v>
      </c>
      <c r="C17" s="101"/>
      <c r="D17" s="51" t="s">
        <v>454</v>
      </c>
      <c r="E17" s="52" t="s">
        <v>10</v>
      </c>
      <c r="F17" s="50">
        <v>1</v>
      </c>
      <c r="G17" s="53" t="s">
        <v>550</v>
      </c>
      <c r="H17" s="102">
        <f>SUMIF('ngoai gio_I_2019_2020'!$B$8:$B$712,Tong_hop!B17,'ngoai gio_I_2019_2020'!$H$8:$H$712)</f>
        <v>50.5</v>
      </c>
      <c r="I17" s="103">
        <v>65000</v>
      </c>
      <c r="J17" s="104">
        <f>SUMIF('ngoai gio_I_2019_2020'!$B$8:$B$712,Tong_hop!B17,'ngoai gio_I_2019_2020'!$J$8:$J$712)</f>
        <v>3282500</v>
      </c>
      <c r="K17" s="104"/>
      <c r="L17" s="104">
        <f t="shared" si="1"/>
        <v>3282500</v>
      </c>
      <c r="M17" s="53"/>
      <c r="N17" s="45" t="s">
        <v>567</v>
      </c>
    </row>
    <row r="18" spans="1:14" ht="25.5" customHeight="1">
      <c r="A18" s="50">
        <f t="shared" si="0"/>
        <v>10</v>
      </c>
      <c r="B18" s="50" t="s">
        <v>361</v>
      </c>
      <c r="C18" s="101"/>
      <c r="D18" s="51" t="s">
        <v>255</v>
      </c>
      <c r="E18" s="52" t="s">
        <v>245</v>
      </c>
      <c r="F18" s="50">
        <v>1</v>
      </c>
      <c r="G18" s="53" t="s">
        <v>100</v>
      </c>
      <c r="H18" s="102">
        <f>SUMIF('ngoai gio_I_2019_2020'!$B$8:$B$712,Tong_hop!B18,'ngoai gio_I_2019_2020'!$H$8:$H$712)</f>
        <v>60.7</v>
      </c>
      <c r="I18" s="103">
        <v>65000</v>
      </c>
      <c r="J18" s="104">
        <f>SUMIF('ngoai gio_I_2019_2020'!$B$8:$B$712,Tong_hop!B18,'ngoai gio_I_2019_2020'!$J$8:$J$712)</f>
        <v>3945500</v>
      </c>
      <c r="K18" s="104"/>
      <c r="L18" s="104">
        <f t="shared" si="1"/>
        <v>3945500</v>
      </c>
      <c r="M18" s="53"/>
      <c r="N18" s="45" t="s">
        <v>119</v>
      </c>
    </row>
    <row r="19" spans="1:14" ht="25.5" customHeight="1">
      <c r="A19" s="50">
        <f t="shared" si="0"/>
        <v>11</v>
      </c>
      <c r="B19" s="50" t="s">
        <v>362</v>
      </c>
      <c r="C19" s="101"/>
      <c r="D19" s="51" t="s">
        <v>455</v>
      </c>
      <c r="E19" s="54" t="s">
        <v>456</v>
      </c>
      <c r="F19" s="50">
        <v>1</v>
      </c>
      <c r="G19" s="53" t="s">
        <v>551</v>
      </c>
      <c r="H19" s="102">
        <f>SUMIF('ngoai gio_I_2019_2020'!$B$8:$B$712,Tong_hop!B19,'ngoai gio_I_2019_2020'!$H$8:$H$712)</f>
        <v>47.699999999999996</v>
      </c>
      <c r="I19" s="103">
        <v>65000</v>
      </c>
      <c r="J19" s="104">
        <f>SUMIF('ngoai gio_I_2019_2020'!$B$8:$B$712,Tong_hop!B19,'ngoai gio_I_2019_2020'!$J$8:$J$712)</f>
        <v>3100500</v>
      </c>
      <c r="K19" s="104"/>
      <c r="L19" s="104">
        <f t="shared" si="1"/>
        <v>3100500</v>
      </c>
      <c r="M19" s="53"/>
      <c r="N19" s="45" t="s">
        <v>568</v>
      </c>
    </row>
    <row r="20" spans="1:14" ht="25.5" customHeight="1">
      <c r="A20" s="50">
        <f t="shared" si="0"/>
        <v>12</v>
      </c>
      <c r="B20" s="50" t="s">
        <v>363</v>
      </c>
      <c r="C20" s="101"/>
      <c r="D20" s="51" t="s">
        <v>457</v>
      </c>
      <c r="E20" s="52" t="s">
        <v>458</v>
      </c>
      <c r="F20" s="50">
        <v>1</v>
      </c>
      <c r="G20" s="53" t="s">
        <v>552</v>
      </c>
      <c r="H20" s="102">
        <f>SUMIF('ngoai gio_I_2019_2020'!$B$8:$B$712,Tong_hop!B20,'ngoai gio_I_2019_2020'!$H$8:$H$712)</f>
        <v>124.8</v>
      </c>
      <c r="I20" s="103">
        <v>65000</v>
      </c>
      <c r="J20" s="104">
        <f>SUMIF('ngoai gio_I_2019_2020'!$B$8:$B$712,Tong_hop!B20,'ngoai gio_I_2019_2020'!$J$8:$J$712)</f>
        <v>8112000</v>
      </c>
      <c r="K20" s="104"/>
      <c r="L20" s="104">
        <f t="shared" si="1"/>
        <v>8112000</v>
      </c>
      <c r="M20" s="53"/>
      <c r="N20" s="45" t="s">
        <v>569</v>
      </c>
    </row>
    <row r="21" spans="1:14" ht="25.5" customHeight="1">
      <c r="A21" s="50">
        <f t="shared" si="0"/>
        <v>13</v>
      </c>
      <c r="B21" s="50" t="s">
        <v>364</v>
      </c>
      <c r="C21" s="101"/>
      <c r="D21" s="51" t="s">
        <v>459</v>
      </c>
      <c r="E21" s="52" t="s">
        <v>460</v>
      </c>
      <c r="F21" s="50">
        <v>2</v>
      </c>
      <c r="G21" s="53" t="s">
        <v>274</v>
      </c>
      <c r="H21" s="102">
        <f>SUMIF('ngoai gio_I_2019_2020'!$B$8:$B$712,Tong_hop!B21,'ngoai gio_I_2019_2020'!$H$8:$H$712)</f>
        <v>95</v>
      </c>
      <c r="I21" s="103">
        <v>65000</v>
      </c>
      <c r="J21" s="104">
        <f>SUMIF('ngoai gio_I_2019_2020'!$B$8:$B$712,Tong_hop!B21,'ngoai gio_I_2019_2020'!$J$8:$J$712)</f>
        <v>6175000</v>
      </c>
      <c r="K21" s="104"/>
      <c r="L21" s="104">
        <f t="shared" si="1"/>
        <v>6175000</v>
      </c>
      <c r="M21" s="53"/>
      <c r="N21" s="45" t="s">
        <v>338</v>
      </c>
    </row>
    <row r="22" spans="1:14" ht="25.5" customHeight="1">
      <c r="A22" s="50">
        <f t="shared" si="0"/>
        <v>14</v>
      </c>
      <c r="B22" s="50" t="s">
        <v>194</v>
      </c>
      <c r="C22" s="101"/>
      <c r="D22" s="51" t="s">
        <v>226</v>
      </c>
      <c r="E22" s="52" t="s">
        <v>227</v>
      </c>
      <c r="F22" s="50">
        <v>2</v>
      </c>
      <c r="G22" s="53" t="s">
        <v>101</v>
      </c>
      <c r="H22" s="102">
        <f>SUMIF('ngoai gio_I_2019_2020'!$B$8:$B$712,Tong_hop!B22,'ngoai gio_I_2019_2020'!$H$8:$H$712)</f>
        <v>50</v>
      </c>
      <c r="I22" s="103">
        <v>65000</v>
      </c>
      <c r="J22" s="104">
        <f>SUMIF('ngoai gio_I_2019_2020'!$B$8:$B$712,Tong_hop!B22,'ngoai gio_I_2019_2020'!$J$8:$J$712)</f>
        <v>3250000</v>
      </c>
      <c r="K22" s="104"/>
      <c r="L22" s="104">
        <f t="shared" si="1"/>
        <v>3250000</v>
      </c>
      <c r="M22" s="53"/>
      <c r="N22" s="45" t="s">
        <v>120</v>
      </c>
    </row>
    <row r="23" spans="1:14" ht="25.5" customHeight="1">
      <c r="A23" s="50">
        <f t="shared" si="0"/>
        <v>15</v>
      </c>
      <c r="B23" s="50" t="s">
        <v>365</v>
      </c>
      <c r="C23" s="101"/>
      <c r="D23" s="51" t="s">
        <v>461</v>
      </c>
      <c r="E23" s="54" t="s">
        <v>0</v>
      </c>
      <c r="F23" s="50">
        <v>2</v>
      </c>
      <c r="G23" s="53" t="s">
        <v>275</v>
      </c>
      <c r="H23" s="102">
        <f>SUMIF('ngoai gio_I_2019_2020'!$B$8:$B$712,Tong_hop!B23,'ngoai gio_I_2019_2020'!$H$8:$H$712)</f>
        <v>152.9</v>
      </c>
      <c r="I23" s="103">
        <v>65000</v>
      </c>
      <c r="J23" s="104">
        <f>SUMIF('ngoai gio_I_2019_2020'!$B$8:$B$712,Tong_hop!B23,'ngoai gio_I_2019_2020'!$J$8:$J$712)</f>
        <v>9938500</v>
      </c>
      <c r="K23" s="104"/>
      <c r="L23" s="104">
        <f t="shared" si="1"/>
        <v>9938500</v>
      </c>
      <c r="M23" s="53"/>
      <c r="N23" s="45" t="s">
        <v>339</v>
      </c>
    </row>
    <row r="24" spans="1:14" ht="25.5" customHeight="1">
      <c r="A24" s="50">
        <f t="shared" si="0"/>
        <v>16</v>
      </c>
      <c r="B24" s="50" t="s">
        <v>366</v>
      </c>
      <c r="C24" s="101"/>
      <c r="D24" s="51" t="s">
        <v>462</v>
      </c>
      <c r="E24" s="52" t="s">
        <v>14</v>
      </c>
      <c r="F24" s="50">
        <v>2</v>
      </c>
      <c r="G24" s="53" t="s">
        <v>553</v>
      </c>
      <c r="H24" s="102">
        <f>SUMIF('ngoai gio_I_2019_2020'!$B$8:$B$712,Tong_hop!B24,'ngoai gio_I_2019_2020'!$H$8:$H$712)</f>
        <v>192.20000000000002</v>
      </c>
      <c r="I24" s="103">
        <v>65000</v>
      </c>
      <c r="J24" s="104">
        <f>SUMIF('ngoai gio_I_2019_2020'!$B$8:$B$712,Tong_hop!B24,'ngoai gio_I_2019_2020'!$J$8:$J$712)</f>
        <v>12493000</v>
      </c>
      <c r="K24" s="104"/>
      <c r="L24" s="104">
        <f t="shared" si="1"/>
        <v>12493000</v>
      </c>
      <c r="M24" s="53"/>
      <c r="N24" s="45" t="s">
        <v>570</v>
      </c>
    </row>
    <row r="25" spans="1:14" ht="25.5" customHeight="1">
      <c r="A25" s="50">
        <f t="shared" si="0"/>
        <v>17</v>
      </c>
      <c r="B25" s="50" t="s">
        <v>367</v>
      </c>
      <c r="C25" s="101"/>
      <c r="D25" s="51" t="s">
        <v>244</v>
      </c>
      <c r="E25" s="52" t="s">
        <v>463</v>
      </c>
      <c r="F25" s="50">
        <v>2</v>
      </c>
      <c r="G25" s="53" t="s">
        <v>553</v>
      </c>
      <c r="H25" s="102">
        <f>SUMIF('ngoai gio_I_2019_2020'!$B$8:$B$712,Tong_hop!B25,'ngoai gio_I_2019_2020'!$H$8:$H$712)</f>
        <v>116.6</v>
      </c>
      <c r="I25" s="103">
        <v>65000</v>
      </c>
      <c r="J25" s="104">
        <f>SUMIF('ngoai gio_I_2019_2020'!$B$8:$B$712,Tong_hop!B25,'ngoai gio_I_2019_2020'!$J$8:$J$712)</f>
        <v>7579000</v>
      </c>
      <c r="K25" s="104"/>
      <c r="L25" s="104">
        <f t="shared" si="1"/>
        <v>7579000</v>
      </c>
      <c r="M25" s="53"/>
      <c r="N25" s="45" t="s">
        <v>570</v>
      </c>
    </row>
    <row r="26" spans="1:14" ht="25.5" customHeight="1">
      <c r="A26" s="50">
        <f t="shared" si="0"/>
        <v>18</v>
      </c>
      <c r="B26" s="50" t="s">
        <v>195</v>
      </c>
      <c r="C26" s="101"/>
      <c r="D26" s="51" t="s">
        <v>162</v>
      </c>
      <c r="E26" s="52" t="s">
        <v>229</v>
      </c>
      <c r="F26" s="50">
        <v>2</v>
      </c>
      <c r="G26" s="53" t="s">
        <v>276</v>
      </c>
      <c r="H26" s="102">
        <f>SUMIF('ngoai gio_I_2019_2020'!$B$8:$B$712,Tong_hop!B26,'ngoai gio_I_2019_2020'!$H$8:$H$712)</f>
        <v>97.399999999999991</v>
      </c>
      <c r="I26" s="103">
        <v>65000</v>
      </c>
      <c r="J26" s="104">
        <f>SUMIF('ngoai gio_I_2019_2020'!$B$8:$B$712,Tong_hop!B26,'ngoai gio_I_2019_2020'!$J$8:$J$712)</f>
        <v>6331000</v>
      </c>
      <c r="K26" s="104"/>
      <c r="L26" s="104">
        <f t="shared" si="1"/>
        <v>6331000</v>
      </c>
      <c r="M26" s="53"/>
      <c r="N26" s="45" t="s">
        <v>340</v>
      </c>
    </row>
    <row r="27" spans="1:14" ht="25.5" customHeight="1">
      <c r="A27" s="50">
        <f t="shared" si="0"/>
        <v>19</v>
      </c>
      <c r="B27" s="50" t="s">
        <v>139</v>
      </c>
      <c r="C27" s="101"/>
      <c r="D27" s="55" t="s">
        <v>152</v>
      </c>
      <c r="E27" s="52" t="s">
        <v>14</v>
      </c>
      <c r="F27" s="50">
        <v>3</v>
      </c>
      <c r="G27" s="53" t="s">
        <v>169</v>
      </c>
      <c r="H27" s="102">
        <f>SUMIF('ngoai gio_I_2019_2020'!$B$8:$B$712,Tong_hop!B27,'ngoai gio_I_2019_2020'!$H$8:$H$712)</f>
        <v>116.7</v>
      </c>
      <c r="I27" s="103">
        <v>65000</v>
      </c>
      <c r="J27" s="104">
        <f>SUMIF('ngoai gio_I_2019_2020'!$B$8:$B$712,Tong_hop!B27,'ngoai gio_I_2019_2020'!$J$8:$J$712)</f>
        <v>7585500</v>
      </c>
      <c r="K27" s="104"/>
      <c r="L27" s="104">
        <f t="shared" si="1"/>
        <v>7585500</v>
      </c>
      <c r="M27" s="53"/>
      <c r="N27" s="45" t="s">
        <v>186</v>
      </c>
    </row>
    <row r="28" spans="1:14" ht="25.5" customHeight="1">
      <c r="A28" s="50">
        <f t="shared" si="0"/>
        <v>20</v>
      </c>
      <c r="B28" s="50" t="s">
        <v>140</v>
      </c>
      <c r="C28" s="101"/>
      <c r="D28" s="51" t="s">
        <v>153</v>
      </c>
      <c r="E28" s="52" t="s">
        <v>154</v>
      </c>
      <c r="F28" s="50">
        <v>3</v>
      </c>
      <c r="G28" s="53" t="s">
        <v>169</v>
      </c>
      <c r="H28" s="102">
        <f>SUMIF('ngoai gio_I_2019_2020'!$B$8:$B$712,Tong_hop!B28,'ngoai gio_I_2019_2020'!$H$8:$H$712)</f>
        <v>86.1</v>
      </c>
      <c r="I28" s="103">
        <v>65000</v>
      </c>
      <c r="J28" s="104">
        <f>SUMIF('ngoai gio_I_2019_2020'!$B$8:$B$712,Tong_hop!B28,'ngoai gio_I_2019_2020'!$J$8:$J$712)</f>
        <v>5596500</v>
      </c>
      <c r="K28" s="104"/>
      <c r="L28" s="104">
        <f t="shared" si="1"/>
        <v>5596500</v>
      </c>
      <c r="M28" s="53"/>
      <c r="N28" s="45" t="s">
        <v>186</v>
      </c>
    </row>
    <row r="29" spans="1:14" ht="25.5" customHeight="1">
      <c r="A29" s="50">
        <f t="shared" si="0"/>
        <v>21</v>
      </c>
      <c r="B29" s="50" t="s">
        <v>141</v>
      </c>
      <c r="C29" s="101"/>
      <c r="D29" s="51" t="s">
        <v>155</v>
      </c>
      <c r="E29" s="52" t="s">
        <v>17</v>
      </c>
      <c r="F29" s="50">
        <v>3</v>
      </c>
      <c r="G29" s="53" t="s">
        <v>169</v>
      </c>
      <c r="H29" s="102">
        <f>SUMIF('ngoai gio_I_2019_2020'!$B$8:$B$712,Tong_hop!B29,'ngoai gio_I_2019_2020'!$H$8:$H$712)</f>
        <v>105.1</v>
      </c>
      <c r="I29" s="103">
        <v>65000</v>
      </c>
      <c r="J29" s="104">
        <f>SUMIF('ngoai gio_I_2019_2020'!$B$8:$B$712,Tong_hop!B29,'ngoai gio_I_2019_2020'!$J$8:$J$712)</f>
        <v>6831500</v>
      </c>
      <c r="K29" s="104"/>
      <c r="L29" s="104">
        <f t="shared" si="1"/>
        <v>6831500</v>
      </c>
      <c r="M29" s="53"/>
      <c r="N29" s="45" t="s">
        <v>186</v>
      </c>
    </row>
    <row r="30" spans="1:14" ht="28.5" customHeight="1">
      <c r="A30" s="50">
        <f t="shared" si="0"/>
        <v>22</v>
      </c>
      <c r="B30" s="50" t="s">
        <v>368</v>
      </c>
      <c r="C30" s="101"/>
      <c r="D30" s="51" t="s">
        <v>15</v>
      </c>
      <c r="E30" s="52" t="s">
        <v>464</v>
      </c>
      <c r="F30" s="50">
        <v>3</v>
      </c>
      <c r="G30" s="53" t="s">
        <v>169</v>
      </c>
      <c r="H30" s="102">
        <f>SUMIF('ngoai gio_I_2019_2020'!$B$8:$B$712,Tong_hop!B30,'ngoai gio_I_2019_2020'!$H$8:$H$712)</f>
        <v>62.800000000000004</v>
      </c>
      <c r="I30" s="103">
        <v>65000</v>
      </c>
      <c r="J30" s="104">
        <f>SUMIF('ngoai gio_I_2019_2020'!$B$8:$B$712,Tong_hop!B30,'ngoai gio_I_2019_2020'!$J$8:$J$712)</f>
        <v>4082000</v>
      </c>
      <c r="K30" s="104"/>
      <c r="L30" s="104">
        <f t="shared" si="1"/>
        <v>4082000</v>
      </c>
      <c r="M30" s="1"/>
      <c r="N30" s="45" t="s">
        <v>186</v>
      </c>
    </row>
    <row r="31" spans="1:14" ht="25.5" customHeight="1">
      <c r="A31" s="50">
        <f t="shared" si="0"/>
        <v>23</v>
      </c>
      <c r="B31" s="50" t="s">
        <v>142</v>
      </c>
      <c r="C31" s="101"/>
      <c r="D31" s="51" t="s">
        <v>156</v>
      </c>
      <c r="E31" s="52" t="s">
        <v>29</v>
      </c>
      <c r="F31" s="50">
        <v>3</v>
      </c>
      <c r="G31" s="53" t="s">
        <v>169</v>
      </c>
      <c r="H31" s="102">
        <f>SUMIF('ngoai gio_I_2019_2020'!$B$8:$B$712,Tong_hop!B31,'ngoai gio_I_2019_2020'!$H$8:$H$712)</f>
        <v>116.7</v>
      </c>
      <c r="I31" s="103">
        <v>65000</v>
      </c>
      <c r="J31" s="104">
        <f>SUMIF('ngoai gio_I_2019_2020'!$B$8:$B$712,Tong_hop!B31,'ngoai gio_I_2019_2020'!$J$8:$J$712)</f>
        <v>7585500</v>
      </c>
      <c r="K31" s="104"/>
      <c r="L31" s="104">
        <f t="shared" si="1"/>
        <v>7585500</v>
      </c>
      <c r="M31" s="53"/>
      <c r="N31" s="45" t="s">
        <v>186</v>
      </c>
    </row>
    <row r="32" spans="1:14" ht="25.5" customHeight="1">
      <c r="A32" s="50">
        <f t="shared" si="0"/>
        <v>24</v>
      </c>
      <c r="B32" s="50" t="s">
        <v>369</v>
      </c>
      <c r="C32" s="101"/>
      <c r="D32" s="51" t="s">
        <v>20</v>
      </c>
      <c r="E32" s="52" t="s">
        <v>157</v>
      </c>
      <c r="F32" s="50">
        <v>3</v>
      </c>
      <c r="G32" s="53" t="s">
        <v>554</v>
      </c>
      <c r="H32" s="102">
        <f>SUMIF('ngoai gio_I_2019_2020'!$B$8:$B$712,Tong_hop!B32,'ngoai gio_I_2019_2020'!$H$8:$H$712)</f>
        <v>22.5</v>
      </c>
      <c r="I32" s="103">
        <v>65000</v>
      </c>
      <c r="J32" s="104">
        <f>SUMIF('ngoai gio_I_2019_2020'!$B$8:$B$712,Tong_hop!B32,'ngoai gio_I_2019_2020'!$J$8:$J$712)</f>
        <v>1462500</v>
      </c>
      <c r="K32" s="104"/>
      <c r="L32" s="104">
        <f t="shared" si="1"/>
        <v>1462500</v>
      </c>
      <c r="M32" s="53"/>
      <c r="N32" s="45" t="s">
        <v>571</v>
      </c>
    </row>
    <row r="33" spans="1:14" ht="25.5" customHeight="1">
      <c r="A33" s="50">
        <f t="shared" si="0"/>
        <v>25</v>
      </c>
      <c r="B33" s="50" t="s">
        <v>370</v>
      </c>
      <c r="C33" s="101"/>
      <c r="D33" s="51" t="s">
        <v>465</v>
      </c>
      <c r="E33" s="52" t="s">
        <v>151</v>
      </c>
      <c r="F33" s="50">
        <v>3</v>
      </c>
      <c r="G33" s="53" t="s">
        <v>554</v>
      </c>
      <c r="H33" s="102">
        <f>SUMIF('ngoai gio_I_2019_2020'!$B$8:$B$712,Tong_hop!B33,'ngoai gio_I_2019_2020'!$H$8:$H$712)</f>
        <v>48.199999999999996</v>
      </c>
      <c r="I33" s="103">
        <v>65000</v>
      </c>
      <c r="J33" s="104">
        <f>SUMIF('ngoai gio_I_2019_2020'!$B$8:$B$712,Tong_hop!B33,'ngoai gio_I_2019_2020'!$J$8:$J$712)</f>
        <v>3133000</v>
      </c>
      <c r="K33" s="104"/>
      <c r="L33" s="104">
        <f t="shared" si="1"/>
        <v>3133000</v>
      </c>
      <c r="M33" s="53"/>
      <c r="N33" s="45" t="s">
        <v>571</v>
      </c>
    </row>
    <row r="34" spans="1:14" ht="25.5" customHeight="1">
      <c r="A34" s="50">
        <f t="shared" si="0"/>
        <v>26</v>
      </c>
      <c r="B34" s="50" t="s">
        <v>371</v>
      </c>
      <c r="C34" s="101"/>
      <c r="D34" s="51" t="s">
        <v>466</v>
      </c>
      <c r="E34" s="54" t="s">
        <v>467</v>
      </c>
      <c r="F34" s="50">
        <v>3</v>
      </c>
      <c r="G34" s="53" t="s">
        <v>554</v>
      </c>
      <c r="H34" s="102">
        <f>SUMIF('ngoai gio_I_2019_2020'!$B$8:$B$712,Tong_hop!B34,'ngoai gio_I_2019_2020'!$H$8:$H$712)</f>
        <v>22.5</v>
      </c>
      <c r="I34" s="103">
        <v>65000</v>
      </c>
      <c r="J34" s="104">
        <f>SUMIF('ngoai gio_I_2019_2020'!$B$8:$B$712,Tong_hop!B34,'ngoai gio_I_2019_2020'!$J$8:$J$712)</f>
        <v>1462500</v>
      </c>
      <c r="K34" s="104"/>
      <c r="L34" s="104">
        <f t="shared" si="1"/>
        <v>1462500</v>
      </c>
      <c r="M34" s="53"/>
      <c r="N34" s="45" t="s">
        <v>571</v>
      </c>
    </row>
    <row r="35" spans="1:14" ht="25.5" customHeight="1">
      <c r="A35" s="50">
        <f t="shared" si="0"/>
        <v>27</v>
      </c>
      <c r="B35" s="50" t="s">
        <v>372</v>
      </c>
      <c r="C35" s="101"/>
      <c r="D35" s="51" t="s">
        <v>468</v>
      </c>
      <c r="E35" s="54" t="s">
        <v>8</v>
      </c>
      <c r="F35" s="50">
        <v>3</v>
      </c>
      <c r="G35" s="53" t="s">
        <v>277</v>
      </c>
      <c r="H35" s="102">
        <f>SUMIF('ngoai gio_I_2019_2020'!$B$8:$B$712,Tong_hop!B35,'ngoai gio_I_2019_2020'!$H$8:$H$712)</f>
        <v>48.199999999999996</v>
      </c>
      <c r="I35" s="103">
        <v>65000</v>
      </c>
      <c r="J35" s="104">
        <f>SUMIF('ngoai gio_I_2019_2020'!$B$8:$B$712,Tong_hop!B35,'ngoai gio_I_2019_2020'!$J$8:$J$712)</f>
        <v>3133000</v>
      </c>
      <c r="K35" s="104"/>
      <c r="L35" s="104">
        <f t="shared" si="1"/>
        <v>3133000</v>
      </c>
      <c r="M35" s="53"/>
      <c r="N35" s="45" t="s">
        <v>341</v>
      </c>
    </row>
    <row r="36" spans="1:14" ht="25.5" customHeight="1">
      <c r="A36" s="50">
        <f t="shared" si="0"/>
        <v>28</v>
      </c>
      <c r="B36" s="50" t="s">
        <v>373</v>
      </c>
      <c r="C36" s="101"/>
      <c r="D36" s="51" t="s">
        <v>469</v>
      </c>
      <c r="E36" s="54" t="s">
        <v>470</v>
      </c>
      <c r="F36" s="50">
        <v>3</v>
      </c>
      <c r="G36" s="53" t="s">
        <v>277</v>
      </c>
      <c r="H36" s="102">
        <f>SUMIF('ngoai gio_I_2019_2020'!$B$8:$B$712,Tong_hop!B36,'ngoai gio_I_2019_2020'!$H$8:$H$712)</f>
        <v>71.199999999999989</v>
      </c>
      <c r="I36" s="103">
        <v>65000</v>
      </c>
      <c r="J36" s="104">
        <f>SUMIF('ngoai gio_I_2019_2020'!$B$8:$B$712,Tong_hop!B36,'ngoai gio_I_2019_2020'!$J$8:$J$712)</f>
        <v>4628000</v>
      </c>
      <c r="K36" s="104"/>
      <c r="L36" s="104">
        <f t="shared" si="1"/>
        <v>4628000</v>
      </c>
      <c r="M36" s="53"/>
      <c r="N36" s="45" t="s">
        <v>341</v>
      </c>
    </row>
    <row r="37" spans="1:14" ht="25.5" customHeight="1">
      <c r="A37" s="50">
        <f t="shared" si="0"/>
        <v>29</v>
      </c>
      <c r="B37" s="50" t="s">
        <v>374</v>
      </c>
      <c r="C37" s="101"/>
      <c r="D37" s="51" t="s">
        <v>7</v>
      </c>
      <c r="E37" s="54" t="s">
        <v>471</v>
      </c>
      <c r="F37" s="50">
        <v>3</v>
      </c>
      <c r="G37" s="53" t="s">
        <v>555</v>
      </c>
      <c r="H37" s="102">
        <f>SUMIF('ngoai gio_I_2019_2020'!$B$8:$B$712,Tong_hop!B37,'ngoai gio_I_2019_2020'!$H$8:$H$712)</f>
        <v>134.70000000000002</v>
      </c>
      <c r="I37" s="103">
        <v>65000</v>
      </c>
      <c r="J37" s="104">
        <f>SUMIF('ngoai gio_I_2019_2020'!$B$8:$B$712,Tong_hop!B37,'ngoai gio_I_2019_2020'!$J$8:$J$712)</f>
        <v>8755500</v>
      </c>
      <c r="K37" s="104"/>
      <c r="L37" s="104">
        <f t="shared" si="1"/>
        <v>8755500</v>
      </c>
      <c r="M37" s="53"/>
      <c r="N37" s="45" t="s">
        <v>572</v>
      </c>
    </row>
    <row r="38" spans="1:14" ht="25.5" customHeight="1">
      <c r="A38" s="50">
        <f t="shared" si="0"/>
        <v>30</v>
      </c>
      <c r="B38" s="50" t="s">
        <v>375</v>
      </c>
      <c r="C38" s="101"/>
      <c r="D38" s="51" t="s">
        <v>472</v>
      </c>
      <c r="E38" s="52" t="s">
        <v>453</v>
      </c>
      <c r="F38" s="50">
        <v>3</v>
      </c>
      <c r="G38" s="53" t="s">
        <v>556</v>
      </c>
      <c r="H38" s="102">
        <f>SUMIF('ngoai gio_I_2019_2020'!$B$8:$B$712,Tong_hop!B38,'ngoai gio_I_2019_2020'!$H$8:$H$712)</f>
        <v>143.69999999999999</v>
      </c>
      <c r="I38" s="103">
        <v>65000</v>
      </c>
      <c r="J38" s="104">
        <f>SUMIF('ngoai gio_I_2019_2020'!$B$8:$B$712,Tong_hop!B38,'ngoai gio_I_2019_2020'!$J$8:$J$712)</f>
        <v>9340500</v>
      </c>
      <c r="K38" s="104"/>
      <c r="L38" s="104">
        <f t="shared" si="1"/>
        <v>9340500</v>
      </c>
      <c r="M38" s="53"/>
      <c r="N38" s="45" t="s">
        <v>573</v>
      </c>
    </row>
    <row r="39" spans="1:14" ht="25.5" customHeight="1">
      <c r="A39" s="50">
        <f t="shared" si="0"/>
        <v>31</v>
      </c>
      <c r="B39" s="50" t="s">
        <v>376</v>
      </c>
      <c r="C39" s="101"/>
      <c r="D39" s="51" t="s">
        <v>4</v>
      </c>
      <c r="E39" s="52" t="s">
        <v>473</v>
      </c>
      <c r="F39" s="50">
        <v>3</v>
      </c>
      <c r="G39" s="53" t="s">
        <v>556</v>
      </c>
      <c r="H39" s="102">
        <f>SUMIF('ngoai gio_I_2019_2020'!$B$8:$B$712,Tong_hop!B39,'ngoai gio_I_2019_2020'!$H$8:$H$712)</f>
        <v>116.7</v>
      </c>
      <c r="I39" s="103">
        <v>65000</v>
      </c>
      <c r="J39" s="104">
        <f>SUMIF('ngoai gio_I_2019_2020'!$B$8:$B$712,Tong_hop!B39,'ngoai gio_I_2019_2020'!$J$8:$J$712)</f>
        <v>7585500</v>
      </c>
      <c r="K39" s="104"/>
      <c r="L39" s="104">
        <f t="shared" si="1"/>
        <v>7585500</v>
      </c>
      <c r="M39" s="53"/>
      <c r="N39" s="45" t="s">
        <v>573</v>
      </c>
    </row>
    <row r="40" spans="1:14" ht="25.5" customHeight="1">
      <c r="A40" s="50">
        <f t="shared" si="0"/>
        <v>32</v>
      </c>
      <c r="B40" s="50" t="s">
        <v>377</v>
      </c>
      <c r="C40" s="101"/>
      <c r="D40" s="51" t="s">
        <v>474</v>
      </c>
      <c r="E40" s="52" t="s">
        <v>475</v>
      </c>
      <c r="F40" s="50">
        <v>4</v>
      </c>
      <c r="G40" s="53" t="s">
        <v>557</v>
      </c>
      <c r="H40" s="102">
        <f>SUMIF('ngoai gio_I_2019_2020'!$B$8:$B$712,Tong_hop!B40,'ngoai gio_I_2019_2020'!$H$8:$H$712)</f>
        <v>26.1</v>
      </c>
      <c r="I40" s="103">
        <v>65000</v>
      </c>
      <c r="J40" s="104">
        <f>SUMIF('ngoai gio_I_2019_2020'!$B$8:$B$712,Tong_hop!B40,'ngoai gio_I_2019_2020'!$J$8:$J$712)</f>
        <v>1696500</v>
      </c>
      <c r="K40" s="104"/>
      <c r="L40" s="104">
        <f t="shared" si="1"/>
        <v>1696500</v>
      </c>
      <c r="M40" s="53"/>
      <c r="N40" s="45" t="s">
        <v>574</v>
      </c>
    </row>
    <row r="41" spans="1:14" ht="25.5" customHeight="1">
      <c r="A41" s="50">
        <f t="shared" si="0"/>
        <v>33</v>
      </c>
      <c r="B41" s="50" t="s">
        <v>378</v>
      </c>
      <c r="C41" s="101"/>
      <c r="D41" s="51" t="s">
        <v>476</v>
      </c>
      <c r="E41" s="52" t="s">
        <v>477</v>
      </c>
      <c r="F41" s="50">
        <v>4</v>
      </c>
      <c r="G41" s="53" t="s">
        <v>557</v>
      </c>
      <c r="H41" s="102">
        <f>SUMIF('ngoai gio_I_2019_2020'!$B$8:$B$712,Tong_hop!B41,'ngoai gio_I_2019_2020'!$H$8:$H$712)</f>
        <v>48.199999999999996</v>
      </c>
      <c r="I41" s="103">
        <v>65000</v>
      </c>
      <c r="J41" s="104">
        <f>SUMIF('ngoai gio_I_2019_2020'!$B$8:$B$712,Tong_hop!B41,'ngoai gio_I_2019_2020'!$J$8:$J$712)</f>
        <v>3133000</v>
      </c>
      <c r="K41" s="104"/>
      <c r="L41" s="104">
        <f t="shared" si="1"/>
        <v>3133000</v>
      </c>
      <c r="M41" s="53"/>
      <c r="N41" s="45" t="s">
        <v>574</v>
      </c>
    </row>
    <row r="42" spans="1:14" ht="25.5" customHeight="1">
      <c r="A42" s="50">
        <f t="shared" si="0"/>
        <v>34</v>
      </c>
      <c r="B42" s="50" t="s">
        <v>379</v>
      </c>
      <c r="C42" s="101"/>
      <c r="D42" s="51" t="s">
        <v>4</v>
      </c>
      <c r="E42" s="52" t="s">
        <v>478</v>
      </c>
      <c r="F42" s="50">
        <v>4</v>
      </c>
      <c r="G42" s="53" t="s">
        <v>102</v>
      </c>
      <c r="H42" s="102">
        <f>SUMIF('ngoai gio_I_2019_2020'!$B$8:$B$712,Tong_hop!B42,'ngoai gio_I_2019_2020'!$H$8:$H$712)</f>
        <v>169.70000000000002</v>
      </c>
      <c r="I42" s="103">
        <v>65000</v>
      </c>
      <c r="J42" s="104">
        <f>SUMIF('ngoai gio_I_2019_2020'!$B$8:$B$712,Tong_hop!B42,'ngoai gio_I_2019_2020'!$J$8:$J$712)</f>
        <v>11030500</v>
      </c>
      <c r="K42" s="104"/>
      <c r="L42" s="104">
        <f t="shared" si="1"/>
        <v>11030500</v>
      </c>
      <c r="M42" s="53"/>
      <c r="N42" s="45" t="s">
        <v>121</v>
      </c>
    </row>
    <row r="43" spans="1:14" ht="25.5" customHeight="1">
      <c r="A43" s="50">
        <f t="shared" si="0"/>
        <v>35</v>
      </c>
      <c r="B43" s="50" t="s">
        <v>380</v>
      </c>
      <c r="C43" s="101"/>
      <c r="D43" s="51" t="s">
        <v>1</v>
      </c>
      <c r="E43" s="54" t="s">
        <v>479</v>
      </c>
      <c r="F43" s="50">
        <v>4</v>
      </c>
      <c r="G43" s="53" t="s">
        <v>102</v>
      </c>
      <c r="H43" s="102">
        <f>SUMIF('ngoai gio_I_2019_2020'!$B$8:$B$712,Tong_hop!B43,'ngoai gio_I_2019_2020'!$H$8:$H$712)</f>
        <v>172.7</v>
      </c>
      <c r="I43" s="103">
        <v>65000</v>
      </c>
      <c r="J43" s="104">
        <f>SUMIF('ngoai gio_I_2019_2020'!$B$8:$B$712,Tong_hop!B43,'ngoai gio_I_2019_2020'!$J$8:$J$712)</f>
        <v>11225500</v>
      </c>
      <c r="K43" s="104"/>
      <c r="L43" s="104">
        <f t="shared" si="1"/>
        <v>11225500</v>
      </c>
      <c r="M43" s="53"/>
      <c r="N43" s="45" t="s">
        <v>121</v>
      </c>
    </row>
    <row r="44" spans="1:14" ht="25.5" customHeight="1">
      <c r="A44" s="50">
        <f t="shared" si="0"/>
        <v>36</v>
      </c>
      <c r="B44" s="50" t="s">
        <v>196</v>
      </c>
      <c r="C44" s="101"/>
      <c r="D44" s="51" t="s">
        <v>231</v>
      </c>
      <c r="E44" s="52" t="s">
        <v>232</v>
      </c>
      <c r="F44" s="50">
        <v>4</v>
      </c>
      <c r="G44" s="53" t="s">
        <v>102</v>
      </c>
      <c r="H44" s="102">
        <f>SUMIF('ngoai gio_I_2019_2020'!$B$8:$B$712,Tong_hop!B44,'ngoai gio_I_2019_2020'!$H$8:$H$712)</f>
        <v>173</v>
      </c>
      <c r="I44" s="103">
        <v>65000</v>
      </c>
      <c r="J44" s="104">
        <f>SUMIF('ngoai gio_I_2019_2020'!$B$8:$B$712,Tong_hop!B44,'ngoai gio_I_2019_2020'!$J$8:$J$712)</f>
        <v>11245000</v>
      </c>
      <c r="K44" s="104"/>
      <c r="L44" s="104">
        <f t="shared" si="1"/>
        <v>11245000</v>
      </c>
      <c r="M44" s="53"/>
      <c r="N44" s="45" t="s">
        <v>121</v>
      </c>
    </row>
    <row r="45" spans="1:14" ht="25.5" customHeight="1">
      <c r="A45" s="50">
        <f t="shared" si="0"/>
        <v>37</v>
      </c>
      <c r="B45" s="50" t="s">
        <v>197</v>
      </c>
      <c r="C45" s="101"/>
      <c r="D45" s="51" t="s">
        <v>233</v>
      </c>
      <c r="E45" s="52" t="s">
        <v>6</v>
      </c>
      <c r="F45" s="50">
        <v>4</v>
      </c>
      <c r="G45" s="53" t="s">
        <v>102</v>
      </c>
      <c r="H45" s="102">
        <f>SUMIF('ngoai gio_I_2019_2020'!$B$8:$B$712,Tong_hop!B45,'ngoai gio_I_2019_2020'!$H$8:$H$712)</f>
        <v>82.800000000000011</v>
      </c>
      <c r="I45" s="103">
        <v>65000</v>
      </c>
      <c r="J45" s="104">
        <f>SUMIF('ngoai gio_I_2019_2020'!$B$8:$B$712,Tong_hop!B45,'ngoai gio_I_2019_2020'!$J$8:$J$712)</f>
        <v>5382000</v>
      </c>
      <c r="K45" s="104"/>
      <c r="L45" s="104">
        <f t="shared" si="1"/>
        <v>5382000</v>
      </c>
      <c r="M45" s="53"/>
      <c r="N45" s="45" t="s">
        <v>121</v>
      </c>
    </row>
    <row r="46" spans="1:14" ht="25.5" customHeight="1">
      <c r="A46" s="50">
        <f t="shared" si="0"/>
        <v>38</v>
      </c>
      <c r="B46" s="50" t="s">
        <v>381</v>
      </c>
      <c r="C46" s="101"/>
      <c r="D46" s="51" t="s">
        <v>480</v>
      </c>
      <c r="E46" s="52" t="s">
        <v>481</v>
      </c>
      <c r="F46" s="50">
        <v>4</v>
      </c>
      <c r="G46" s="53" t="s">
        <v>278</v>
      </c>
      <c r="H46" s="102">
        <f>SUMIF('ngoai gio_I_2019_2020'!$B$8:$B$712,Tong_hop!B46,'ngoai gio_I_2019_2020'!$H$8:$H$712)</f>
        <v>48.9</v>
      </c>
      <c r="I46" s="103">
        <v>65000</v>
      </c>
      <c r="J46" s="104">
        <f>SUMIF('ngoai gio_I_2019_2020'!$B$8:$B$712,Tong_hop!B46,'ngoai gio_I_2019_2020'!$J$8:$J$712)</f>
        <v>3178500</v>
      </c>
      <c r="K46" s="104"/>
      <c r="L46" s="104">
        <f t="shared" si="1"/>
        <v>3178500</v>
      </c>
      <c r="M46" s="53"/>
      <c r="N46" s="45" t="s">
        <v>342</v>
      </c>
    </row>
    <row r="47" spans="1:14" ht="25.5" customHeight="1">
      <c r="A47" s="50">
        <f t="shared" si="0"/>
        <v>39</v>
      </c>
      <c r="B47" s="50" t="s">
        <v>382</v>
      </c>
      <c r="C47" s="101"/>
      <c r="D47" s="55" t="s">
        <v>482</v>
      </c>
      <c r="E47" s="52" t="s">
        <v>483</v>
      </c>
      <c r="F47" s="50">
        <v>4</v>
      </c>
      <c r="G47" s="53" t="s">
        <v>278</v>
      </c>
      <c r="H47" s="102">
        <f>SUMIF('ngoai gio_I_2019_2020'!$B$8:$B$712,Tong_hop!B47,'ngoai gio_I_2019_2020'!$H$8:$H$712)</f>
        <v>127.50000000000001</v>
      </c>
      <c r="I47" s="103">
        <v>65000</v>
      </c>
      <c r="J47" s="104">
        <f>SUMIF('ngoai gio_I_2019_2020'!$B$8:$B$712,Tong_hop!B47,'ngoai gio_I_2019_2020'!$J$8:$J$712)</f>
        <v>8287500</v>
      </c>
      <c r="K47" s="104"/>
      <c r="L47" s="104">
        <f t="shared" si="1"/>
        <v>8287500</v>
      </c>
      <c r="M47" s="53"/>
      <c r="N47" s="45" t="s">
        <v>342</v>
      </c>
    </row>
    <row r="48" spans="1:14" ht="25.5" customHeight="1">
      <c r="A48" s="50">
        <f t="shared" si="0"/>
        <v>40</v>
      </c>
      <c r="B48" s="50" t="s">
        <v>383</v>
      </c>
      <c r="C48" s="101"/>
      <c r="D48" s="51" t="s">
        <v>484</v>
      </c>
      <c r="E48" s="52" t="s">
        <v>5</v>
      </c>
      <c r="F48" s="50">
        <v>4</v>
      </c>
      <c r="G48" s="53" t="s">
        <v>279</v>
      </c>
      <c r="H48" s="102">
        <f>SUMIF('ngoai gio_I_2019_2020'!$B$8:$B$712,Tong_hop!B48,'ngoai gio_I_2019_2020'!$H$8:$H$712)</f>
        <v>48.7</v>
      </c>
      <c r="I48" s="103">
        <v>65000</v>
      </c>
      <c r="J48" s="104">
        <f>SUMIF('ngoai gio_I_2019_2020'!$B$8:$B$712,Tong_hop!B48,'ngoai gio_I_2019_2020'!$J$8:$J$712)</f>
        <v>3165500</v>
      </c>
      <c r="K48" s="104"/>
      <c r="L48" s="104">
        <f t="shared" si="1"/>
        <v>3165500</v>
      </c>
      <c r="M48" s="53"/>
      <c r="N48" s="45" t="s">
        <v>343</v>
      </c>
    </row>
    <row r="49" spans="1:14" ht="25.5" customHeight="1">
      <c r="A49" s="50">
        <f t="shared" si="0"/>
        <v>41</v>
      </c>
      <c r="B49" s="50" t="s">
        <v>198</v>
      </c>
      <c r="C49" s="101"/>
      <c r="D49" s="51" t="s">
        <v>234</v>
      </c>
      <c r="E49" s="52" t="s">
        <v>168</v>
      </c>
      <c r="F49" s="50">
        <v>4</v>
      </c>
      <c r="G49" s="53" t="s">
        <v>280</v>
      </c>
      <c r="H49" s="102">
        <f>SUMIF('ngoai gio_I_2019_2020'!$B$8:$B$712,Tong_hop!B49,'ngoai gio_I_2019_2020'!$H$8:$H$712)</f>
        <v>128.80000000000001</v>
      </c>
      <c r="I49" s="103">
        <v>65000</v>
      </c>
      <c r="J49" s="104">
        <f>SUMIF('ngoai gio_I_2019_2020'!$B$8:$B$712,Tong_hop!B49,'ngoai gio_I_2019_2020'!$J$8:$J$712)</f>
        <v>8372000</v>
      </c>
      <c r="K49" s="104"/>
      <c r="L49" s="104">
        <f t="shared" si="1"/>
        <v>8372000</v>
      </c>
      <c r="M49" s="53"/>
      <c r="N49" s="45" t="s">
        <v>344</v>
      </c>
    </row>
    <row r="50" spans="1:14" ht="25.5" customHeight="1">
      <c r="A50" s="50">
        <f t="shared" si="0"/>
        <v>42</v>
      </c>
      <c r="B50" s="50" t="s">
        <v>199</v>
      </c>
      <c r="C50" s="101"/>
      <c r="D50" s="51" t="s">
        <v>235</v>
      </c>
      <c r="E50" s="52" t="s">
        <v>157</v>
      </c>
      <c r="F50" s="50">
        <v>4</v>
      </c>
      <c r="G50" s="53" t="s">
        <v>280</v>
      </c>
      <c r="H50" s="102">
        <f>SUMIF('ngoai gio_I_2019_2020'!$B$8:$B$712,Tong_hop!B50,'ngoai gio_I_2019_2020'!$H$8:$H$712)</f>
        <v>145</v>
      </c>
      <c r="I50" s="103">
        <v>65000</v>
      </c>
      <c r="J50" s="104">
        <f>SUMIF('ngoai gio_I_2019_2020'!$B$8:$B$712,Tong_hop!B50,'ngoai gio_I_2019_2020'!$J$8:$J$712)</f>
        <v>9425000</v>
      </c>
      <c r="K50" s="104"/>
      <c r="L50" s="104">
        <f t="shared" si="1"/>
        <v>9425000</v>
      </c>
      <c r="M50" s="53"/>
      <c r="N50" s="45" t="s">
        <v>344</v>
      </c>
    </row>
    <row r="51" spans="1:14" ht="25.5" customHeight="1">
      <c r="A51" s="50">
        <f t="shared" si="0"/>
        <v>43</v>
      </c>
      <c r="B51" s="50" t="s">
        <v>200</v>
      </c>
      <c r="C51" s="101"/>
      <c r="D51" s="51" t="s">
        <v>236</v>
      </c>
      <c r="E51" s="52" t="s">
        <v>12</v>
      </c>
      <c r="F51" s="50">
        <v>4</v>
      </c>
      <c r="G51" s="53" t="s">
        <v>280</v>
      </c>
      <c r="H51" s="102">
        <f>SUMIF('ngoai gio_I_2019_2020'!$B$8:$B$712,Tong_hop!B51,'ngoai gio_I_2019_2020'!$H$8:$H$712)</f>
        <v>96.9</v>
      </c>
      <c r="I51" s="103">
        <v>65000</v>
      </c>
      <c r="J51" s="104">
        <f>SUMIF('ngoai gio_I_2019_2020'!$B$8:$B$712,Tong_hop!B51,'ngoai gio_I_2019_2020'!$J$8:$J$712)</f>
        <v>6298500</v>
      </c>
      <c r="K51" s="104"/>
      <c r="L51" s="104">
        <f t="shared" si="1"/>
        <v>6298500</v>
      </c>
      <c r="M51" s="53"/>
      <c r="N51" s="45" t="s">
        <v>344</v>
      </c>
    </row>
    <row r="52" spans="1:14" ht="25.5" customHeight="1">
      <c r="A52" s="50">
        <f t="shared" si="0"/>
        <v>44</v>
      </c>
      <c r="B52" s="50" t="s">
        <v>201</v>
      </c>
      <c r="C52" s="101"/>
      <c r="D52" s="51" t="s">
        <v>4</v>
      </c>
      <c r="E52" s="52" t="s">
        <v>237</v>
      </c>
      <c r="F52" s="50">
        <v>4</v>
      </c>
      <c r="G52" s="53" t="s">
        <v>280</v>
      </c>
      <c r="H52" s="102">
        <f>SUMIF('ngoai gio_I_2019_2020'!$B$8:$B$712,Tong_hop!B52,'ngoai gio_I_2019_2020'!$H$8:$H$712)</f>
        <v>117.30000000000001</v>
      </c>
      <c r="I52" s="103">
        <v>65000</v>
      </c>
      <c r="J52" s="104">
        <f>SUMIF('ngoai gio_I_2019_2020'!$B$8:$B$712,Tong_hop!B52,'ngoai gio_I_2019_2020'!$J$8:$J$712)</f>
        <v>7624500</v>
      </c>
      <c r="K52" s="104"/>
      <c r="L52" s="104">
        <f t="shared" si="1"/>
        <v>7624500</v>
      </c>
      <c r="M52" s="53"/>
      <c r="N52" s="45" t="s">
        <v>344</v>
      </c>
    </row>
    <row r="53" spans="1:14" ht="25.5" customHeight="1">
      <c r="A53" s="50">
        <f t="shared" si="0"/>
        <v>45</v>
      </c>
      <c r="B53" s="50" t="s">
        <v>202</v>
      </c>
      <c r="C53" s="101"/>
      <c r="D53" s="51" t="s">
        <v>238</v>
      </c>
      <c r="E53" s="52" t="s">
        <v>239</v>
      </c>
      <c r="F53" s="50">
        <v>4</v>
      </c>
      <c r="G53" s="53" t="s">
        <v>280</v>
      </c>
      <c r="H53" s="102">
        <f>SUMIF('ngoai gio_I_2019_2020'!$B$8:$B$712,Tong_hop!B53,'ngoai gio_I_2019_2020'!$H$8:$H$712)</f>
        <v>47.1</v>
      </c>
      <c r="I53" s="103">
        <v>65000</v>
      </c>
      <c r="J53" s="104">
        <f>SUMIF('ngoai gio_I_2019_2020'!$B$8:$B$712,Tong_hop!B53,'ngoai gio_I_2019_2020'!$J$8:$J$712)</f>
        <v>3061500</v>
      </c>
      <c r="K53" s="104"/>
      <c r="L53" s="104">
        <f t="shared" si="1"/>
        <v>3061500</v>
      </c>
      <c r="M53" s="53"/>
      <c r="N53" s="45" t="s">
        <v>344</v>
      </c>
    </row>
    <row r="54" spans="1:14" ht="25.5" customHeight="1">
      <c r="A54" s="50">
        <f t="shared" si="0"/>
        <v>46</v>
      </c>
      <c r="B54" s="50" t="s">
        <v>203</v>
      </c>
      <c r="C54" s="101"/>
      <c r="D54" s="51" t="s">
        <v>1</v>
      </c>
      <c r="E54" s="52" t="s">
        <v>240</v>
      </c>
      <c r="F54" s="50">
        <v>4</v>
      </c>
      <c r="G54" s="53" t="s">
        <v>281</v>
      </c>
      <c r="H54" s="102">
        <f>SUMIF('ngoai gio_I_2019_2020'!$B$8:$B$712,Tong_hop!B54,'ngoai gio_I_2019_2020'!$H$8:$H$712)</f>
        <v>48.7</v>
      </c>
      <c r="I54" s="103">
        <v>65000</v>
      </c>
      <c r="J54" s="104">
        <f>SUMIF('ngoai gio_I_2019_2020'!$B$8:$B$712,Tong_hop!B54,'ngoai gio_I_2019_2020'!$J$8:$J$712)</f>
        <v>3165500</v>
      </c>
      <c r="K54" s="104"/>
      <c r="L54" s="104">
        <f t="shared" si="1"/>
        <v>3165500</v>
      </c>
      <c r="M54" s="53"/>
      <c r="N54" s="45" t="s">
        <v>345</v>
      </c>
    </row>
    <row r="55" spans="1:14" ht="25.5" customHeight="1">
      <c r="A55" s="50">
        <f t="shared" si="0"/>
        <v>47</v>
      </c>
      <c r="B55" s="50" t="s">
        <v>384</v>
      </c>
      <c r="C55" s="101"/>
      <c r="D55" s="51" t="s">
        <v>485</v>
      </c>
      <c r="E55" s="52" t="s">
        <v>486</v>
      </c>
      <c r="F55" s="50">
        <v>4</v>
      </c>
      <c r="G55" s="53" t="s">
        <v>281</v>
      </c>
      <c r="H55" s="102">
        <f>SUMIF('ngoai gio_I_2019_2020'!$B$8:$B$712,Tong_hop!B55,'ngoai gio_I_2019_2020'!$H$8:$H$712)</f>
        <v>72.5</v>
      </c>
      <c r="I55" s="103">
        <v>65000</v>
      </c>
      <c r="J55" s="104">
        <f>SUMIF('ngoai gio_I_2019_2020'!$B$8:$B$712,Tong_hop!B55,'ngoai gio_I_2019_2020'!$J$8:$J$712)</f>
        <v>4712500</v>
      </c>
      <c r="K55" s="104"/>
      <c r="L55" s="104">
        <f t="shared" si="1"/>
        <v>4712500</v>
      </c>
      <c r="M55" s="53"/>
      <c r="N55" s="45" t="s">
        <v>345</v>
      </c>
    </row>
    <row r="56" spans="1:14" ht="25.5" customHeight="1">
      <c r="A56" s="50">
        <f t="shared" si="0"/>
        <v>48</v>
      </c>
      <c r="B56" s="50" t="s">
        <v>385</v>
      </c>
      <c r="C56" s="101"/>
      <c r="D56" s="51" t="s">
        <v>487</v>
      </c>
      <c r="E56" s="52" t="s">
        <v>8</v>
      </c>
      <c r="F56" s="50">
        <v>5</v>
      </c>
      <c r="G56" s="53" t="s">
        <v>103</v>
      </c>
      <c r="H56" s="102">
        <f>SUMIF('ngoai gio_I_2019_2020'!$B$8:$B$712,Tong_hop!B56,'ngoai gio_I_2019_2020'!$H$8:$H$712)</f>
        <v>77.2</v>
      </c>
      <c r="I56" s="103">
        <v>65000</v>
      </c>
      <c r="J56" s="104">
        <f>SUMIF('ngoai gio_I_2019_2020'!$B$8:$B$712,Tong_hop!B56,'ngoai gio_I_2019_2020'!$J$8:$J$712)</f>
        <v>5018000</v>
      </c>
      <c r="K56" s="104"/>
      <c r="L56" s="104">
        <f t="shared" si="1"/>
        <v>5018000</v>
      </c>
      <c r="M56" s="53"/>
      <c r="N56" s="45" t="s">
        <v>122</v>
      </c>
    </row>
    <row r="57" spans="1:14" ht="25.5" customHeight="1">
      <c r="A57" s="50">
        <f t="shared" si="0"/>
        <v>49</v>
      </c>
      <c r="B57" s="50" t="s">
        <v>386</v>
      </c>
      <c r="C57" s="101"/>
      <c r="D57" s="51" t="s">
        <v>488</v>
      </c>
      <c r="E57" s="52" t="s">
        <v>232</v>
      </c>
      <c r="F57" s="50">
        <v>5</v>
      </c>
      <c r="G57" s="53" t="s">
        <v>103</v>
      </c>
      <c r="H57" s="102">
        <f>SUMIF('ngoai gio_I_2019_2020'!$B$8:$B$712,Tong_hop!B57,'ngoai gio_I_2019_2020'!$H$8:$H$712)</f>
        <v>147.40000000000003</v>
      </c>
      <c r="I57" s="103">
        <v>65000</v>
      </c>
      <c r="J57" s="104">
        <f>SUMIF('ngoai gio_I_2019_2020'!$B$8:$B$712,Tong_hop!B57,'ngoai gio_I_2019_2020'!$J$8:$J$712)</f>
        <v>9581000</v>
      </c>
      <c r="K57" s="104"/>
      <c r="L57" s="104">
        <f t="shared" si="1"/>
        <v>9581000</v>
      </c>
      <c r="M57" s="53"/>
      <c r="N57" s="45" t="s">
        <v>122</v>
      </c>
    </row>
    <row r="58" spans="1:14" ht="25.5" customHeight="1">
      <c r="A58" s="50">
        <f t="shared" si="0"/>
        <v>50</v>
      </c>
      <c r="B58" s="50" t="s">
        <v>204</v>
      </c>
      <c r="C58" s="101"/>
      <c r="D58" s="51" t="s">
        <v>241</v>
      </c>
      <c r="E58" s="54" t="s">
        <v>17</v>
      </c>
      <c r="F58" s="50">
        <v>5</v>
      </c>
      <c r="G58" s="53" t="s">
        <v>282</v>
      </c>
      <c r="H58" s="102">
        <f>SUMIF('ngoai gio_I_2019_2020'!$B$8:$B$712,Tong_hop!B58,'ngoai gio_I_2019_2020'!$H$8:$H$712)</f>
        <v>70.7</v>
      </c>
      <c r="I58" s="103">
        <v>65000</v>
      </c>
      <c r="J58" s="104">
        <f>SUMIF('ngoai gio_I_2019_2020'!$B$8:$B$712,Tong_hop!B58,'ngoai gio_I_2019_2020'!$J$8:$J$712)</f>
        <v>4595500</v>
      </c>
      <c r="K58" s="104"/>
      <c r="L58" s="104">
        <f t="shared" si="1"/>
        <v>4595500</v>
      </c>
      <c r="M58" s="53"/>
      <c r="N58" s="45" t="s">
        <v>346</v>
      </c>
    </row>
    <row r="59" spans="1:14" ht="25.5" customHeight="1">
      <c r="A59" s="50">
        <f t="shared" si="0"/>
        <v>51</v>
      </c>
      <c r="B59" s="50" t="s">
        <v>387</v>
      </c>
      <c r="C59" s="101"/>
      <c r="D59" s="51" t="s">
        <v>230</v>
      </c>
      <c r="E59" s="52" t="s">
        <v>12</v>
      </c>
      <c r="F59" s="50">
        <v>5</v>
      </c>
      <c r="G59" s="53" t="s">
        <v>170</v>
      </c>
      <c r="H59" s="102">
        <f>SUMIF('ngoai gio_I_2019_2020'!$B$8:$B$712,Tong_hop!B59,'ngoai gio_I_2019_2020'!$H$8:$H$712)</f>
        <v>75.900000000000006</v>
      </c>
      <c r="I59" s="103">
        <v>65000</v>
      </c>
      <c r="J59" s="104">
        <f>SUMIF('ngoai gio_I_2019_2020'!$B$8:$B$712,Tong_hop!B59,'ngoai gio_I_2019_2020'!$J$8:$J$712)</f>
        <v>4933500</v>
      </c>
      <c r="K59" s="104"/>
      <c r="L59" s="104">
        <f t="shared" si="1"/>
        <v>4933500</v>
      </c>
      <c r="M59" s="53"/>
      <c r="N59" s="45" t="s">
        <v>187</v>
      </c>
    </row>
    <row r="60" spans="1:14" ht="25.5" customHeight="1">
      <c r="A60" s="50">
        <f t="shared" si="0"/>
        <v>52</v>
      </c>
      <c r="B60" s="50" t="s">
        <v>388</v>
      </c>
      <c r="C60" s="101"/>
      <c r="D60" s="51" t="s">
        <v>489</v>
      </c>
      <c r="E60" s="52" t="s">
        <v>227</v>
      </c>
      <c r="F60" s="50">
        <v>5</v>
      </c>
      <c r="G60" s="53" t="s">
        <v>170</v>
      </c>
      <c r="H60" s="102">
        <f>SUMIF('ngoai gio_I_2019_2020'!$B$8:$B$712,Tong_hop!B60,'ngoai gio_I_2019_2020'!$H$8:$H$712)</f>
        <v>78</v>
      </c>
      <c r="I60" s="103">
        <v>65000</v>
      </c>
      <c r="J60" s="104">
        <f>SUMIF('ngoai gio_I_2019_2020'!$B$8:$B$712,Tong_hop!B60,'ngoai gio_I_2019_2020'!$J$8:$J$712)</f>
        <v>5070000</v>
      </c>
      <c r="K60" s="104"/>
      <c r="L60" s="104">
        <f t="shared" si="1"/>
        <v>5070000</v>
      </c>
      <c r="M60" s="53"/>
      <c r="N60" s="45" t="s">
        <v>187</v>
      </c>
    </row>
    <row r="61" spans="1:14" ht="25.5" customHeight="1">
      <c r="A61" s="50">
        <f t="shared" si="0"/>
        <v>53</v>
      </c>
      <c r="B61" s="50" t="s">
        <v>389</v>
      </c>
      <c r="C61" s="101"/>
      <c r="D61" s="51" t="s">
        <v>251</v>
      </c>
      <c r="E61" s="52" t="s">
        <v>490</v>
      </c>
      <c r="F61" s="50">
        <v>5</v>
      </c>
      <c r="G61" s="53" t="s">
        <v>170</v>
      </c>
      <c r="H61" s="102">
        <f>SUMIF('ngoai gio_I_2019_2020'!$B$8:$B$712,Tong_hop!B61,'ngoai gio_I_2019_2020'!$H$8:$H$712)</f>
        <v>49.2</v>
      </c>
      <c r="I61" s="103">
        <v>65000</v>
      </c>
      <c r="J61" s="104">
        <f>SUMIF('ngoai gio_I_2019_2020'!$B$8:$B$712,Tong_hop!B61,'ngoai gio_I_2019_2020'!$J$8:$J$712)</f>
        <v>3198000</v>
      </c>
      <c r="K61" s="104"/>
      <c r="L61" s="104">
        <f t="shared" si="1"/>
        <v>3198000</v>
      </c>
      <c r="M61" s="53"/>
      <c r="N61" s="45" t="s">
        <v>187</v>
      </c>
    </row>
    <row r="62" spans="1:14" ht="25.5" customHeight="1">
      <c r="A62" s="50">
        <f t="shared" si="0"/>
        <v>54</v>
      </c>
      <c r="B62" s="50" t="s">
        <v>390</v>
      </c>
      <c r="C62" s="101"/>
      <c r="D62" s="51" t="s">
        <v>491</v>
      </c>
      <c r="E62" s="52" t="s">
        <v>256</v>
      </c>
      <c r="F62" s="50">
        <v>5</v>
      </c>
      <c r="G62" s="53" t="s">
        <v>170</v>
      </c>
      <c r="H62" s="102">
        <f>SUMIF('ngoai gio_I_2019_2020'!$B$8:$B$712,Tong_hop!B62,'ngoai gio_I_2019_2020'!$H$8:$H$712)</f>
        <v>74.100000000000009</v>
      </c>
      <c r="I62" s="103">
        <v>65000</v>
      </c>
      <c r="J62" s="104">
        <f>SUMIF('ngoai gio_I_2019_2020'!$B$8:$B$712,Tong_hop!B62,'ngoai gio_I_2019_2020'!$J$8:$J$712)</f>
        <v>4816500</v>
      </c>
      <c r="K62" s="104"/>
      <c r="L62" s="104">
        <f t="shared" si="1"/>
        <v>4816500</v>
      </c>
      <c r="M62" s="53"/>
      <c r="N62" s="45" t="s">
        <v>187</v>
      </c>
    </row>
    <row r="63" spans="1:14" ht="25.5" customHeight="1">
      <c r="A63" s="50">
        <f t="shared" si="0"/>
        <v>55</v>
      </c>
      <c r="B63" s="50" t="s">
        <v>143</v>
      </c>
      <c r="C63" s="101"/>
      <c r="D63" s="51" t="s">
        <v>158</v>
      </c>
      <c r="E63" s="54" t="s">
        <v>3</v>
      </c>
      <c r="F63" s="50">
        <v>5</v>
      </c>
      <c r="G63" s="53" t="s">
        <v>170</v>
      </c>
      <c r="H63" s="102">
        <f>SUMIF('ngoai gio_I_2019_2020'!$B$8:$B$712,Tong_hop!B63,'ngoai gio_I_2019_2020'!$H$8:$H$712)</f>
        <v>78.3</v>
      </c>
      <c r="I63" s="103">
        <v>65000</v>
      </c>
      <c r="J63" s="104">
        <f>SUMIF('ngoai gio_I_2019_2020'!$B$8:$B$712,Tong_hop!B63,'ngoai gio_I_2019_2020'!$J$8:$J$712)</f>
        <v>5089500</v>
      </c>
      <c r="K63" s="104"/>
      <c r="L63" s="104">
        <f t="shared" si="1"/>
        <v>5089500</v>
      </c>
      <c r="M63" s="53"/>
      <c r="N63" s="45" t="s">
        <v>187</v>
      </c>
    </row>
    <row r="64" spans="1:14" ht="25.5" customHeight="1">
      <c r="A64" s="50">
        <f t="shared" si="0"/>
        <v>56</v>
      </c>
      <c r="B64" s="50" t="s">
        <v>205</v>
      </c>
      <c r="C64" s="101"/>
      <c r="D64" s="51" t="s">
        <v>9</v>
      </c>
      <c r="E64" s="52" t="s">
        <v>242</v>
      </c>
      <c r="F64" s="50">
        <v>6</v>
      </c>
      <c r="G64" s="53" t="s">
        <v>104</v>
      </c>
      <c r="H64" s="102">
        <f>SUMIF('ngoai gio_I_2019_2020'!$B$8:$B$712,Tong_hop!B64,'ngoai gio_I_2019_2020'!$H$8:$H$712)</f>
        <v>84.2</v>
      </c>
      <c r="I64" s="103">
        <v>65000</v>
      </c>
      <c r="J64" s="104">
        <f>SUMIF('ngoai gio_I_2019_2020'!$B$8:$B$712,Tong_hop!B64,'ngoai gio_I_2019_2020'!$J$8:$J$712)</f>
        <v>5473000</v>
      </c>
      <c r="K64" s="104"/>
      <c r="L64" s="104">
        <f t="shared" si="1"/>
        <v>5473000</v>
      </c>
      <c r="M64" s="53"/>
      <c r="N64" s="45" t="s">
        <v>123</v>
      </c>
    </row>
    <row r="65" spans="1:14" ht="25.5" customHeight="1">
      <c r="A65" s="50">
        <f t="shared" si="0"/>
        <v>57</v>
      </c>
      <c r="B65" s="50" t="s">
        <v>144</v>
      </c>
      <c r="C65" s="101"/>
      <c r="D65" s="51" t="s">
        <v>9</v>
      </c>
      <c r="E65" s="52" t="s">
        <v>96</v>
      </c>
      <c r="F65" s="50">
        <v>6</v>
      </c>
      <c r="G65" s="53" t="s">
        <v>104</v>
      </c>
      <c r="H65" s="102">
        <f>SUMIF('ngoai gio_I_2019_2020'!$B$8:$B$712,Tong_hop!B65,'ngoai gio_I_2019_2020'!$H$8:$H$712)</f>
        <v>84.799999999999983</v>
      </c>
      <c r="I65" s="103">
        <v>65000</v>
      </c>
      <c r="J65" s="104">
        <f>SUMIF('ngoai gio_I_2019_2020'!$B$8:$B$712,Tong_hop!B65,'ngoai gio_I_2019_2020'!$J$8:$J$712)</f>
        <v>5512000</v>
      </c>
      <c r="K65" s="104"/>
      <c r="L65" s="104">
        <f t="shared" si="1"/>
        <v>5512000</v>
      </c>
      <c r="M65" s="53"/>
      <c r="N65" s="45" t="s">
        <v>123</v>
      </c>
    </row>
    <row r="66" spans="1:14" ht="25.5" customHeight="1">
      <c r="A66" s="50">
        <f t="shared" si="0"/>
        <v>58</v>
      </c>
      <c r="B66" s="50" t="s">
        <v>206</v>
      </c>
      <c r="C66" s="101"/>
      <c r="D66" s="51" t="s">
        <v>16</v>
      </c>
      <c r="E66" s="54" t="s">
        <v>8</v>
      </c>
      <c r="F66" s="50">
        <v>6</v>
      </c>
      <c r="G66" s="53" t="s">
        <v>104</v>
      </c>
      <c r="H66" s="102">
        <f>SUMIF('ngoai gio_I_2019_2020'!$B$8:$B$712,Tong_hop!B66,'ngoai gio_I_2019_2020'!$H$8:$H$712)</f>
        <v>84.2</v>
      </c>
      <c r="I66" s="103">
        <v>65000</v>
      </c>
      <c r="J66" s="104">
        <f>SUMIF('ngoai gio_I_2019_2020'!$B$8:$B$712,Tong_hop!B66,'ngoai gio_I_2019_2020'!$J$8:$J$712)</f>
        <v>5473000</v>
      </c>
      <c r="K66" s="104"/>
      <c r="L66" s="104">
        <f t="shared" si="1"/>
        <v>5473000</v>
      </c>
      <c r="M66" s="53"/>
      <c r="N66" s="45" t="s">
        <v>123</v>
      </c>
    </row>
    <row r="67" spans="1:14" ht="25.5" customHeight="1">
      <c r="A67" s="50">
        <f t="shared" si="0"/>
        <v>59</v>
      </c>
      <c r="B67" s="50" t="s">
        <v>391</v>
      </c>
      <c r="C67" s="101"/>
      <c r="D67" s="51" t="s">
        <v>492</v>
      </c>
      <c r="E67" s="52" t="s">
        <v>257</v>
      </c>
      <c r="F67" s="50">
        <v>6</v>
      </c>
      <c r="G67" s="53" t="s">
        <v>104</v>
      </c>
      <c r="H67" s="102">
        <f>SUMIF('ngoai gio_I_2019_2020'!$B$8:$B$712,Tong_hop!B67,'ngoai gio_I_2019_2020'!$H$8:$H$712)</f>
        <v>83.3</v>
      </c>
      <c r="I67" s="103">
        <v>65000</v>
      </c>
      <c r="J67" s="104">
        <f>SUMIF('ngoai gio_I_2019_2020'!$B$8:$B$712,Tong_hop!B67,'ngoai gio_I_2019_2020'!$J$8:$J$712)</f>
        <v>5414500</v>
      </c>
      <c r="K67" s="104"/>
      <c r="L67" s="104">
        <f t="shared" si="1"/>
        <v>5414500</v>
      </c>
      <c r="M67" s="53"/>
      <c r="N67" s="45" t="s">
        <v>123</v>
      </c>
    </row>
    <row r="68" spans="1:14" ht="25.5" customHeight="1">
      <c r="A68" s="50">
        <f t="shared" si="0"/>
        <v>60</v>
      </c>
      <c r="B68" s="50" t="s">
        <v>392</v>
      </c>
      <c r="C68" s="101"/>
      <c r="D68" s="51" t="s">
        <v>18</v>
      </c>
      <c r="E68" s="52" t="s">
        <v>467</v>
      </c>
      <c r="F68" s="50">
        <v>6</v>
      </c>
      <c r="G68" s="53" t="s">
        <v>104</v>
      </c>
      <c r="H68" s="102">
        <f>SUMIF('ngoai gio_I_2019_2020'!$B$8:$B$712,Tong_hop!B68,'ngoai gio_I_2019_2020'!$H$8:$H$712)</f>
        <v>180.70000000000002</v>
      </c>
      <c r="I68" s="103">
        <v>65000</v>
      </c>
      <c r="J68" s="104">
        <f>SUMIF('ngoai gio_I_2019_2020'!$B$8:$B$712,Tong_hop!B68,'ngoai gio_I_2019_2020'!$J$8:$J$712)</f>
        <v>11745500</v>
      </c>
      <c r="K68" s="104"/>
      <c r="L68" s="104">
        <f t="shared" si="1"/>
        <v>11745500</v>
      </c>
      <c r="M68" s="53"/>
      <c r="N68" s="45" t="s">
        <v>123</v>
      </c>
    </row>
    <row r="69" spans="1:14" ht="25.5" customHeight="1">
      <c r="A69" s="50">
        <f t="shared" si="0"/>
        <v>61</v>
      </c>
      <c r="B69" s="50" t="s">
        <v>145</v>
      </c>
      <c r="C69" s="101"/>
      <c r="D69" s="51" t="s">
        <v>159</v>
      </c>
      <c r="E69" s="52" t="s">
        <v>11</v>
      </c>
      <c r="F69" s="50">
        <v>6</v>
      </c>
      <c r="G69" s="53" t="s">
        <v>104</v>
      </c>
      <c r="H69" s="102">
        <f>SUMIF('ngoai gio_I_2019_2020'!$B$8:$B$712,Tong_hop!B69,'ngoai gio_I_2019_2020'!$H$8:$H$712)</f>
        <v>113.1</v>
      </c>
      <c r="I69" s="103">
        <v>65000</v>
      </c>
      <c r="J69" s="104">
        <f>SUMIF('ngoai gio_I_2019_2020'!$B$8:$B$712,Tong_hop!B69,'ngoai gio_I_2019_2020'!$J$8:$J$712)</f>
        <v>7351500</v>
      </c>
      <c r="K69" s="104"/>
      <c r="L69" s="104">
        <f t="shared" si="1"/>
        <v>7351500</v>
      </c>
      <c r="M69" s="53"/>
      <c r="N69" s="45" t="s">
        <v>123</v>
      </c>
    </row>
    <row r="70" spans="1:14" ht="25.5" customHeight="1">
      <c r="A70" s="50">
        <f t="shared" si="0"/>
        <v>62</v>
      </c>
      <c r="B70" s="50" t="s">
        <v>393</v>
      </c>
      <c r="C70" s="101"/>
      <c r="D70" s="51" t="s">
        <v>255</v>
      </c>
      <c r="E70" s="52" t="s">
        <v>17</v>
      </c>
      <c r="F70" s="50">
        <v>6</v>
      </c>
      <c r="G70" s="53" t="s">
        <v>283</v>
      </c>
      <c r="H70" s="102">
        <f>SUMIF('ngoai gio_I_2019_2020'!$B$8:$B$712,Tong_hop!B70,'ngoai gio_I_2019_2020'!$H$8:$H$712)</f>
        <v>71.7</v>
      </c>
      <c r="I70" s="103">
        <v>65000</v>
      </c>
      <c r="J70" s="104">
        <f>SUMIF('ngoai gio_I_2019_2020'!$B$8:$B$712,Tong_hop!B70,'ngoai gio_I_2019_2020'!$J$8:$J$712)</f>
        <v>4660500</v>
      </c>
      <c r="K70" s="104"/>
      <c r="L70" s="104">
        <f t="shared" si="1"/>
        <v>4660500</v>
      </c>
      <c r="M70" s="53"/>
      <c r="N70" s="45" t="s">
        <v>347</v>
      </c>
    </row>
    <row r="71" spans="1:14" ht="25.5" customHeight="1">
      <c r="A71" s="50">
        <f t="shared" si="0"/>
        <v>63</v>
      </c>
      <c r="B71" s="50" t="s">
        <v>394</v>
      </c>
      <c r="C71" s="101"/>
      <c r="D71" s="51" t="s">
        <v>493</v>
      </c>
      <c r="E71" s="52" t="s">
        <v>10</v>
      </c>
      <c r="F71" s="50">
        <v>6</v>
      </c>
      <c r="G71" s="53" t="s">
        <v>558</v>
      </c>
      <c r="H71" s="102">
        <f>SUMIF('ngoai gio_I_2019_2020'!$B$8:$B$712,Tong_hop!B71,'ngoai gio_I_2019_2020'!$H$8:$H$712)</f>
        <v>50.3</v>
      </c>
      <c r="I71" s="103">
        <v>65000</v>
      </c>
      <c r="J71" s="104">
        <f>SUMIF('ngoai gio_I_2019_2020'!$B$8:$B$712,Tong_hop!B71,'ngoai gio_I_2019_2020'!$J$8:$J$712)</f>
        <v>3269500</v>
      </c>
      <c r="K71" s="104"/>
      <c r="L71" s="104">
        <f t="shared" si="1"/>
        <v>3269500</v>
      </c>
      <c r="M71" s="53"/>
      <c r="N71" s="45" t="s">
        <v>575</v>
      </c>
    </row>
    <row r="72" spans="1:14" ht="25.5" customHeight="1">
      <c r="A72" s="50">
        <f t="shared" si="0"/>
        <v>64</v>
      </c>
      <c r="B72" s="50" t="s">
        <v>207</v>
      </c>
      <c r="C72" s="101"/>
      <c r="D72" s="51" t="s">
        <v>243</v>
      </c>
      <c r="E72" s="52" t="s">
        <v>24</v>
      </c>
      <c r="F72" s="50">
        <v>7</v>
      </c>
      <c r="G72" s="53" t="s">
        <v>105</v>
      </c>
      <c r="H72" s="102">
        <f>SUMIF('ngoai gio_I_2019_2020'!$B$8:$B$712,Tong_hop!B72,'ngoai gio_I_2019_2020'!$H$8:$H$712)</f>
        <v>211.60000000000002</v>
      </c>
      <c r="I72" s="103">
        <v>65000</v>
      </c>
      <c r="J72" s="104">
        <f>SUMIF('ngoai gio_I_2019_2020'!$B$8:$B$712,Tong_hop!B72,'ngoai gio_I_2019_2020'!$J$8:$J$712)</f>
        <v>13754000</v>
      </c>
      <c r="K72" s="104"/>
      <c r="L72" s="104">
        <f t="shared" si="1"/>
        <v>13754000</v>
      </c>
      <c r="M72" s="53"/>
      <c r="N72" s="45" t="s">
        <v>124</v>
      </c>
    </row>
    <row r="73" spans="1:14" ht="25.5" customHeight="1">
      <c r="A73" s="50">
        <f t="shared" si="0"/>
        <v>65</v>
      </c>
      <c r="B73" s="50" t="s">
        <v>146</v>
      </c>
      <c r="C73" s="101"/>
      <c r="D73" s="51" t="s">
        <v>13</v>
      </c>
      <c r="E73" s="52" t="s">
        <v>24</v>
      </c>
      <c r="F73" s="50">
        <v>7</v>
      </c>
      <c r="G73" s="53" t="s">
        <v>105</v>
      </c>
      <c r="H73" s="102">
        <f>SUMIF('ngoai gio_I_2019_2020'!$B$8:$B$712,Tong_hop!B73,'ngoai gio_I_2019_2020'!$H$8:$H$712)</f>
        <v>345.1</v>
      </c>
      <c r="I73" s="103">
        <v>65000</v>
      </c>
      <c r="J73" s="104">
        <f>SUMIF('ngoai gio_I_2019_2020'!$B$8:$B$712,Tong_hop!B73,'ngoai gio_I_2019_2020'!$J$8:$J$712)</f>
        <v>22431500</v>
      </c>
      <c r="K73" s="104"/>
      <c r="L73" s="104">
        <f t="shared" si="1"/>
        <v>22431500</v>
      </c>
      <c r="M73" s="53"/>
      <c r="N73" s="45" t="s">
        <v>124</v>
      </c>
    </row>
    <row r="74" spans="1:14" ht="25.5" customHeight="1">
      <c r="A74" s="50">
        <f t="shared" si="0"/>
        <v>66</v>
      </c>
      <c r="B74" s="50" t="s">
        <v>395</v>
      </c>
      <c r="C74" s="101"/>
      <c r="D74" s="51" t="s">
        <v>1</v>
      </c>
      <c r="E74" s="52" t="s">
        <v>494</v>
      </c>
      <c r="F74" s="50">
        <v>7</v>
      </c>
      <c r="G74" s="53" t="s">
        <v>105</v>
      </c>
      <c r="H74" s="102">
        <f>SUMIF('ngoai gio_I_2019_2020'!$B$8:$B$712,Tong_hop!B74,'ngoai gio_I_2019_2020'!$H$8:$H$712)</f>
        <v>49.8</v>
      </c>
      <c r="I74" s="103">
        <v>65000</v>
      </c>
      <c r="J74" s="104">
        <f>SUMIF('ngoai gio_I_2019_2020'!$B$8:$B$712,Tong_hop!B74,'ngoai gio_I_2019_2020'!$J$8:$J$712)</f>
        <v>3237000</v>
      </c>
      <c r="K74" s="104"/>
      <c r="L74" s="104">
        <f t="shared" si="1"/>
        <v>3237000</v>
      </c>
      <c r="M74" s="53"/>
      <c r="N74" s="45" t="s">
        <v>124</v>
      </c>
    </row>
    <row r="75" spans="1:14" ht="25.5" customHeight="1">
      <c r="A75" s="50">
        <f t="shared" ref="A75:A138" si="2">A74+1</f>
        <v>67</v>
      </c>
      <c r="B75" s="50" t="s">
        <v>147</v>
      </c>
      <c r="C75" s="101"/>
      <c r="D75" s="51" t="s">
        <v>160</v>
      </c>
      <c r="E75" s="54" t="s">
        <v>47</v>
      </c>
      <c r="F75" s="50">
        <v>7</v>
      </c>
      <c r="G75" s="53" t="s">
        <v>106</v>
      </c>
      <c r="H75" s="102">
        <f>SUMIF('ngoai gio_I_2019_2020'!$B$8:$B$712,Tong_hop!B75,'ngoai gio_I_2019_2020'!$H$8:$H$712)</f>
        <v>75.8</v>
      </c>
      <c r="I75" s="103">
        <v>65000</v>
      </c>
      <c r="J75" s="104">
        <f>SUMIF('ngoai gio_I_2019_2020'!$B$8:$B$712,Tong_hop!B75,'ngoai gio_I_2019_2020'!$J$8:$J$712)</f>
        <v>4927000</v>
      </c>
      <c r="K75" s="104"/>
      <c r="L75" s="104">
        <f>J75-K75</f>
        <v>4927000</v>
      </c>
      <c r="M75" s="53"/>
      <c r="N75" s="45" t="s">
        <v>125</v>
      </c>
    </row>
    <row r="76" spans="1:14" ht="25.5" customHeight="1">
      <c r="A76" s="50">
        <f t="shared" si="2"/>
        <v>68</v>
      </c>
      <c r="B76" s="50" t="s">
        <v>396</v>
      </c>
      <c r="C76" s="101"/>
      <c r="D76" s="51" t="s">
        <v>495</v>
      </c>
      <c r="E76" s="52" t="s">
        <v>164</v>
      </c>
      <c r="F76" s="50">
        <v>7</v>
      </c>
      <c r="G76" s="53" t="s">
        <v>106</v>
      </c>
      <c r="H76" s="102">
        <f>SUMIF('ngoai gio_I_2019_2020'!$B$8:$B$712,Tong_hop!B76,'ngoai gio_I_2019_2020'!$H$8:$H$712)</f>
        <v>48.199999999999996</v>
      </c>
      <c r="I76" s="103">
        <v>65000</v>
      </c>
      <c r="J76" s="104">
        <f>SUMIF('ngoai gio_I_2019_2020'!$B$8:$B$712,Tong_hop!B76,'ngoai gio_I_2019_2020'!$J$8:$J$712)</f>
        <v>3133000</v>
      </c>
      <c r="K76" s="104"/>
      <c r="L76" s="104">
        <f>J76-K76</f>
        <v>3133000</v>
      </c>
      <c r="M76" s="53"/>
      <c r="N76" s="45" t="s">
        <v>125</v>
      </c>
    </row>
    <row r="77" spans="1:14" ht="25.5" customHeight="1">
      <c r="A77" s="50">
        <f t="shared" si="2"/>
        <v>69</v>
      </c>
      <c r="B77" s="50" t="s">
        <v>397</v>
      </c>
      <c r="C77" s="101"/>
      <c r="D77" s="51" t="s">
        <v>472</v>
      </c>
      <c r="E77" s="52" t="s">
        <v>453</v>
      </c>
      <c r="F77" s="50">
        <v>7</v>
      </c>
      <c r="G77" s="53" t="s">
        <v>106</v>
      </c>
      <c r="H77" s="102">
        <f>SUMIF('ngoai gio_I_2019_2020'!$B$8:$B$712,Tong_hop!B77,'ngoai gio_I_2019_2020'!$H$8:$H$712)</f>
        <v>287.80000000000007</v>
      </c>
      <c r="I77" s="103">
        <v>65000</v>
      </c>
      <c r="J77" s="104">
        <f>SUMIF('ngoai gio_I_2019_2020'!$B$8:$B$712,Tong_hop!B77,'ngoai gio_I_2019_2020'!$J$8:$J$712)</f>
        <v>18707000</v>
      </c>
      <c r="K77" s="104"/>
      <c r="L77" s="104">
        <f>J77-K77</f>
        <v>18707000</v>
      </c>
      <c r="M77" s="53"/>
      <c r="N77" s="45" t="s">
        <v>125</v>
      </c>
    </row>
    <row r="78" spans="1:14" ht="25.5" customHeight="1">
      <c r="A78" s="50">
        <f t="shared" si="2"/>
        <v>70</v>
      </c>
      <c r="B78" s="50" t="s">
        <v>398</v>
      </c>
      <c r="C78" s="101"/>
      <c r="D78" s="51" t="s">
        <v>496</v>
      </c>
      <c r="E78" s="52" t="s">
        <v>17</v>
      </c>
      <c r="F78" s="50">
        <v>8</v>
      </c>
      <c r="G78" s="53" t="s">
        <v>559</v>
      </c>
      <c r="H78" s="102">
        <f>SUMIF('ngoai gio_I_2019_2020'!$B$8:$B$712,Tong_hop!B78,'ngoai gio_I_2019_2020'!$H$8:$H$712)</f>
        <v>51.6</v>
      </c>
      <c r="I78" s="103">
        <v>65000</v>
      </c>
      <c r="J78" s="104">
        <f>SUMIF('ngoai gio_I_2019_2020'!$B$8:$B$712,Tong_hop!B78,'ngoai gio_I_2019_2020'!$J$8:$J$712)</f>
        <v>3354000</v>
      </c>
      <c r="K78" s="104"/>
      <c r="L78" s="104">
        <f>J78-K78</f>
        <v>3354000</v>
      </c>
      <c r="M78" s="53"/>
      <c r="N78" s="45" t="s">
        <v>576</v>
      </c>
    </row>
    <row r="79" spans="1:14" ht="25.5" customHeight="1">
      <c r="A79" s="50">
        <f t="shared" si="2"/>
        <v>71</v>
      </c>
      <c r="B79" s="50" t="s">
        <v>399</v>
      </c>
      <c r="C79" s="101"/>
      <c r="D79" s="51" t="s">
        <v>455</v>
      </c>
      <c r="E79" s="52" t="s">
        <v>0</v>
      </c>
      <c r="F79" s="50">
        <v>8</v>
      </c>
      <c r="G79" s="53" t="s">
        <v>284</v>
      </c>
      <c r="H79" s="102">
        <f>SUMIF('ngoai gio_I_2019_2020'!$B$8:$B$712,Tong_hop!B79,'ngoai gio_I_2019_2020'!$H$8:$H$712)</f>
        <v>72.5</v>
      </c>
      <c r="I79" s="103">
        <v>65000</v>
      </c>
      <c r="J79" s="104">
        <f>SUMIF('ngoai gio_I_2019_2020'!$B$8:$B$712,Tong_hop!B79,'ngoai gio_I_2019_2020'!$J$8:$J$712)</f>
        <v>4712500</v>
      </c>
      <c r="K79" s="104"/>
      <c r="L79" s="104">
        <f>J79-K79</f>
        <v>4712500</v>
      </c>
      <c r="M79" s="53"/>
      <c r="N79" s="45" t="s">
        <v>348</v>
      </c>
    </row>
    <row r="80" spans="1:14" ht="25.5" customHeight="1">
      <c r="A80" s="50">
        <f t="shared" si="2"/>
        <v>72</v>
      </c>
      <c r="B80" s="50" t="s">
        <v>208</v>
      </c>
      <c r="C80" s="101"/>
      <c r="D80" s="51" t="s">
        <v>246</v>
      </c>
      <c r="E80" s="52" t="s">
        <v>25</v>
      </c>
      <c r="F80" s="50">
        <v>8</v>
      </c>
      <c r="G80" s="53" t="s">
        <v>285</v>
      </c>
      <c r="H80" s="102">
        <f>SUMIF('ngoai gio_I_2019_2020'!$B$8:$B$712,Tong_hop!B80,'ngoai gio_I_2019_2020'!$H$8:$H$712)</f>
        <v>52.6</v>
      </c>
      <c r="I80" s="103">
        <v>65000</v>
      </c>
      <c r="J80" s="104">
        <f>SUMIF('ngoai gio_I_2019_2020'!$B$8:$B$712,Tong_hop!B80,'ngoai gio_I_2019_2020'!$J$8:$J$712)</f>
        <v>3419000</v>
      </c>
      <c r="K80" s="104"/>
      <c r="L80" s="104">
        <f t="shared" ref="L80:L119" si="3">J80-K80</f>
        <v>3419000</v>
      </c>
      <c r="M80" s="53"/>
      <c r="N80" s="45" t="s">
        <v>349</v>
      </c>
    </row>
    <row r="81" spans="1:14" ht="25.5" customHeight="1">
      <c r="A81" s="50">
        <f t="shared" si="2"/>
        <v>73</v>
      </c>
      <c r="B81" s="50" t="s">
        <v>400</v>
      </c>
      <c r="C81" s="101"/>
      <c r="D81" s="51" t="s">
        <v>497</v>
      </c>
      <c r="E81" s="52" t="s">
        <v>11</v>
      </c>
      <c r="F81" s="50">
        <v>9</v>
      </c>
      <c r="G81" s="53" t="s">
        <v>107</v>
      </c>
      <c r="H81" s="102">
        <f>SUMIF('ngoai gio_I_2019_2020'!$B$8:$B$712,Tong_hop!B81,'ngoai gio_I_2019_2020'!$H$8:$H$712)</f>
        <v>49.5</v>
      </c>
      <c r="I81" s="103">
        <v>65000</v>
      </c>
      <c r="J81" s="104">
        <f>SUMIF('ngoai gio_I_2019_2020'!$B$8:$B$712,Tong_hop!B81,'ngoai gio_I_2019_2020'!$J$8:$J$712)</f>
        <v>3217500</v>
      </c>
      <c r="K81" s="104"/>
      <c r="L81" s="104">
        <f t="shared" si="3"/>
        <v>3217500</v>
      </c>
      <c r="M81" s="53"/>
      <c r="N81" s="45" t="s">
        <v>126</v>
      </c>
    </row>
    <row r="82" spans="1:14" ht="25.5" customHeight="1">
      <c r="A82" s="50">
        <f t="shared" si="2"/>
        <v>74</v>
      </c>
      <c r="B82" s="50" t="s">
        <v>209</v>
      </c>
      <c r="C82" s="101"/>
      <c r="D82" s="51" t="s">
        <v>248</v>
      </c>
      <c r="E82" s="54" t="s">
        <v>249</v>
      </c>
      <c r="F82" s="50">
        <v>9</v>
      </c>
      <c r="G82" s="53" t="s">
        <v>107</v>
      </c>
      <c r="H82" s="102">
        <f>SUMIF('ngoai gio_I_2019_2020'!$B$8:$B$712,Tong_hop!B82,'ngoai gio_I_2019_2020'!$H$8:$H$712)</f>
        <v>47.400000000000006</v>
      </c>
      <c r="I82" s="103">
        <v>65000</v>
      </c>
      <c r="J82" s="104">
        <f>SUMIF('ngoai gio_I_2019_2020'!$B$8:$B$712,Tong_hop!B82,'ngoai gio_I_2019_2020'!$J$8:$J$712)</f>
        <v>3081000</v>
      </c>
      <c r="K82" s="104"/>
      <c r="L82" s="104">
        <f t="shared" si="3"/>
        <v>3081000</v>
      </c>
      <c r="M82" s="53"/>
      <c r="N82" s="45" t="s">
        <v>126</v>
      </c>
    </row>
    <row r="83" spans="1:14" ht="25.5" customHeight="1">
      <c r="A83" s="50">
        <f t="shared" si="2"/>
        <v>75</v>
      </c>
      <c r="B83" s="50" t="s">
        <v>401</v>
      </c>
      <c r="C83" s="101"/>
      <c r="D83" s="51" t="s">
        <v>498</v>
      </c>
      <c r="E83" s="54" t="s">
        <v>499</v>
      </c>
      <c r="F83" s="50">
        <v>9</v>
      </c>
      <c r="G83" s="53" t="s">
        <v>560</v>
      </c>
      <c r="H83" s="102">
        <f>SUMIF('ngoai gio_I_2019_2020'!$B$8:$B$712,Tong_hop!B83,'ngoai gio_I_2019_2020'!$H$8:$H$712)</f>
        <v>54.699999999999996</v>
      </c>
      <c r="I83" s="103">
        <v>65000</v>
      </c>
      <c r="J83" s="104">
        <f>SUMIF('ngoai gio_I_2019_2020'!$B$8:$B$712,Tong_hop!B83,'ngoai gio_I_2019_2020'!$J$8:$J$712)</f>
        <v>3555500</v>
      </c>
      <c r="K83" s="104"/>
      <c r="L83" s="104">
        <f t="shared" si="3"/>
        <v>3555500</v>
      </c>
      <c r="M83" s="53"/>
      <c r="N83" s="45" t="s">
        <v>577</v>
      </c>
    </row>
    <row r="84" spans="1:14" ht="25.5" customHeight="1">
      <c r="A84" s="50">
        <f t="shared" si="2"/>
        <v>76</v>
      </c>
      <c r="B84" s="50" t="s">
        <v>402</v>
      </c>
      <c r="C84" s="101"/>
      <c r="D84" s="51" t="s">
        <v>500</v>
      </c>
      <c r="E84" s="54" t="s">
        <v>258</v>
      </c>
      <c r="F84" s="50">
        <v>9</v>
      </c>
      <c r="G84" s="53" t="s">
        <v>560</v>
      </c>
      <c r="H84" s="102">
        <f>SUMIF('ngoai gio_I_2019_2020'!$B$8:$B$712,Tong_hop!B84,'ngoai gio_I_2019_2020'!$H$8:$H$712)</f>
        <v>234</v>
      </c>
      <c r="I84" s="103">
        <v>65000</v>
      </c>
      <c r="J84" s="104">
        <f>SUMIF('ngoai gio_I_2019_2020'!$B$8:$B$712,Tong_hop!B84,'ngoai gio_I_2019_2020'!$J$8:$J$712)</f>
        <v>15210000</v>
      </c>
      <c r="K84" s="104"/>
      <c r="L84" s="104">
        <f t="shared" si="3"/>
        <v>15210000</v>
      </c>
      <c r="M84" s="53"/>
      <c r="N84" s="45" t="s">
        <v>577</v>
      </c>
    </row>
    <row r="85" spans="1:14" ht="25.5" customHeight="1">
      <c r="A85" s="50">
        <f t="shared" si="2"/>
        <v>77</v>
      </c>
      <c r="B85" s="50" t="s">
        <v>403</v>
      </c>
      <c r="C85" s="101"/>
      <c r="D85" s="51" t="s">
        <v>501</v>
      </c>
      <c r="E85" s="54" t="s">
        <v>502</v>
      </c>
      <c r="F85" s="50">
        <v>9</v>
      </c>
      <c r="G85" s="53" t="s">
        <v>560</v>
      </c>
      <c r="H85" s="102">
        <f>SUMIF('ngoai gio_I_2019_2020'!$B$8:$B$712,Tong_hop!B85,'ngoai gio_I_2019_2020'!$H$8:$H$712)</f>
        <v>340.00000000000006</v>
      </c>
      <c r="I85" s="103">
        <v>65000</v>
      </c>
      <c r="J85" s="104">
        <f>SUMIF('ngoai gio_I_2019_2020'!$B$8:$B$712,Tong_hop!B85,'ngoai gio_I_2019_2020'!$J$8:$J$712)</f>
        <v>22100000</v>
      </c>
      <c r="K85" s="104"/>
      <c r="L85" s="104">
        <f t="shared" si="3"/>
        <v>22100000</v>
      </c>
      <c r="M85" s="53"/>
      <c r="N85" s="45" t="s">
        <v>577</v>
      </c>
    </row>
    <row r="86" spans="1:14" ht="25.5" customHeight="1">
      <c r="A86" s="50">
        <f t="shared" si="2"/>
        <v>78</v>
      </c>
      <c r="B86" s="50" t="s">
        <v>404</v>
      </c>
      <c r="C86" s="101"/>
      <c r="D86" s="51" t="s">
        <v>503</v>
      </c>
      <c r="E86" s="52" t="s">
        <v>0</v>
      </c>
      <c r="F86" s="50">
        <v>9</v>
      </c>
      <c r="G86" s="53" t="s">
        <v>560</v>
      </c>
      <c r="H86" s="102">
        <f>SUMIF('ngoai gio_I_2019_2020'!$B$8:$B$712,Tong_hop!B86,'ngoai gio_I_2019_2020'!$H$8:$H$712)</f>
        <v>188.4</v>
      </c>
      <c r="I86" s="103">
        <v>65000</v>
      </c>
      <c r="J86" s="104">
        <f>SUMIF('ngoai gio_I_2019_2020'!$B$8:$B$712,Tong_hop!B86,'ngoai gio_I_2019_2020'!$J$8:$J$712)</f>
        <v>12246000</v>
      </c>
      <c r="K86" s="104"/>
      <c r="L86" s="104">
        <f t="shared" si="3"/>
        <v>12246000</v>
      </c>
      <c r="M86" s="53"/>
      <c r="N86" s="45" t="s">
        <v>577</v>
      </c>
    </row>
    <row r="87" spans="1:14" ht="25.5" customHeight="1">
      <c r="A87" s="50">
        <f t="shared" si="2"/>
        <v>79</v>
      </c>
      <c r="B87" s="50" t="s">
        <v>405</v>
      </c>
      <c r="C87" s="101"/>
      <c r="D87" s="51" t="s">
        <v>504</v>
      </c>
      <c r="E87" s="52" t="s">
        <v>161</v>
      </c>
      <c r="F87" s="50">
        <v>9</v>
      </c>
      <c r="G87" s="53" t="s">
        <v>108</v>
      </c>
      <c r="H87" s="102">
        <f>SUMIF('ngoai gio_I_2019_2020'!$B$8:$B$712,Tong_hop!B87,'ngoai gio_I_2019_2020'!$H$8:$H$712)</f>
        <v>181</v>
      </c>
      <c r="I87" s="103">
        <v>65000</v>
      </c>
      <c r="J87" s="104">
        <f>SUMIF('ngoai gio_I_2019_2020'!$B$8:$B$712,Tong_hop!B87,'ngoai gio_I_2019_2020'!$J$8:$J$712)</f>
        <v>11765000</v>
      </c>
      <c r="K87" s="104"/>
      <c r="L87" s="104">
        <f t="shared" si="3"/>
        <v>11765000</v>
      </c>
      <c r="M87" s="53"/>
      <c r="N87" s="45" t="s">
        <v>127</v>
      </c>
    </row>
    <row r="88" spans="1:14" ht="25.5" customHeight="1">
      <c r="A88" s="50">
        <f t="shared" si="2"/>
        <v>80</v>
      </c>
      <c r="B88" s="50" t="s">
        <v>148</v>
      </c>
      <c r="C88" s="101"/>
      <c r="D88" s="51" t="s">
        <v>162</v>
      </c>
      <c r="E88" s="52" t="s">
        <v>163</v>
      </c>
      <c r="F88" s="50">
        <v>9</v>
      </c>
      <c r="G88" s="53" t="s">
        <v>108</v>
      </c>
      <c r="H88" s="102">
        <f>SUMIF('ngoai gio_I_2019_2020'!$B$8:$B$712,Tong_hop!B88,'ngoai gio_I_2019_2020'!$H$8:$H$712)</f>
        <v>159.69999999999999</v>
      </c>
      <c r="I88" s="103">
        <v>65000</v>
      </c>
      <c r="J88" s="104">
        <f>SUMIF('ngoai gio_I_2019_2020'!$B$8:$B$712,Tong_hop!B88,'ngoai gio_I_2019_2020'!$J$8:$J$712)</f>
        <v>10380500</v>
      </c>
      <c r="K88" s="104"/>
      <c r="L88" s="104">
        <f t="shared" si="3"/>
        <v>10380500</v>
      </c>
      <c r="M88" s="53"/>
      <c r="N88" s="45" t="s">
        <v>127</v>
      </c>
    </row>
    <row r="89" spans="1:14" ht="25.5" customHeight="1">
      <c r="A89" s="50">
        <f t="shared" si="2"/>
        <v>81</v>
      </c>
      <c r="B89" s="50" t="s">
        <v>210</v>
      </c>
      <c r="C89" s="101"/>
      <c r="D89" s="51" t="s">
        <v>250</v>
      </c>
      <c r="E89" s="52" t="s">
        <v>0</v>
      </c>
      <c r="F89" s="50">
        <v>9</v>
      </c>
      <c r="G89" s="53" t="s">
        <v>108</v>
      </c>
      <c r="H89" s="102">
        <f>SUMIF('ngoai gio_I_2019_2020'!$B$8:$B$712,Tong_hop!B89,'ngoai gio_I_2019_2020'!$H$8:$H$712)</f>
        <v>176.70000000000002</v>
      </c>
      <c r="I89" s="103">
        <v>65000</v>
      </c>
      <c r="J89" s="104">
        <f>SUMIF('ngoai gio_I_2019_2020'!$B$8:$B$712,Tong_hop!B89,'ngoai gio_I_2019_2020'!$J$8:$J$712)</f>
        <v>11485500</v>
      </c>
      <c r="K89" s="104"/>
      <c r="L89" s="104">
        <f t="shared" si="3"/>
        <v>11485500</v>
      </c>
      <c r="M89" s="53"/>
      <c r="N89" s="45" t="s">
        <v>127</v>
      </c>
    </row>
    <row r="90" spans="1:14" ht="25.5" customHeight="1">
      <c r="A90" s="50">
        <f t="shared" si="2"/>
        <v>82</v>
      </c>
      <c r="B90" s="50" t="s">
        <v>211</v>
      </c>
      <c r="C90" s="101"/>
      <c r="D90" s="51" t="s">
        <v>251</v>
      </c>
      <c r="E90" s="52" t="s">
        <v>252</v>
      </c>
      <c r="F90" s="50">
        <v>9</v>
      </c>
      <c r="G90" s="53" t="s">
        <v>108</v>
      </c>
      <c r="H90" s="102">
        <f>SUMIF('ngoai gio_I_2019_2020'!$B$8:$B$712,Tong_hop!B90,'ngoai gio_I_2019_2020'!$H$8:$H$712)</f>
        <v>124.30000000000001</v>
      </c>
      <c r="I90" s="103">
        <v>65000</v>
      </c>
      <c r="J90" s="104">
        <f>SUMIF('ngoai gio_I_2019_2020'!$B$8:$B$712,Tong_hop!B90,'ngoai gio_I_2019_2020'!$J$8:$J$712)</f>
        <v>8079500</v>
      </c>
      <c r="K90" s="104"/>
      <c r="L90" s="104">
        <f t="shared" si="3"/>
        <v>8079500</v>
      </c>
      <c r="M90" s="53"/>
      <c r="N90" s="45" t="s">
        <v>127</v>
      </c>
    </row>
    <row r="91" spans="1:14" ht="25.5" customHeight="1">
      <c r="A91" s="50">
        <f t="shared" si="2"/>
        <v>83</v>
      </c>
      <c r="B91" s="50" t="s">
        <v>406</v>
      </c>
      <c r="C91" s="101"/>
      <c r="D91" s="51" t="s">
        <v>505</v>
      </c>
      <c r="E91" s="54" t="s">
        <v>506</v>
      </c>
      <c r="F91" s="50">
        <v>9</v>
      </c>
      <c r="G91" s="53" t="s">
        <v>109</v>
      </c>
      <c r="H91" s="102">
        <f>SUMIF('ngoai gio_I_2019_2020'!$B$8:$B$712,Tong_hop!B91,'ngoai gio_I_2019_2020'!$H$8:$H$712)</f>
        <v>33</v>
      </c>
      <c r="I91" s="103">
        <v>65000</v>
      </c>
      <c r="J91" s="104">
        <f>SUMIF('ngoai gio_I_2019_2020'!$B$8:$B$712,Tong_hop!B91,'ngoai gio_I_2019_2020'!$J$8:$J$712)</f>
        <v>2145000</v>
      </c>
      <c r="K91" s="104"/>
      <c r="L91" s="104">
        <f t="shared" si="3"/>
        <v>2145000</v>
      </c>
      <c r="M91" s="53"/>
      <c r="N91" s="45" t="s">
        <v>128</v>
      </c>
    </row>
    <row r="92" spans="1:14" ht="25.5" customHeight="1">
      <c r="A92" s="50">
        <f t="shared" si="2"/>
        <v>84</v>
      </c>
      <c r="B92" s="50" t="s">
        <v>407</v>
      </c>
      <c r="C92" s="101"/>
      <c r="D92" s="51" t="s">
        <v>4</v>
      </c>
      <c r="E92" s="52" t="s">
        <v>507</v>
      </c>
      <c r="F92" s="50">
        <v>9</v>
      </c>
      <c r="G92" s="53" t="s">
        <v>109</v>
      </c>
      <c r="H92" s="102">
        <f>SUMIF('ngoai gio_I_2019_2020'!$B$8:$B$712,Tong_hop!B92,'ngoai gio_I_2019_2020'!$H$8:$H$712)</f>
        <v>70.7</v>
      </c>
      <c r="I92" s="103">
        <v>65000</v>
      </c>
      <c r="J92" s="104">
        <f>SUMIF('ngoai gio_I_2019_2020'!$B$8:$B$712,Tong_hop!B92,'ngoai gio_I_2019_2020'!$J$8:$J$712)</f>
        <v>4595500</v>
      </c>
      <c r="K92" s="104"/>
      <c r="L92" s="104">
        <f t="shared" si="3"/>
        <v>4595500</v>
      </c>
      <c r="M92" s="53"/>
      <c r="N92" s="45" t="s">
        <v>128</v>
      </c>
    </row>
    <row r="93" spans="1:14" ht="25.5" customHeight="1">
      <c r="A93" s="50">
        <f t="shared" si="2"/>
        <v>85</v>
      </c>
      <c r="B93" s="50" t="s">
        <v>408</v>
      </c>
      <c r="C93" s="101"/>
      <c r="D93" s="51" t="s">
        <v>508</v>
      </c>
      <c r="E93" s="52" t="s">
        <v>453</v>
      </c>
      <c r="F93" s="50">
        <v>9</v>
      </c>
      <c r="G93" s="53" t="s">
        <v>109</v>
      </c>
      <c r="H93" s="102">
        <f>SUMIF('ngoai gio_I_2019_2020'!$B$8:$B$712,Tong_hop!B93,'ngoai gio_I_2019_2020'!$H$8:$H$712)</f>
        <v>62.3</v>
      </c>
      <c r="I93" s="103">
        <v>65000</v>
      </c>
      <c r="J93" s="104">
        <f>SUMIF('ngoai gio_I_2019_2020'!$B$8:$B$712,Tong_hop!B93,'ngoai gio_I_2019_2020'!$J$8:$J$712)</f>
        <v>4049500</v>
      </c>
      <c r="K93" s="104"/>
      <c r="L93" s="104">
        <f t="shared" si="3"/>
        <v>4049500</v>
      </c>
      <c r="M93" s="53"/>
      <c r="N93" s="45" t="s">
        <v>128</v>
      </c>
    </row>
    <row r="94" spans="1:14" ht="25.5" customHeight="1">
      <c r="A94" s="50">
        <f t="shared" si="2"/>
        <v>86</v>
      </c>
      <c r="B94" s="50" t="s">
        <v>409</v>
      </c>
      <c r="C94" s="101"/>
      <c r="D94" s="51" t="s">
        <v>466</v>
      </c>
      <c r="E94" s="52" t="s">
        <v>509</v>
      </c>
      <c r="F94" s="50">
        <v>9</v>
      </c>
      <c r="G94" s="53" t="s">
        <v>109</v>
      </c>
      <c r="H94" s="102">
        <f>SUMIF('ngoai gio_I_2019_2020'!$B$8:$B$712,Tong_hop!B94,'ngoai gio_I_2019_2020'!$H$8:$H$712)</f>
        <v>142</v>
      </c>
      <c r="I94" s="103">
        <v>65000</v>
      </c>
      <c r="J94" s="104">
        <f>SUMIF('ngoai gio_I_2019_2020'!$B$8:$B$712,Tong_hop!B94,'ngoai gio_I_2019_2020'!$J$8:$J$712)</f>
        <v>9230000</v>
      </c>
      <c r="K94" s="104"/>
      <c r="L94" s="104">
        <f t="shared" si="3"/>
        <v>9230000</v>
      </c>
      <c r="M94" s="53"/>
      <c r="N94" s="45" t="s">
        <v>128</v>
      </c>
    </row>
    <row r="95" spans="1:14" ht="25.5" customHeight="1">
      <c r="A95" s="50">
        <f t="shared" si="2"/>
        <v>87</v>
      </c>
      <c r="B95" s="50" t="s">
        <v>212</v>
      </c>
      <c r="C95" s="101"/>
      <c r="D95" s="55" t="s">
        <v>253</v>
      </c>
      <c r="E95" s="52" t="s">
        <v>254</v>
      </c>
      <c r="F95" s="50">
        <v>9</v>
      </c>
      <c r="G95" s="53" t="s">
        <v>109</v>
      </c>
      <c r="H95" s="102">
        <f>SUMIF('ngoai gio_I_2019_2020'!$B$8:$B$712,Tong_hop!B95,'ngoai gio_I_2019_2020'!$H$8:$H$712)</f>
        <v>67.2</v>
      </c>
      <c r="I95" s="103">
        <v>65000</v>
      </c>
      <c r="J95" s="104">
        <f>SUMIF('ngoai gio_I_2019_2020'!$B$8:$B$712,Tong_hop!B95,'ngoai gio_I_2019_2020'!$J$8:$J$712)</f>
        <v>4368000</v>
      </c>
      <c r="K95" s="104"/>
      <c r="L95" s="104">
        <f t="shared" si="3"/>
        <v>4368000</v>
      </c>
      <c r="M95" s="53"/>
      <c r="N95" s="45" t="s">
        <v>128</v>
      </c>
    </row>
    <row r="96" spans="1:14" ht="25.5" customHeight="1">
      <c r="A96" s="50">
        <f t="shared" si="2"/>
        <v>88</v>
      </c>
      <c r="B96" s="50" t="s">
        <v>410</v>
      </c>
      <c r="C96" s="101"/>
      <c r="D96" s="51" t="s">
        <v>510</v>
      </c>
      <c r="E96" s="52" t="s">
        <v>17</v>
      </c>
      <c r="F96" s="50">
        <v>9</v>
      </c>
      <c r="G96" s="53" t="s">
        <v>110</v>
      </c>
      <c r="H96" s="102">
        <f>SUMIF('ngoai gio_I_2019_2020'!$B$8:$B$712,Tong_hop!B96,'ngoai gio_I_2019_2020'!$H$8:$H$712)</f>
        <v>48.4</v>
      </c>
      <c r="I96" s="103">
        <v>65000</v>
      </c>
      <c r="J96" s="104">
        <f>SUMIF('ngoai gio_I_2019_2020'!$B$8:$B$712,Tong_hop!B96,'ngoai gio_I_2019_2020'!$J$8:$J$712)</f>
        <v>3146000</v>
      </c>
      <c r="K96" s="104"/>
      <c r="L96" s="104">
        <f t="shared" si="3"/>
        <v>3146000</v>
      </c>
      <c r="M96" s="53"/>
      <c r="N96" s="45" t="s">
        <v>129</v>
      </c>
    </row>
    <row r="97" spans="1:14" ht="25.5" customHeight="1">
      <c r="A97" s="50">
        <f t="shared" si="2"/>
        <v>89</v>
      </c>
      <c r="B97" s="50" t="s">
        <v>411</v>
      </c>
      <c r="C97" s="101"/>
      <c r="D97" s="51" t="s">
        <v>511</v>
      </c>
      <c r="E97" s="52" t="s">
        <v>14</v>
      </c>
      <c r="F97" s="50">
        <v>9</v>
      </c>
      <c r="G97" s="53" t="s">
        <v>561</v>
      </c>
      <c r="H97" s="102">
        <f>SUMIF('ngoai gio_I_2019_2020'!$B$8:$B$712,Tong_hop!B97,'ngoai gio_I_2019_2020'!$H$8:$H$712)</f>
        <v>70.2</v>
      </c>
      <c r="I97" s="103">
        <v>65000</v>
      </c>
      <c r="J97" s="104">
        <f>SUMIF('ngoai gio_I_2019_2020'!$B$8:$B$712,Tong_hop!B97,'ngoai gio_I_2019_2020'!$J$8:$J$712)</f>
        <v>4563000</v>
      </c>
      <c r="K97" s="104"/>
      <c r="L97" s="104">
        <f t="shared" si="3"/>
        <v>4563000</v>
      </c>
      <c r="M97" s="53"/>
      <c r="N97" s="45" t="s">
        <v>578</v>
      </c>
    </row>
    <row r="98" spans="1:14" ht="25.5" customHeight="1">
      <c r="A98" s="50">
        <f t="shared" si="2"/>
        <v>90</v>
      </c>
      <c r="B98" s="50" t="s">
        <v>149</v>
      </c>
      <c r="C98" s="101"/>
      <c r="D98" s="51" t="s">
        <v>255</v>
      </c>
      <c r="E98" s="52" t="s">
        <v>53</v>
      </c>
      <c r="F98" s="50">
        <v>10</v>
      </c>
      <c r="G98" s="53" t="s">
        <v>111</v>
      </c>
      <c r="H98" s="102">
        <f>SUMIF('ngoai gio_I_2019_2020'!$B$8:$B$712,Tong_hop!B98,'ngoai gio_I_2019_2020'!$H$8:$H$712)</f>
        <v>177.20000000000005</v>
      </c>
      <c r="I98" s="103">
        <v>65000</v>
      </c>
      <c r="J98" s="104">
        <f>SUMIF('ngoai gio_I_2019_2020'!$B$8:$B$712,Tong_hop!B98,'ngoai gio_I_2019_2020'!$J$8:$J$712)</f>
        <v>11518000</v>
      </c>
      <c r="K98" s="104"/>
      <c r="L98" s="104">
        <f t="shared" si="3"/>
        <v>11518000</v>
      </c>
      <c r="M98" s="53"/>
      <c r="N98" s="45" t="s">
        <v>130</v>
      </c>
    </row>
    <row r="99" spans="1:14" ht="25.5" customHeight="1">
      <c r="A99" s="50">
        <f t="shared" si="2"/>
        <v>91</v>
      </c>
      <c r="B99" s="50" t="s">
        <v>58</v>
      </c>
      <c r="C99" s="101"/>
      <c r="D99" s="51" t="s">
        <v>26</v>
      </c>
      <c r="E99" s="52" t="s">
        <v>27</v>
      </c>
      <c r="F99" s="50">
        <v>10</v>
      </c>
      <c r="G99" s="53" t="s">
        <v>111</v>
      </c>
      <c r="H99" s="102">
        <f>SUMIF('ngoai gio_I_2019_2020'!$B$8:$B$712,Tong_hop!B99,'ngoai gio_I_2019_2020'!$H$8:$H$712)</f>
        <v>120.3</v>
      </c>
      <c r="I99" s="103">
        <v>65000</v>
      </c>
      <c r="J99" s="104">
        <f>SUMIF('ngoai gio_I_2019_2020'!$B$8:$B$712,Tong_hop!B99,'ngoai gio_I_2019_2020'!$J$8:$J$712)</f>
        <v>7819500</v>
      </c>
      <c r="K99" s="104"/>
      <c r="L99" s="104">
        <f t="shared" si="3"/>
        <v>7819500</v>
      </c>
      <c r="M99" s="53"/>
      <c r="N99" s="45" t="s">
        <v>130</v>
      </c>
    </row>
    <row r="100" spans="1:14" ht="25.5" customHeight="1">
      <c r="A100" s="50">
        <f t="shared" si="2"/>
        <v>92</v>
      </c>
      <c r="B100" s="50" t="s">
        <v>412</v>
      </c>
      <c r="C100" s="101"/>
      <c r="D100" s="51" t="s">
        <v>16</v>
      </c>
      <c r="E100" s="52" t="s">
        <v>512</v>
      </c>
      <c r="F100" s="50">
        <v>10</v>
      </c>
      <c r="G100" s="53" t="s">
        <v>111</v>
      </c>
      <c r="H100" s="102">
        <f>SUMIF('ngoai gio_I_2019_2020'!$B$8:$B$712,Tong_hop!B100,'ngoai gio_I_2019_2020'!$H$8:$H$712)</f>
        <v>275.2</v>
      </c>
      <c r="I100" s="103">
        <v>65000</v>
      </c>
      <c r="J100" s="104">
        <f>SUMIF('ngoai gio_I_2019_2020'!$B$8:$B$712,Tong_hop!B100,'ngoai gio_I_2019_2020'!$J$8:$J$712)</f>
        <v>17888000</v>
      </c>
      <c r="K100" s="104"/>
      <c r="L100" s="104">
        <f t="shared" si="3"/>
        <v>17888000</v>
      </c>
      <c r="M100" s="53"/>
      <c r="N100" s="45" t="s">
        <v>130</v>
      </c>
    </row>
    <row r="101" spans="1:14" ht="25.5" customHeight="1">
      <c r="A101" s="50">
        <f t="shared" si="2"/>
        <v>93</v>
      </c>
      <c r="B101" s="50" t="s">
        <v>60</v>
      </c>
      <c r="C101" s="101"/>
      <c r="D101" s="51" t="s">
        <v>21</v>
      </c>
      <c r="E101" s="52" t="s">
        <v>6</v>
      </c>
      <c r="F101" s="50">
        <v>10</v>
      </c>
      <c r="G101" s="53" t="s">
        <v>111</v>
      </c>
      <c r="H101" s="102">
        <f>SUMIF('ngoai gio_I_2019_2020'!$B$8:$B$712,Tong_hop!B101,'ngoai gio_I_2019_2020'!$H$8:$H$712)</f>
        <v>217</v>
      </c>
      <c r="I101" s="103">
        <v>65000</v>
      </c>
      <c r="J101" s="104">
        <f>SUMIF('ngoai gio_I_2019_2020'!$B$8:$B$712,Tong_hop!B101,'ngoai gio_I_2019_2020'!$J$8:$J$712)</f>
        <v>14105000</v>
      </c>
      <c r="K101" s="104"/>
      <c r="L101" s="104">
        <f t="shared" si="3"/>
        <v>14105000</v>
      </c>
      <c r="M101" s="53"/>
      <c r="N101" s="45" t="s">
        <v>130</v>
      </c>
    </row>
    <row r="102" spans="1:14" ht="25.5" customHeight="1">
      <c r="A102" s="50">
        <f t="shared" si="2"/>
        <v>94</v>
      </c>
      <c r="B102" s="50" t="s">
        <v>413</v>
      </c>
      <c r="C102" s="101"/>
      <c r="D102" s="51" t="s">
        <v>513</v>
      </c>
      <c r="E102" s="52" t="s">
        <v>19</v>
      </c>
      <c r="F102" s="50">
        <v>10</v>
      </c>
      <c r="G102" s="53" t="s">
        <v>35</v>
      </c>
      <c r="H102" s="102">
        <f>SUMIF('ngoai gio_I_2019_2020'!$B$8:$B$712,Tong_hop!B102,'ngoai gio_I_2019_2020'!$H$8:$H$712)</f>
        <v>98.7</v>
      </c>
      <c r="I102" s="103">
        <v>65000</v>
      </c>
      <c r="J102" s="104">
        <f>SUMIF('ngoai gio_I_2019_2020'!$B$8:$B$712,Tong_hop!B102,'ngoai gio_I_2019_2020'!$J$8:$J$712)</f>
        <v>6415500</v>
      </c>
      <c r="K102" s="104"/>
      <c r="L102" s="104">
        <f t="shared" si="3"/>
        <v>6415500</v>
      </c>
      <c r="M102" s="53"/>
      <c r="N102" s="45" t="s">
        <v>131</v>
      </c>
    </row>
    <row r="103" spans="1:14" ht="25.5" customHeight="1">
      <c r="A103" s="50">
        <f t="shared" si="2"/>
        <v>95</v>
      </c>
      <c r="B103" s="50" t="s">
        <v>414</v>
      </c>
      <c r="C103" s="101"/>
      <c r="D103" s="51" t="s">
        <v>514</v>
      </c>
      <c r="E103" s="52" t="s">
        <v>483</v>
      </c>
      <c r="F103" s="50">
        <v>10</v>
      </c>
      <c r="G103" s="53" t="s">
        <v>35</v>
      </c>
      <c r="H103" s="102">
        <f>SUMIF('ngoai gio_I_2019_2020'!$B$8:$B$712,Tong_hop!B103,'ngoai gio_I_2019_2020'!$H$8:$H$712)</f>
        <v>22.5</v>
      </c>
      <c r="I103" s="103">
        <v>65000</v>
      </c>
      <c r="J103" s="104">
        <f>SUMIF('ngoai gio_I_2019_2020'!$B$8:$B$712,Tong_hop!B103,'ngoai gio_I_2019_2020'!$J$8:$J$712)</f>
        <v>1462500</v>
      </c>
      <c r="K103" s="104"/>
      <c r="L103" s="104">
        <f t="shared" si="3"/>
        <v>1462500</v>
      </c>
      <c r="M103" s="53"/>
      <c r="N103" s="45" t="s">
        <v>131</v>
      </c>
    </row>
    <row r="104" spans="1:14" ht="25.5" customHeight="1">
      <c r="A104" s="50">
        <f t="shared" si="2"/>
        <v>96</v>
      </c>
      <c r="B104" s="50" t="s">
        <v>150</v>
      </c>
      <c r="C104" s="101"/>
      <c r="D104" s="51" t="s">
        <v>165</v>
      </c>
      <c r="E104" s="52" t="s">
        <v>10</v>
      </c>
      <c r="F104" s="50">
        <v>10</v>
      </c>
      <c r="G104" s="53" t="s">
        <v>35</v>
      </c>
      <c r="H104" s="102">
        <f>SUMIF('ngoai gio_I_2019_2020'!$B$8:$B$712,Tong_hop!B104,'ngoai gio_I_2019_2020'!$H$8:$H$712)</f>
        <v>85.1</v>
      </c>
      <c r="I104" s="103">
        <v>65000</v>
      </c>
      <c r="J104" s="104">
        <f>SUMIF('ngoai gio_I_2019_2020'!$B$8:$B$712,Tong_hop!B104,'ngoai gio_I_2019_2020'!$J$8:$J$712)</f>
        <v>5531500</v>
      </c>
      <c r="K104" s="104"/>
      <c r="L104" s="104">
        <f t="shared" si="3"/>
        <v>5531500</v>
      </c>
      <c r="M104" s="53"/>
      <c r="N104" s="45" t="s">
        <v>131</v>
      </c>
    </row>
    <row r="105" spans="1:14" ht="25.5" customHeight="1">
      <c r="A105" s="50">
        <f t="shared" si="2"/>
        <v>97</v>
      </c>
      <c r="B105" s="50" t="s">
        <v>213</v>
      </c>
      <c r="C105" s="101"/>
      <c r="D105" s="51" t="s">
        <v>259</v>
      </c>
      <c r="E105" s="52" t="s">
        <v>27</v>
      </c>
      <c r="F105" s="50">
        <v>10</v>
      </c>
      <c r="G105" s="53" t="s">
        <v>286</v>
      </c>
      <c r="H105" s="102">
        <f>SUMIF('ngoai gio_I_2019_2020'!$B$8:$B$712,Tong_hop!B105,'ngoai gio_I_2019_2020'!$H$8:$H$712)</f>
        <v>126.7</v>
      </c>
      <c r="I105" s="103">
        <v>65000</v>
      </c>
      <c r="J105" s="104">
        <f>SUMIF('ngoai gio_I_2019_2020'!$B$8:$B$712,Tong_hop!B105,'ngoai gio_I_2019_2020'!$J$8:$J$712)</f>
        <v>8235500</v>
      </c>
      <c r="K105" s="104"/>
      <c r="L105" s="104">
        <f t="shared" si="3"/>
        <v>8235500</v>
      </c>
      <c r="M105" s="53"/>
      <c r="N105" s="45" t="s">
        <v>350</v>
      </c>
    </row>
    <row r="106" spans="1:14" ht="25.5" customHeight="1">
      <c r="A106" s="50">
        <f t="shared" si="2"/>
        <v>98</v>
      </c>
      <c r="B106" s="50" t="s">
        <v>415</v>
      </c>
      <c r="C106" s="101"/>
      <c r="D106" s="51" t="s">
        <v>18</v>
      </c>
      <c r="E106" s="54" t="s">
        <v>232</v>
      </c>
      <c r="F106" s="50">
        <v>10</v>
      </c>
      <c r="G106" s="53" t="s">
        <v>286</v>
      </c>
      <c r="H106" s="102">
        <f>SUMIF('ngoai gio_I_2019_2020'!$B$8:$B$712,Tong_hop!B106,'ngoai gio_I_2019_2020'!$H$8:$H$712)</f>
        <v>71.7</v>
      </c>
      <c r="I106" s="103">
        <v>65000</v>
      </c>
      <c r="J106" s="104">
        <f>SUMIF('ngoai gio_I_2019_2020'!$B$8:$B$712,Tong_hop!B106,'ngoai gio_I_2019_2020'!$J$8:$J$712)</f>
        <v>4660500</v>
      </c>
      <c r="K106" s="104"/>
      <c r="L106" s="104">
        <f t="shared" si="3"/>
        <v>4660500</v>
      </c>
      <c r="M106" s="53"/>
      <c r="N106" s="45" t="s">
        <v>350</v>
      </c>
    </row>
    <row r="107" spans="1:14" ht="25.5" customHeight="1">
      <c r="A107" s="50">
        <f t="shared" si="2"/>
        <v>99</v>
      </c>
      <c r="B107" s="50" t="s">
        <v>416</v>
      </c>
      <c r="C107" s="101"/>
      <c r="D107" s="51" t="s">
        <v>515</v>
      </c>
      <c r="E107" s="52" t="s">
        <v>10</v>
      </c>
      <c r="F107" s="50">
        <v>10</v>
      </c>
      <c r="G107" s="53" t="s">
        <v>562</v>
      </c>
      <c r="H107" s="102">
        <f>SUMIF('ngoai gio_I_2019_2020'!$B$8:$B$712,Tong_hop!B107,'ngoai gio_I_2019_2020'!$H$8:$H$712)</f>
        <v>47.8</v>
      </c>
      <c r="I107" s="103">
        <v>65000</v>
      </c>
      <c r="J107" s="104">
        <f>SUMIF('ngoai gio_I_2019_2020'!$B$8:$B$712,Tong_hop!B107,'ngoai gio_I_2019_2020'!$J$8:$J$712)</f>
        <v>3107000</v>
      </c>
      <c r="K107" s="104"/>
      <c r="L107" s="104">
        <f t="shared" si="3"/>
        <v>3107000</v>
      </c>
      <c r="M107" s="53"/>
      <c r="N107" s="45" t="s">
        <v>579</v>
      </c>
    </row>
    <row r="108" spans="1:14" ht="25.5" customHeight="1">
      <c r="A108" s="50">
        <f t="shared" si="2"/>
        <v>100</v>
      </c>
      <c r="B108" s="50" t="s">
        <v>417</v>
      </c>
      <c r="C108" s="101"/>
      <c r="D108" s="51" t="s">
        <v>466</v>
      </c>
      <c r="E108" s="52" t="s">
        <v>516</v>
      </c>
      <c r="F108" s="50">
        <v>10</v>
      </c>
      <c r="G108" s="53" t="s">
        <v>562</v>
      </c>
      <c r="H108" s="102">
        <f>SUMIF('ngoai gio_I_2019_2020'!$B$8:$B$712,Tong_hop!B108,'ngoai gio_I_2019_2020'!$H$8:$H$712)</f>
        <v>51.3</v>
      </c>
      <c r="I108" s="103">
        <v>65000</v>
      </c>
      <c r="J108" s="104">
        <f>SUMIF('ngoai gio_I_2019_2020'!$B$8:$B$712,Tong_hop!B108,'ngoai gio_I_2019_2020'!$J$8:$J$712)</f>
        <v>3334500</v>
      </c>
      <c r="K108" s="104"/>
      <c r="L108" s="104">
        <f t="shared" si="3"/>
        <v>3334500</v>
      </c>
      <c r="M108" s="53"/>
      <c r="N108" s="45" t="s">
        <v>579</v>
      </c>
    </row>
    <row r="109" spans="1:14" ht="25.5" customHeight="1">
      <c r="A109" s="50">
        <f t="shared" si="2"/>
        <v>101</v>
      </c>
      <c r="B109" s="50" t="s">
        <v>418</v>
      </c>
      <c r="C109" s="101"/>
      <c r="D109" s="51" t="s">
        <v>503</v>
      </c>
      <c r="E109" s="52" t="s">
        <v>453</v>
      </c>
      <c r="F109" s="50">
        <v>10</v>
      </c>
      <c r="G109" s="53" t="s">
        <v>562</v>
      </c>
      <c r="H109" s="102">
        <f>SUMIF('ngoai gio_I_2019_2020'!$B$8:$B$712,Tong_hop!B109,'ngoai gio_I_2019_2020'!$H$8:$H$712)</f>
        <v>23.6</v>
      </c>
      <c r="I109" s="103">
        <v>65000</v>
      </c>
      <c r="J109" s="104">
        <f>SUMIF('ngoai gio_I_2019_2020'!$B$8:$B$712,Tong_hop!B109,'ngoai gio_I_2019_2020'!$J$8:$J$712)</f>
        <v>1534000</v>
      </c>
      <c r="K109" s="104"/>
      <c r="L109" s="104">
        <f t="shared" si="3"/>
        <v>1534000</v>
      </c>
      <c r="M109" s="53"/>
      <c r="N109" s="45" t="s">
        <v>579</v>
      </c>
    </row>
    <row r="110" spans="1:14" ht="25.5" customHeight="1">
      <c r="A110" s="50">
        <f t="shared" si="2"/>
        <v>102</v>
      </c>
      <c r="B110" s="50" t="s">
        <v>419</v>
      </c>
      <c r="C110" s="101"/>
      <c r="D110" s="51" t="s">
        <v>166</v>
      </c>
      <c r="E110" s="52" t="s">
        <v>517</v>
      </c>
      <c r="F110" s="50">
        <v>10</v>
      </c>
      <c r="G110" s="53" t="s">
        <v>112</v>
      </c>
      <c r="H110" s="102">
        <f>SUMIF('ngoai gio_I_2019_2020'!$B$8:$B$712,Tong_hop!B110,'ngoai gio_I_2019_2020'!$H$8:$H$712)</f>
        <v>57.6</v>
      </c>
      <c r="I110" s="103">
        <v>65000</v>
      </c>
      <c r="J110" s="104">
        <f>SUMIF('ngoai gio_I_2019_2020'!$B$8:$B$712,Tong_hop!B110,'ngoai gio_I_2019_2020'!$J$8:$J$712)</f>
        <v>3744000</v>
      </c>
      <c r="K110" s="104"/>
      <c r="L110" s="104">
        <f t="shared" si="3"/>
        <v>3744000</v>
      </c>
      <c r="M110" s="53"/>
      <c r="N110" s="45" t="s">
        <v>132</v>
      </c>
    </row>
    <row r="111" spans="1:14" ht="25.5" customHeight="1">
      <c r="A111" s="50">
        <f t="shared" si="2"/>
        <v>103</v>
      </c>
      <c r="B111" s="50" t="s">
        <v>214</v>
      </c>
      <c r="C111" s="101"/>
      <c r="D111" s="51" t="s">
        <v>260</v>
      </c>
      <c r="E111" s="54" t="s">
        <v>8</v>
      </c>
      <c r="F111" s="50">
        <v>10</v>
      </c>
      <c r="G111" s="53" t="s">
        <v>112</v>
      </c>
      <c r="H111" s="102">
        <f>SUMIF('ngoai gio_I_2019_2020'!$B$8:$B$712,Tong_hop!B111,'ngoai gio_I_2019_2020'!$H$8:$H$712)</f>
        <v>75.100000000000009</v>
      </c>
      <c r="I111" s="103">
        <v>65000</v>
      </c>
      <c r="J111" s="104">
        <f>SUMIF('ngoai gio_I_2019_2020'!$B$8:$B$712,Tong_hop!B111,'ngoai gio_I_2019_2020'!$J$8:$J$712)</f>
        <v>4881500</v>
      </c>
      <c r="K111" s="104"/>
      <c r="L111" s="104">
        <f t="shared" si="3"/>
        <v>4881500</v>
      </c>
      <c r="M111" s="53"/>
      <c r="N111" s="45" t="s">
        <v>132</v>
      </c>
    </row>
    <row r="112" spans="1:14" ht="25.5" customHeight="1">
      <c r="A112" s="50">
        <f t="shared" si="2"/>
        <v>104</v>
      </c>
      <c r="B112" s="50" t="s">
        <v>215</v>
      </c>
      <c r="C112" s="101"/>
      <c r="D112" s="51" t="s">
        <v>261</v>
      </c>
      <c r="E112" s="52" t="s">
        <v>262</v>
      </c>
      <c r="F112" s="50">
        <v>11</v>
      </c>
      <c r="G112" s="53" t="s">
        <v>113</v>
      </c>
      <c r="H112" s="102">
        <f>SUMIF('ngoai gio_I_2019_2020'!$B$8:$B$712,Tong_hop!B112,'ngoai gio_I_2019_2020'!$H$8:$H$712)</f>
        <v>73.3</v>
      </c>
      <c r="I112" s="103">
        <v>65000</v>
      </c>
      <c r="J112" s="104">
        <f>SUMIF('ngoai gio_I_2019_2020'!$B$8:$B$712,Tong_hop!B112,'ngoai gio_I_2019_2020'!$J$8:$J$712)</f>
        <v>4764500</v>
      </c>
      <c r="K112" s="104"/>
      <c r="L112" s="104">
        <f t="shared" si="3"/>
        <v>4764500</v>
      </c>
      <c r="M112" s="53"/>
      <c r="N112" s="45" t="s">
        <v>133</v>
      </c>
    </row>
    <row r="113" spans="1:14" ht="25.5" customHeight="1">
      <c r="A113" s="50">
        <f t="shared" si="2"/>
        <v>105</v>
      </c>
      <c r="B113" s="50" t="s">
        <v>420</v>
      </c>
      <c r="C113" s="101"/>
      <c r="D113" s="51" t="s">
        <v>518</v>
      </c>
      <c r="E113" s="52" t="s">
        <v>453</v>
      </c>
      <c r="F113" s="50">
        <v>11</v>
      </c>
      <c r="G113" s="53" t="s">
        <v>113</v>
      </c>
      <c r="H113" s="102">
        <f>SUMIF('ngoai gio_I_2019_2020'!$B$8:$B$712,Tong_hop!B113,'ngoai gio_I_2019_2020'!$H$8:$H$712)</f>
        <v>73.5</v>
      </c>
      <c r="I113" s="103">
        <v>65000</v>
      </c>
      <c r="J113" s="104">
        <f>SUMIF('ngoai gio_I_2019_2020'!$B$8:$B$712,Tong_hop!B113,'ngoai gio_I_2019_2020'!$J$8:$J$712)</f>
        <v>4777500</v>
      </c>
      <c r="K113" s="104"/>
      <c r="L113" s="104">
        <f t="shared" si="3"/>
        <v>4777500</v>
      </c>
      <c r="M113" s="53"/>
      <c r="N113" s="45" t="s">
        <v>133</v>
      </c>
    </row>
    <row r="114" spans="1:14" ht="25.5" customHeight="1">
      <c r="A114" s="50">
        <f t="shared" si="2"/>
        <v>106</v>
      </c>
      <c r="B114" s="50" t="s">
        <v>421</v>
      </c>
      <c r="C114" s="101"/>
      <c r="D114" s="51" t="s">
        <v>519</v>
      </c>
      <c r="E114" s="54" t="s">
        <v>256</v>
      </c>
      <c r="F114" s="50">
        <v>11</v>
      </c>
      <c r="G114" s="53" t="s">
        <v>113</v>
      </c>
      <c r="H114" s="102">
        <f>SUMIF('ngoai gio_I_2019_2020'!$B$8:$B$712,Tong_hop!B114,'ngoai gio_I_2019_2020'!$H$8:$H$712)</f>
        <v>70.2</v>
      </c>
      <c r="I114" s="103">
        <v>65000</v>
      </c>
      <c r="J114" s="104">
        <f>SUMIF('ngoai gio_I_2019_2020'!$B$8:$B$712,Tong_hop!B114,'ngoai gio_I_2019_2020'!$J$8:$J$712)</f>
        <v>4563000</v>
      </c>
      <c r="K114" s="104"/>
      <c r="L114" s="104">
        <f t="shared" si="3"/>
        <v>4563000</v>
      </c>
      <c r="M114" s="53"/>
      <c r="N114" s="45" t="s">
        <v>133</v>
      </c>
    </row>
    <row r="115" spans="1:14" ht="25.5" customHeight="1">
      <c r="A115" s="50">
        <f t="shared" si="2"/>
        <v>107</v>
      </c>
      <c r="B115" s="50" t="s">
        <v>422</v>
      </c>
      <c r="C115" s="101"/>
      <c r="D115" s="51" t="s">
        <v>520</v>
      </c>
      <c r="E115" s="52" t="s">
        <v>225</v>
      </c>
      <c r="F115" s="50">
        <v>11</v>
      </c>
      <c r="G115" s="53" t="s">
        <v>287</v>
      </c>
      <c r="H115" s="102">
        <f>SUMIF('ngoai gio_I_2019_2020'!$B$8:$B$712,Tong_hop!B115,'ngoai gio_I_2019_2020'!$H$8:$H$712)</f>
        <v>49.8</v>
      </c>
      <c r="I115" s="103">
        <v>65000</v>
      </c>
      <c r="J115" s="104">
        <f>SUMIF('ngoai gio_I_2019_2020'!$B$8:$B$712,Tong_hop!B115,'ngoai gio_I_2019_2020'!$J$8:$J$712)</f>
        <v>3237000</v>
      </c>
      <c r="K115" s="104"/>
      <c r="L115" s="104">
        <f t="shared" si="3"/>
        <v>3237000</v>
      </c>
      <c r="M115" s="53"/>
      <c r="N115" s="45" t="s">
        <v>351</v>
      </c>
    </row>
    <row r="116" spans="1:14" ht="25.5" customHeight="1">
      <c r="A116" s="50">
        <f t="shared" si="2"/>
        <v>108</v>
      </c>
      <c r="B116" s="50" t="s">
        <v>423</v>
      </c>
      <c r="C116" s="101"/>
      <c r="D116" s="51" t="s">
        <v>521</v>
      </c>
      <c r="E116" s="52" t="s">
        <v>2</v>
      </c>
      <c r="F116" s="50">
        <v>11</v>
      </c>
      <c r="G116" s="53" t="s">
        <v>563</v>
      </c>
      <c r="H116" s="102">
        <f>SUMIF('ngoai gio_I_2019_2020'!$B$8:$B$712,Tong_hop!B116,'ngoai gio_I_2019_2020'!$H$8:$H$712)</f>
        <v>2.2999999999999998</v>
      </c>
      <c r="I116" s="103">
        <v>65000</v>
      </c>
      <c r="J116" s="104">
        <f>SUMIF('ngoai gio_I_2019_2020'!$B$8:$B$712,Tong_hop!B116,'ngoai gio_I_2019_2020'!$J$8:$J$712)</f>
        <v>149500</v>
      </c>
      <c r="K116" s="104"/>
      <c r="L116" s="104">
        <f t="shared" si="3"/>
        <v>149500</v>
      </c>
      <c r="M116" s="53"/>
      <c r="N116" s="45" t="s">
        <v>580</v>
      </c>
    </row>
    <row r="117" spans="1:14" ht="25.5" customHeight="1">
      <c r="A117" s="50">
        <f t="shared" si="2"/>
        <v>109</v>
      </c>
      <c r="B117" s="50" t="s">
        <v>424</v>
      </c>
      <c r="C117" s="101"/>
      <c r="D117" s="51" t="s">
        <v>466</v>
      </c>
      <c r="E117" s="52" t="s">
        <v>14</v>
      </c>
      <c r="F117" s="50">
        <v>11</v>
      </c>
      <c r="G117" s="53" t="s">
        <v>563</v>
      </c>
      <c r="H117" s="102">
        <f>SUMIF('ngoai gio_I_2019_2020'!$B$8:$B$712,Tong_hop!B117,'ngoai gio_I_2019_2020'!$H$8:$H$712)</f>
        <v>68.400000000000006</v>
      </c>
      <c r="I117" s="103">
        <v>65000</v>
      </c>
      <c r="J117" s="104">
        <f>SUMIF('ngoai gio_I_2019_2020'!$B$8:$B$712,Tong_hop!B117,'ngoai gio_I_2019_2020'!$J$8:$J$712)</f>
        <v>4446000</v>
      </c>
      <c r="K117" s="104"/>
      <c r="L117" s="104">
        <f t="shared" si="3"/>
        <v>4446000</v>
      </c>
      <c r="M117" s="53"/>
      <c r="N117" s="45" t="s">
        <v>580</v>
      </c>
    </row>
    <row r="118" spans="1:14" ht="25.5" customHeight="1">
      <c r="A118" s="50">
        <f t="shared" si="2"/>
        <v>110</v>
      </c>
      <c r="B118" s="50" t="s">
        <v>55</v>
      </c>
      <c r="C118" s="101"/>
      <c r="D118" s="51" t="s">
        <v>22</v>
      </c>
      <c r="E118" s="52" t="s">
        <v>23</v>
      </c>
      <c r="F118" s="50">
        <v>12</v>
      </c>
      <c r="G118" s="53" t="s">
        <v>114</v>
      </c>
      <c r="H118" s="102">
        <f>SUMIF('ngoai gio_I_2019_2020'!$B$8:$B$712,Tong_hop!B118,'ngoai gio_I_2019_2020'!$H$8:$H$712)</f>
        <v>63.9</v>
      </c>
      <c r="I118" s="103">
        <v>65000</v>
      </c>
      <c r="J118" s="104">
        <f>SUMIF('ngoai gio_I_2019_2020'!$B$8:$B$712,Tong_hop!B118,'ngoai gio_I_2019_2020'!$J$8:$J$712)</f>
        <v>4153500</v>
      </c>
      <c r="K118" s="104"/>
      <c r="L118" s="104">
        <f t="shared" si="3"/>
        <v>4153500</v>
      </c>
      <c r="M118" s="53"/>
      <c r="N118" s="45" t="s">
        <v>134</v>
      </c>
    </row>
    <row r="119" spans="1:14" ht="25.5" customHeight="1">
      <c r="A119" s="50">
        <f t="shared" si="2"/>
        <v>111</v>
      </c>
      <c r="B119" s="50" t="s">
        <v>425</v>
      </c>
      <c r="C119" s="101"/>
      <c r="D119" s="51" t="s">
        <v>522</v>
      </c>
      <c r="E119" s="52" t="s">
        <v>0</v>
      </c>
      <c r="F119" s="50">
        <v>12</v>
      </c>
      <c r="G119" s="53" t="s">
        <v>114</v>
      </c>
      <c r="H119" s="102">
        <f>SUMIF('ngoai gio_I_2019_2020'!$B$8:$B$712,Tong_hop!B119,'ngoai gio_I_2019_2020'!$H$8:$H$712)</f>
        <v>47.699999999999996</v>
      </c>
      <c r="I119" s="103">
        <v>65000</v>
      </c>
      <c r="J119" s="104">
        <f>SUMIF('ngoai gio_I_2019_2020'!$B$8:$B$712,Tong_hop!B119,'ngoai gio_I_2019_2020'!$J$8:$J$712)</f>
        <v>3100500</v>
      </c>
      <c r="K119" s="104"/>
      <c r="L119" s="104">
        <f t="shared" si="3"/>
        <v>3100500</v>
      </c>
      <c r="M119" s="53"/>
      <c r="N119" s="45" t="s">
        <v>134</v>
      </c>
    </row>
    <row r="120" spans="1:14" ht="25.5" customHeight="1">
      <c r="A120" s="50">
        <f t="shared" si="2"/>
        <v>112</v>
      </c>
      <c r="B120" s="50" t="s">
        <v>216</v>
      </c>
      <c r="C120" s="101"/>
      <c r="D120" s="51" t="s">
        <v>263</v>
      </c>
      <c r="E120" s="52" t="s">
        <v>264</v>
      </c>
      <c r="F120" s="50">
        <v>13</v>
      </c>
      <c r="G120" s="53" t="s">
        <v>288</v>
      </c>
      <c r="H120" s="102">
        <f>SUMIF('ngoai gio_I_2019_2020'!$B$8:$B$712,Tong_hop!B120,'ngoai gio_I_2019_2020'!$H$8:$H$712)</f>
        <v>104</v>
      </c>
      <c r="I120" s="103">
        <v>65000</v>
      </c>
      <c r="J120" s="104">
        <f>SUMIF('ngoai gio_I_2019_2020'!$B$8:$B$712,Tong_hop!B120,'ngoai gio_I_2019_2020'!$J$8:$J$712)</f>
        <v>6760000</v>
      </c>
      <c r="K120" s="104"/>
      <c r="L120" s="104">
        <f t="shared" ref="L120:L146" si="4">J120-K120</f>
        <v>6760000</v>
      </c>
      <c r="M120" s="53"/>
      <c r="N120" s="45" t="s">
        <v>352</v>
      </c>
    </row>
    <row r="121" spans="1:14" ht="25.5" customHeight="1">
      <c r="A121" s="50">
        <f t="shared" si="2"/>
        <v>113</v>
      </c>
      <c r="B121" s="50" t="s">
        <v>217</v>
      </c>
      <c r="C121" s="101"/>
      <c r="D121" s="51" t="s">
        <v>265</v>
      </c>
      <c r="E121" s="52" t="s">
        <v>0</v>
      </c>
      <c r="F121" s="50">
        <v>13</v>
      </c>
      <c r="G121" s="53" t="s">
        <v>288</v>
      </c>
      <c r="H121" s="102">
        <f>SUMIF('ngoai gio_I_2019_2020'!$B$8:$B$712,Tong_hop!B121,'ngoai gio_I_2019_2020'!$H$8:$H$712)</f>
        <v>36</v>
      </c>
      <c r="I121" s="103">
        <v>65000</v>
      </c>
      <c r="J121" s="104">
        <f>SUMIF('ngoai gio_I_2019_2020'!$B$8:$B$712,Tong_hop!B121,'ngoai gio_I_2019_2020'!$J$8:$J$712)</f>
        <v>2340000</v>
      </c>
      <c r="K121" s="104"/>
      <c r="L121" s="104">
        <f t="shared" si="4"/>
        <v>2340000</v>
      </c>
      <c r="M121" s="53"/>
      <c r="N121" s="45" t="s">
        <v>352</v>
      </c>
    </row>
    <row r="122" spans="1:14" ht="25.5" customHeight="1">
      <c r="A122" s="50">
        <f t="shared" si="2"/>
        <v>114</v>
      </c>
      <c r="B122" s="50" t="s">
        <v>426</v>
      </c>
      <c r="C122" s="101"/>
      <c r="D122" s="55" t="s">
        <v>271</v>
      </c>
      <c r="E122" s="52" t="s">
        <v>523</v>
      </c>
      <c r="F122" s="50">
        <v>13</v>
      </c>
      <c r="G122" s="53" t="s">
        <v>288</v>
      </c>
      <c r="H122" s="102">
        <f>SUMIF('ngoai gio_I_2019_2020'!$B$8:$B$712,Tong_hop!B122,'ngoai gio_I_2019_2020'!$H$8:$H$712)</f>
        <v>24</v>
      </c>
      <c r="I122" s="103">
        <v>65000</v>
      </c>
      <c r="J122" s="104">
        <f>SUMIF('ngoai gio_I_2019_2020'!$B$8:$B$712,Tong_hop!B122,'ngoai gio_I_2019_2020'!$J$8:$J$712)</f>
        <v>1560000</v>
      </c>
      <c r="K122" s="104"/>
      <c r="L122" s="104">
        <f t="shared" si="4"/>
        <v>1560000</v>
      </c>
      <c r="M122" s="53"/>
      <c r="N122" s="45" t="s">
        <v>352</v>
      </c>
    </row>
    <row r="123" spans="1:14" ht="25.5" customHeight="1">
      <c r="A123" s="50">
        <f t="shared" si="2"/>
        <v>115</v>
      </c>
      <c r="B123" s="50" t="s">
        <v>427</v>
      </c>
      <c r="C123" s="101"/>
      <c r="D123" s="51" t="s">
        <v>495</v>
      </c>
      <c r="E123" s="52" t="s">
        <v>14</v>
      </c>
      <c r="F123" s="50">
        <v>13</v>
      </c>
      <c r="G123" s="53" t="s">
        <v>288</v>
      </c>
      <c r="H123" s="102">
        <f>SUMIF('ngoai gio_I_2019_2020'!$B$8:$B$712,Tong_hop!B123,'ngoai gio_I_2019_2020'!$H$8:$H$712)</f>
        <v>85</v>
      </c>
      <c r="I123" s="103">
        <v>65000</v>
      </c>
      <c r="J123" s="104">
        <f>SUMIF('ngoai gio_I_2019_2020'!$B$8:$B$712,Tong_hop!B123,'ngoai gio_I_2019_2020'!$J$8:$J$712)</f>
        <v>5525000</v>
      </c>
      <c r="K123" s="104"/>
      <c r="L123" s="104">
        <f t="shared" si="4"/>
        <v>5525000</v>
      </c>
      <c r="M123" s="53"/>
      <c r="N123" s="45" t="s">
        <v>352</v>
      </c>
    </row>
    <row r="124" spans="1:14" ht="25.5" customHeight="1">
      <c r="A124" s="50">
        <f t="shared" si="2"/>
        <v>116</v>
      </c>
      <c r="B124" s="50" t="s">
        <v>218</v>
      </c>
      <c r="C124" s="101"/>
      <c r="D124" s="51" t="s">
        <v>1</v>
      </c>
      <c r="E124" s="52" t="s">
        <v>19</v>
      </c>
      <c r="F124" s="50">
        <v>13</v>
      </c>
      <c r="G124" s="53" t="s">
        <v>288</v>
      </c>
      <c r="H124" s="102">
        <f>SUMIF('ngoai gio_I_2019_2020'!$B$8:$B$712,Tong_hop!B124,'ngoai gio_I_2019_2020'!$H$8:$H$712)</f>
        <v>134.6</v>
      </c>
      <c r="I124" s="103">
        <v>65000</v>
      </c>
      <c r="J124" s="104">
        <f>SUMIF('ngoai gio_I_2019_2020'!$B$8:$B$712,Tong_hop!B124,'ngoai gio_I_2019_2020'!$J$8:$J$712)</f>
        <v>8749000</v>
      </c>
      <c r="K124" s="104"/>
      <c r="L124" s="104">
        <f t="shared" si="4"/>
        <v>8749000</v>
      </c>
      <c r="M124" s="53"/>
      <c r="N124" s="45" t="s">
        <v>352</v>
      </c>
    </row>
    <row r="125" spans="1:14" ht="25.5" customHeight="1">
      <c r="A125" s="50">
        <f t="shared" si="2"/>
        <v>117</v>
      </c>
      <c r="B125" s="50" t="s">
        <v>428</v>
      </c>
      <c r="C125" s="101"/>
      <c r="D125" s="51" t="s">
        <v>466</v>
      </c>
      <c r="E125" s="52" t="s">
        <v>12</v>
      </c>
      <c r="F125" s="50">
        <v>13</v>
      </c>
      <c r="G125" s="53" t="s">
        <v>288</v>
      </c>
      <c r="H125" s="102">
        <f>SUMIF('ngoai gio_I_2019_2020'!$B$8:$B$712,Tong_hop!B125,'ngoai gio_I_2019_2020'!$H$8:$H$712)</f>
        <v>159.50000000000003</v>
      </c>
      <c r="I125" s="103">
        <v>65000</v>
      </c>
      <c r="J125" s="104">
        <f>SUMIF('ngoai gio_I_2019_2020'!$B$8:$B$712,Tong_hop!B125,'ngoai gio_I_2019_2020'!$J$8:$J$712)</f>
        <v>10367500</v>
      </c>
      <c r="K125" s="104"/>
      <c r="L125" s="104">
        <f t="shared" si="4"/>
        <v>10367500</v>
      </c>
      <c r="M125" s="53"/>
      <c r="N125" s="45" t="s">
        <v>352</v>
      </c>
    </row>
    <row r="126" spans="1:14" ht="25.5" customHeight="1">
      <c r="A126" s="50">
        <f t="shared" si="2"/>
        <v>118</v>
      </c>
      <c r="B126" s="50" t="s">
        <v>219</v>
      </c>
      <c r="C126" s="101"/>
      <c r="D126" s="51" t="s">
        <v>20</v>
      </c>
      <c r="E126" s="52" t="s">
        <v>266</v>
      </c>
      <c r="F126" s="50">
        <v>13</v>
      </c>
      <c r="G126" s="53" t="s">
        <v>288</v>
      </c>
      <c r="H126" s="102">
        <f>SUMIF('ngoai gio_I_2019_2020'!$B$8:$B$712,Tong_hop!B126,'ngoai gio_I_2019_2020'!$H$8:$H$712)</f>
        <v>128.69999999999999</v>
      </c>
      <c r="I126" s="103">
        <v>65000</v>
      </c>
      <c r="J126" s="104">
        <f>SUMIF('ngoai gio_I_2019_2020'!$B$8:$B$712,Tong_hop!B126,'ngoai gio_I_2019_2020'!$J$8:$J$712)</f>
        <v>8365500</v>
      </c>
      <c r="K126" s="104"/>
      <c r="L126" s="104">
        <f t="shared" si="4"/>
        <v>8365500</v>
      </c>
      <c r="M126" s="53"/>
      <c r="N126" s="45" t="s">
        <v>352</v>
      </c>
    </row>
    <row r="127" spans="1:14" ht="25.5" customHeight="1">
      <c r="A127" s="50">
        <f t="shared" si="2"/>
        <v>119</v>
      </c>
      <c r="B127" s="50" t="s">
        <v>220</v>
      </c>
      <c r="C127" s="101"/>
      <c r="D127" s="51" t="s">
        <v>267</v>
      </c>
      <c r="E127" s="52" t="s">
        <v>257</v>
      </c>
      <c r="F127" s="50">
        <v>13</v>
      </c>
      <c r="G127" s="53" t="s">
        <v>288</v>
      </c>
      <c r="H127" s="102">
        <f>SUMIF('ngoai gio_I_2019_2020'!$B$8:$B$712,Tong_hop!B127,'ngoai gio_I_2019_2020'!$H$8:$H$712)</f>
        <v>49.9</v>
      </c>
      <c r="I127" s="103">
        <v>65000</v>
      </c>
      <c r="J127" s="104">
        <f>SUMIF('ngoai gio_I_2019_2020'!$B$8:$B$712,Tong_hop!B127,'ngoai gio_I_2019_2020'!$J$8:$J$712)</f>
        <v>3243500</v>
      </c>
      <c r="K127" s="104"/>
      <c r="L127" s="104">
        <f t="shared" si="4"/>
        <v>3243500</v>
      </c>
      <c r="M127" s="53"/>
      <c r="N127" s="45" t="s">
        <v>352</v>
      </c>
    </row>
    <row r="128" spans="1:14" ht="25.5" customHeight="1">
      <c r="A128" s="50">
        <f t="shared" si="2"/>
        <v>120</v>
      </c>
      <c r="B128" s="50" t="s">
        <v>429</v>
      </c>
      <c r="C128" s="101"/>
      <c r="D128" s="51" t="s">
        <v>524</v>
      </c>
      <c r="E128" s="52" t="s">
        <v>12</v>
      </c>
      <c r="F128" s="50">
        <v>13</v>
      </c>
      <c r="G128" s="53" t="s">
        <v>115</v>
      </c>
      <c r="H128" s="102">
        <f>SUMIF('ngoai gio_I_2019_2020'!$B$8:$B$712,Tong_hop!B128,'ngoai gio_I_2019_2020'!$H$8:$H$712)</f>
        <v>66.5</v>
      </c>
      <c r="I128" s="103">
        <v>65000</v>
      </c>
      <c r="J128" s="104">
        <f>SUMIF('ngoai gio_I_2019_2020'!$B$8:$B$712,Tong_hop!B128,'ngoai gio_I_2019_2020'!$J$8:$J$712)</f>
        <v>4322500</v>
      </c>
      <c r="K128" s="104"/>
      <c r="L128" s="104">
        <f t="shared" si="4"/>
        <v>4322500</v>
      </c>
      <c r="M128" s="53"/>
      <c r="N128" s="45" t="s">
        <v>135</v>
      </c>
    </row>
    <row r="129" spans="1:14" ht="25.5" customHeight="1">
      <c r="A129" s="50">
        <f t="shared" si="2"/>
        <v>121</v>
      </c>
      <c r="B129" s="50" t="s">
        <v>221</v>
      </c>
      <c r="C129" s="101"/>
      <c r="D129" s="51" t="s">
        <v>268</v>
      </c>
      <c r="E129" s="52" t="s">
        <v>269</v>
      </c>
      <c r="F129" s="50">
        <v>13</v>
      </c>
      <c r="G129" s="53" t="s">
        <v>115</v>
      </c>
      <c r="H129" s="102">
        <f>SUMIF('ngoai gio_I_2019_2020'!$B$8:$B$712,Tong_hop!B129,'ngoai gio_I_2019_2020'!$H$8:$H$712)</f>
        <v>25.9</v>
      </c>
      <c r="I129" s="103">
        <v>65000</v>
      </c>
      <c r="J129" s="104">
        <f>SUMIF('ngoai gio_I_2019_2020'!$B$8:$B$712,Tong_hop!B129,'ngoai gio_I_2019_2020'!$J$8:$J$712)</f>
        <v>1683500</v>
      </c>
      <c r="K129" s="104"/>
      <c r="L129" s="104">
        <f t="shared" si="4"/>
        <v>1683500</v>
      </c>
      <c r="M129" s="53"/>
      <c r="N129" s="45" t="s">
        <v>135</v>
      </c>
    </row>
    <row r="130" spans="1:14" ht="25.5" customHeight="1">
      <c r="A130" s="50">
        <f t="shared" si="2"/>
        <v>122</v>
      </c>
      <c r="B130" s="50" t="s">
        <v>222</v>
      </c>
      <c r="C130" s="101"/>
      <c r="D130" s="51" t="s">
        <v>167</v>
      </c>
      <c r="E130" s="52" t="s">
        <v>96</v>
      </c>
      <c r="F130" s="50">
        <v>13</v>
      </c>
      <c r="G130" s="53" t="s">
        <v>115</v>
      </c>
      <c r="H130" s="102">
        <f>SUMIF('ngoai gio_I_2019_2020'!$B$8:$B$712,Tong_hop!B130,'ngoai gio_I_2019_2020'!$H$8:$H$712)</f>
        <v>50</v>
      </c>
      <c r="I130" s="103">
        <v>65000</v>
      </c>
      <c r="J130" s="104">
        <f>SUMIF('ngoai gio_I_2019_2020'!$B$8:$B$712,Tong_hop!B130,'ngoai gio_I_2019_2020'!$J$8:$J$712)</f>
        <v>3250000</v>
      </c>
      <c r="K130" s="104"/>
      <c r="L130" s="104">
        <f t="shared" si="4"/>
        <v>3250000</v>
      </c>
      <c r="M130" s="53"/>
      <c r="N130" s="45" t="s">
        <v>135</v>
      </c>
    </row>
    <row r="131" spans="1:14" ht="25.5" customHeight="1">
      <c r="A131" s="50">
        <f t="shared" si="2"/>
        <v>123</v>
      </c>
      <c r="B131" s="50" t="s">
        <v>430</v>
      </c>
      <c r="C131" s="101"/>
      <c r="D131" s="51" t="s">
        <v>21</v>
      </c>
      <c r="E131" s="52" t="s">
        <v>463</v>
      </c>
      <c r="F131" s="50">
        <v>13</v>
      </c>
      <c r="G131" s="53" t="s">
        <v>171</v>
      </c>
      <c r="H131" s="102">
        <f>SUMIF('ngoai gio_I_2019_2020'!$B$8:$B$712,Tong_hop!B131,'ngoai gio_I_2019_2020'!$H$8:$H$712)</f>
        <v>49.8</v>
      </c>
      <c r="I131" s="103">
        <v>65000</v>
      </c>
      <c r="J131" s="104">
        <f>SUMIF('ngoai gio_I_2019_2020'!$B$8:$B$712,Tong_hop!B131,'ngoai gio_I_2019_2020'!$J$8:$J$712)</f>
        <v>3237000</v>
      </c>
      <c r="K131" s="104"/>
      <c r="L131" s="104">
        <f t="shared" si="4"/>
        <v>3237000</v>
      </c>
      <c r="M131" s="53"/>
      <c r="N131" s="45" t="s">
        <v>188</v>
      </c>
    </row>
    <row r="132" spans="1:14" ht="25.5" customHeight="1">
      <c r="A132" s="50">
        <f t="shared" si="2"/>
        <v>124</v>
      </c>
      <c r="B132" s="50" t="s">
        <v>431</v>
      </c>
      <c r="C132" s="101"/>
      <c r="D132" s="51" t="s">
        <v>525</v>
      </c>
      <c r="E132" s="52" t="s">
        <v>27</v>
      </c>
      <c r="F132" s="50">
        <v>13</v>
      </c>
      <c r="G132" s="53" t="s">
        <v>171</v>
      </c>
      <c r="H132" s="102">
        <f>SUMIF('ngoai gio_I_2019_2020'!$B$8:$B$712,Tong_hop!B132,'ngoai gio_I_2019_2020'!$H$8:$H$712)</f>
        <v>48.4</v>
      </c>
      <c r="I132" s="103">
        <v>65000</v>
      </c>
      <c r="J132" s="104">
        <f>SUMIF('ngoai gio_I_2019_2020'!$B$8:$B$712,Tong_hop!B132,'ngoai gio_I_2019_2020'!$J$8:$J$712)</f>
        <v>3146000</v>
      </c>
      <c r="K132" s="104"/>
      <c r="L132" s="104">
        <f t="shared" si="4"/>
        <v>3146000</v>
      </c>
      <c r="M132" s="53"/>
      <c r="N132" s="45" t="s">
        <v>188</v>
      </c>
    </row>
    <row r="133" spans="1:14" ht="25.5" customHeight="1">
      <c r="A133" s="50">
        <f t="shared" si="2"/>
        <v>125</v>
      </c>
      <c r="B133" s="50" t="s">
        <v>432</v>
      </c>
      <c r="C133" s="101"/>
      <c r="D133" s="51" t="s">
        <v>526</v>
      </c>
      <c r="E133" s="54" t="s">
        <v>527</v>
      </c>
      <c r="F133" s="50">
        <v>13</v>
      </c>
      <c r="G133" s="53" t="s">
        <v>171</v>
      </c>
      <c r="H133" s="102">
        <f>SUMIF('ngoai gio_I_2019_2020'!$B$8:$B$712,Tong_hop!B133,'ngoai gio_I_2019_2020'!$H$8:$H$712)</f>
        <v>50.3</v>
      </c>
      <c r="I133" s="103">
        <v>65000</v>
      </c>
      <c r="J133" s="104">
        <f>SUMIF('ngoai gio_I_2019_2020'!$B$8:$B$712,Tong_hop!B133,'ngoai gio_I_2019_2020'!$J$8:$J$712)</f>
        <v>3269500</v>
      </c>
      <c r="K133" s="104"/>
      <c r="L133" s="104">
        <f t="shared" si="4"/>
        <v>3269500</v>
      </c>
      <c r="M133" s="53"/>
      <c r="N133" s="45" t="s">
        <v>188</v>
      </c>
    </row>
    <row r="134" spans="1:14" ht="25.5" customHeight="1">
      <c r="A134" s="50">
        <f t="shared" si="2"/>
        <v>126</v>
      </c>
      <c r="B134" s="50" t="s">
        <v>433</v>
      </c>
      <c r="C134" s="101"/>
      <c r="D134" s="51" t="s">
        <v>528</v>
      </c>
      <c r="E134" s="52" t="s">
        <v>529</v>
      </c>
      <c r="F134" s="50">
        <v>13</v>
      </c>
      <c r="G134" s="53" t="s">
        <v>171</v>
      </c>
      <c r="H134" s="102">
        <f>SUMIF('ngoai gio_I_2019_2020'!$B$8:$B$712,Tong_hop!B134,'ngoai gio_I_2019_2020'!$H$8:$H$712)</f>
        <v>49.5</v>
      </c>
      <c r="I134" s="103">
        <v>65000</v>
      </c>
      <c r="J134" s="104">
        <f>SUMIF('ngoai gio_I_2019_2020'!$B$8:$B$712,Tong_hop!B134,'ngoai gio_I_2019_2020'!$J$8:$J$712)</f>
        <v>3217500</v>
      </c>
      <c r="K134" s="104"/>
      <c r="L134" s="104">
        <f t="shared" si="4"/>
        <v>3217500</v>
      </c>
      <c r="M134" s="53"/>
      <c r="N134" s="45" t="s">
        <v>188</v>
      </c>
    </row>
    <row r="135" spans="1:14" ht="25.5" customHeight="1">
      <c r="A135" s="50">
        <f t="shared" si="2"/>
        <v>127</v>
      </c>
      <c r="B135" s="50" t="s">
        <v>434</v>
      </c>
      <c r="C135" s="101"/>
      <c r="D135" s="51" t="s">
        <v>230</v>
      </c>
      <c r="E135" s="52" t="s">
        <v>17</v>
      </c>
      <c r="F135" s="50">
        <v>13</v>
      </c>
      <c r="G135" s="53" t="s">
        <v>171</v>
      </c>
      <c r="H135" s="102">
        <f>SUMIF('ngoai gio_I_2019_2020'!$B$8:$B$712,Tong_hop!B135,'ngoai gio_I_2019_2020'!$H$8:$H$712)</f>
        <v>78</v>
      </c>
      <c r="I135" s="103">
        <v>65000</v>
      </c>
      <c r="J135" s="104">
        <f>SUMIF('ngoai gio_I_2019_2020'!$B$8:$B$712,Tong_hop!B135,'ngoai gio_I_2019_2020'!$J$8:$J$712)</f>
        <v>5070000</v>
      </c>
      <c r="K135" s="104"/>
      <c r="L135" s="104">
        <f t="shared" si="4"/>
        <v>5070000</v>
      </c>
      <c r="M135" s="53"/>
      <c r="N135" s="45" t="s">
        <v>188</v>
      </c>
    </row>
    <row r="136" spans="1:14" ht="25.5" customHeight="1">
      <c r="A136" s="50">
        <f t="shared" si="2"/>
        <v>128</v>
      </c>
      <c r="B136" s="50" t="s">
        <v>435</v>
      </c>
      <c r="C136" s="101"/>
      <c r="D136" s="51" t="s">
        <v>530</v>
      </c>
      <c r="E136" s="52" t="s">
        <v>17</v>
      </c>
      <c r="F136" s="50">
        <v>13</v>
      </c>
      <c r="G136" s="53" t="s">
        <v>116</v>
      </c>
      <c r="H136" s="102">
        <f>SUMIF('ngoai gio_I_2019_2020'!$B$8:$B$712,Tong_hop!B136,'ngoai gio_I_2019_2020'!$H$8:$H$712)</f>
        <v>48.9</v>
      </c>
      <c r="I136" s="103">
        <v>65000</v>
      </c>
      <c r="J136" s="104">
        <f>SUMIF('ngoai gio_I_2019_2020'!$B$8:$B$712,Tong_hop!B136,'ngoai gio_I_2019_2020'!$J$8:$J$712)</f>
        <v>3178500</v>
      </c>
      <c r="K136" s="104"/>
      <c r="L136" s="104">
        <f t="shared" si="4"/>
        <v>3178500</v>
      </c>
      <c r="M136" s="53"/>
      <c r="N136" s="45" t="s">
        <v>136</v>
      </c>
    </row>
    <row r="137" spans="1:14" ht="25.5" customHeight="1">
      <c r="A137" s="50">
        <f t="shared" si="2"/>
        <v>129</v>
      </c>
      <c r="B137" s="50" t="s">
        <v>436</v>
      </c>
      <c r="C137" s="101"/>
      <c r="D137" s="51" t="s">
        <v>531</v>
      </c>
      <c r="E137" s="52" t="s">
        <v>2</v>
      </c>
      <c r="F137" s="50">
        <v>13</v>
      </c>
      <c r="G137" s="53" t="s">
        <v>116</v>
      </c>
      <c r="H137" s="102">
        <f>SUMIF('ngoai gio_I_2019_2020'!$B$8:$B$712,Tong_hop!B137,'ngoai gio_I_2019_2020'!$H$8:$H$712)</f>
        <v>54.2</v>
      </c>
      <c r="I137" s="103">
        <v>65000</v>
      </c>
      <c r="J137" s="104">
        <f>SUMIF('ngoai gio_I_2019_2020'!$B$8:$B$712,Tong_hop!B137,'ngoai gio_I_2019_2020'!$J$8:$J$712)</f>
        <v>3523000</v>
      </c>
      <c r="K137" s="104"/>
      <c r="L137" s="104">
        <f t="shared" si="4"/>
        <v>3523000</v>
      </c>
      <c r="M137" s="53"/>
      <c r="N137" s="45" t="s">
        <v>136</v>
      </c>
    </row>
    <row r="138" spans="1:14" ht="25.5" customHeight="1">
      <c r="A138" s="50">
        <f t="shared" si="2"/>
        <v>130</v>
      </c>
      <c r="B138" s="50" t="s">
        <v>437</v>
      </c>
      <c r="C138" s="101"/>
      <c r="D138" s="51" t="s">
        <v>532</v>
      </c>
      <c r="E138" s="54" t="s">
        <v>53</v>
      </c>
      <c r="F138" s="50">
        <v>13</v>
      </c>
      <c r="G138" s="53" t="s">
        <v>117</v>
      </c>
      <c r="H138" s="102">
        <f>SUMIF('ngoai gio_I_2019_2020'!$B$8:$B$712,Tong_hop!B138,'ngoai gio_I_2019_2020'!$H$8:$H$712)</f>
        <v>47.400000000000006</v>
      </c>
      <c r="I138" s="103">
        <v>65000</v>
      </c>
      <c r="J138" s="104">
        <f>SUMIF('ngoai gio_I_2019_2020'!$B$8:$B$712,Tong_hop!B138,'ngoai gio_I_2019_2020'!$J$8:$J$712)</f>
        <v>3081000</v>
      </c>
      <c r="K138" s="104"/>
      <c r="L138" s="104">
        <f t="shared" si="4"/>
        <v>3081000</v>
      </c>
      <c r="M138" s="53"/>
      <c r="N138" s="45" t="s">
        <v>137</v>
      </c>
    </row>
    <row r="139" spans="1:14" ht="25.5" customHeight="1">
      <c r="A139" s="50">
        <f t="shared" ref="A139:A149" si="5">A138+1</f>
        <v>131</v>
      </c>
      <c r="B139" s="50" t="s">
        <v>438</v>
      </c>
      <c r="C139" s="101"/>
      <c r="D139" s="51" t="s">
        <v>533</v>
      </c>
      <c r="E139" s="52" t="s">
        <v>534</v>
      </c>
      <c r="F139" s="50">
        <v>13</v>
      </c>
      <c r="G139" s="53" t="s">
        <v>117</v>
      </c>
      <c r="H139" s="102">
        <f>SUMIF('ngoai gio_I_2019_2020'!$B$8:$B$712,Tong_hop!B139,'ngoai gio_I_2019_2020'!$H$8:$H$712)</f>
        <v>74.599999999999994</v>
      </c>
      <c r="I139" s="103">
        <v>65000</v>
      </c>
      <c r="J139" s="104">
        <f>SUMIF('ngoai gio_I_2019_2020'!$B$8:$B$712,Tong_hop!B139,'ngoai gio_I_2019_2020'!$J$8:$J$712)</f>
        <v>4849000</v>
      </c>
      <c r="K139" s="104"/>
      <c r="L139" s="104">
        <f t="shared" si="4"/>
        <v>4849000</v>
      </c>
      <c r="M139" s="53"/>
      <c r="N139" s="45" t="s">
        <v>137</v>
      </c>
    </row>
    <row r="140" spans="1:14" ht="25.5" customHeight="1">
      <c r="A140" s="50">
        <f t="shared" si="5"/>
        <v>132</v>
      </c>
      <c r="B140" s="50" t="s">
        <v>439</v>
      </c>
      <c r="C140" s="101"/>
      <c r="D140" s="51" t="s">
        <v>535</v>
      </c>
      <c r="E140" s="52" t="s">
        <v>536</v>
      </c>
      <c r="F140" s="50">
        <v>14</v>
      </c>
      <c r="G140" s="53" t="s">
        <v>289</v>
      </c>
      <c r="H140" s="102">
        <f>SUMIF('ngoai gio_I_2019_2020'!$B$8:$B$712,Tong_hop!B140,'ngoai gio_I_2019_2020'!$H$8:$H$712)</f>
        <v>46.8</v>
      </c>
      <c r="I140" s="103">
        <v>65000</v>
      </c>
      <c r="J140" s="104">
        <f>SUMIF('ngoai gio_I_2019_2020'!$B$8:$B$712,Tong_hop!B140,'ngoai gio_I_2019_2020'!$J$8:$J$712)</f>
        <v>3042000</v>
      </c>
      <c r="K140" s="104"/>
      <c r="L140" s="104">
        <f t="shared" si="4"/>
        <v>3042000</v>
      </c>
      <c r="M140" s="53"/>
      <c r="N140" s="45" t="s">
        <v>353</v>
      </c>
    </row>
    <row r="141" spans="1:14" ht="25.5" customHeight="1">
      <c r="A141" s="50">
        <f t="shared" si="5"/>
        <v>133</v>
      </c>
      <c r="B141" s="50" t="s">
        <v>440</v>
      </c>
      <c r="C141" s="101"/>
      <c r="D141" s="51" t="s">
        <v>537</v>
      </c>
      <c r="E141" s="54" t="s">
        <v>538</v>
      </c>
      <c r="F141" s="50">
        <v>23</v>
      </c>
      <c r="G141" s="53" t="s">
        <v>564</v>
      </c>
      <c r="H141" s="102">
        <f>SUMIF('ngoai gio_I_2019_2020'!$B$8:$B$712,Tong_hop!B141,'ngoai gio_I_2019_2020'!$H$8:$H$712)</f>
        <v>50.3</v>
      </c>
      <c r="I141" s="103">
        <v>65000</v>
      </c>
      <c r="J141" s="104">
        <f>SUMIF('ngoai gio_I_2019_2020'!$B$8:$B$712,Tong_hop!B141,'ngoai gio_I_2019_2020'!$J$8:$J$712)</f>
        <v>3269500</v>
      </c>
      <c r="K141" s="104"/>
      <c r="L141" s="104">
        <f t="shared" si="4"/>
        <v>3269500</v>
      </c>
      <c r="M141" s="53"/>
      <c r="N141" s="45" t="s">
        <v>581</v>
      </c>
    </row>
    <row r="142" spans="1:14" ht="25.5" customHeight="1">
      <c r="A142" s="50">
        <f t="shared" si="5"/>
        <v>134</v>
      </c>
      <c r="B142" s="50" t="s">
        <v>441</v>
      </c>
      <c r="C142" s="101"/>
      <c r="D142" s="51" t="s">
        <v>261</v>
      </c>
      <c r="E142" s="52" t="s">
        <v>539</v>
      </c>
      <c r="F142" s="50">
        <v>33</v>
      </c>
      <c r="G142" s="53" t="s">
        <v>118</v>
      </c>
      <c r="H142" s="102">
        <f>SUMIF('ngoai gio_I_2019_2020'!$B$8:$B$712,Tong_hop!B142,'ngoai gio_I_2019_2020'!$H$8:$H$712)</f>
        <v>53.4</v>
      </c>
      <c r="I142" s="103">
        <v>65000</v>
      </c>
      <c r="J142" s="104">
        <f>SUMIF('ngoai gio_I_2019_2020'!$B$8:$B$712,Tong_hop!B142,'ngoai gio_I_2019_2020'!$J$8:$J$712)</f>
        <v>3471000</v>
      </c>
      <c r="K142" s="104"/>
      <c r="L142" s="104">
        <f t="shared" si="4"/>
        <v>3471000</v>
      </c>
      <c r="M142" s="53"/>
      <c r="N142" s="45" t="s">
        <v>138</v>
      </c>
    </row>
    <row r="143" spans="1:14" ht="25.5" customHeight="1">
      <c r="A143" s="50">
        <f t="shared" si="5"/>
        <v>135</v>
      </c>
      <c r="B143" s="50" t="s">
        <v>442</v>
      </c>
      <c r="C143" s="101"/>
      <c r="D143" s="51" t="s">
        <v>167</v>
      </c>
      <c r="E143" s="52" t="s">
        <v>540</v>
      </c>
      <c r="F143" s="50">
        <v>33</v>
      </c>
      <c r="G143" s="53" t="s">
        <v>118</v>
      </c>
      <c r="H143" s="102">
        <f>SUMIF('ngoai gio_I_2019_2020'!$B$8:$B$712,Tong_hop!B143,'ngoai gio_I_2019_2020'!$H$8:$H$712)</f>
        <v>47.9</v>
      </c>
      <c r="I143" s="103">
        <v>65000</v>
      </c>
      <c r="J143" s="104">
        <f>SUMIF('ngoai gio_I_2019_2020'!$B$8:$B$712,Tong_hop!B143,'ngoai gio_I_2019_2020'!$J$8:$J$712)</f>
        <v>3113500</v>
      </c>
      <c r="K143" s="104"/>
      <c r="L143" s="104">
        <f t="shared" si="4"/>
        <v>3113500</v>
      </c>
      <c r="M143" s="53"/>
      <c r="N143" s="45" t="s">
        <v>138</v>
      </c>
    </row>
    <row r="144" spans="1:14" ht="25.5" customHeight="1">
      <c r="A144" s="50">
        <f t="shared" si="5"/>
        <v>136</v>
      </c>
      <c r="B144" s="50" t="s">
        <v>443</v>
      </c>
      <c r="C144" s="101"/>
      <c r="D144" s="51" t="s">
        <v>270</v>
      </c>
      <c r="E144" s="52" t="s">
        <v>237</v>
      </c>
      <c r="F144" s="50">
        <v>33</v>
      </c>
      <c r="G144" s="53" t="s">
        <v>118</v>
      </c>
      <c r="H144" s="102">
        <f>SUMIF('ngoai gio_I_2019_2020'!$B$8:$B$712,Tong_hop!B144,'ngoai gio_I_2019_2020'!$H$8:$H$712)</f>
        <v>52.9</v>
      </c>
      <c r="I144" s="103">
        <v>65000</v>
      </c>
      <c r="J144" s="104">
        <f>SUMIF('ngoai gio_I_2019_2020'!$B$8:$B$712,Tong_hop!B144,'ngoai gio_I_2019_2020'!$J$8:$J$712)</f>
        <v>3438500</v>
      </c>
      <c r="K144" s="104"/>
      <c r="L144" s="104">
        <f t="shared" si="4"/>
        <v>3438500</v>
      </c>
      <c r="M144" s="53"/>
      <c r="N144" s="45" t="s">
        <v>138</v>
      </c>
    </row>
    <row r="145" spans="1:14" ht="25.5" customHeight="1">
      <c r="A145" s="50">
        <f t="shared" si="5"/>
        <v>137</v>
      </c>
      <c r="B145" s="50" t="s">
        <v>444</v>
      </c>
      <c r="C145" s="101"/>
      <c r="D145" s="51" t="s">
        <v>492</v>
      </c>
      <c r="E145" s="52" t="s">
        <v>541</v>
      </c>
      <c r="F145" s="50">
        <v>33</v>
      </c>
      <c r="G145" s="53" t="s">
        <v>118</v>
      </c>
      <c r="H145" s="102">
        <f>SUMIF('ngoai gio_I_2019_2020'!$B$8:$B$712,Tong_hop!B145,'ngoai gio_I_2019_2020'!$H$8:$H$712)</f>
        <v>54.699999999999996</v>
      </c>
      <c r="I145" s="103">
        <v>65000</v>
      </c>
      <c r="J145" s="104">
        <f>SUMIF('ngoai gio_I_2019_2020'!$B$8:$B$712,Tong_hop!B145,'ngoai gio_I_2019_2020'!$J$8:$J$712)</f>
        <v>3555500</v>
      </c>
      <c r="K145" s="104"/>
      <c r="L145" s="104">
        <f t="shared" si="4"/>
        <v>3555500</v>
      </c>
      <c r="M145" s="53"/>
      <c r="N145" s="45" t="s">
        <v>138</v>
      </c>
    </row>
    <row r="146" spans="1:14" ht="25.5" customHeight="1">
      <c r="A146" s="50">
        <f t="shared" si="5"/>
        <v>138</v>
      </c>
      <c r="B146" s="50" t="s">
        <v>445</v>
      </c>
      <c r="C146" s="101"/>
      <c r="D146" s="51" t="s">
        <v>542</v>
      </c>
      <c r="E146" s="52" t="s">
        <v>543</v>
      </c>
      <c r="F146" s="50">
        <v>33</v>
      </c>
      <c r="G146" s="53" t="s">
        <v>118</v>
      </c>
      <c r="H146" s="102">
        <f>SUMIF('ngoai gio_I_2019_2020'!$B$8:$B$712,Tong_hop!B146,'ngoai gio_I_2019_2020'!$H$8:$H$712)</f>
        <v>52.1</v>
      </c>
      <c r="I146" s="103">
        <v>65000</v>
      </c>
      <c r="J146" s="104">
        <f>SUMIF('ngoai gio_I_2019_2020'!$B$8:$B$712,Tong_hop!B146,'ngoai gio_I_2019_2020'!$J$8:$J$712)</f>
        <v>3386500</v>
      </c>
      <c r="K146" s="104"/>
      <c r="L146" s="104">
        <f t="shared" si="4"/>
        <v>3386500</v>
      </c>
      <c r="M146" s="53"/>
      <c r="N146" s="45" t="s">
        <v>138</v>
      </c>
    </row>
    <row r="147" spans="1:14" ht="25.5" customHeight="1">
      <c r="A147" s="50">
        <f t="shared" si="5"/>
        <v>139</v>
      </c>
      <c r="B147" s="50" t="s">
        <v>446</v>
      </c>
      <c r="C147" s="101"/>
      <c r="D147" s="51" t="s">
        <v>4</v>
      </c>
      <c r="E147" s="54" t="s">
        <v>28</v>
      </c>
      <c r="F147" s="50">
        <v>33</v>
      </c>
      <c r="G147" s="53" t="s">
        <v>118</v>
      </c>
      <c r="H147" s="102">
        <f>SUMIF('ngoai gio_I_2019_2020'!$B$8:$B$712,Tong_hop!B147,'ngoai gio_I_2019_2020'!$H$8:$H$712)</f>
        <v>49.5</v>
      </c>
      <c r="I147" s="103">
        <v>65000</v>
      </c>
      <c r="J147" s="104">
        <f>SUMIF('ngoai gio_I_2019_2020'!$B$8:$B$712,Tong_hop!B147,'ngoai gio_I_2019_2020'!$J$8:$J$712)</f>
        <v>3217500</v>
      </c>
      <c r="K147" s="104"/>
      <c r="L147" s="104">
        <f>J147-K147</f>
        <v>3217500</v>
      </c>
      <c r="M147" s="53"/>
      <c r="N147" s="45" t="s">
        <v>138</v>
      </c>
    </row>
    <row r="148" spans="1:14" ht="25.5" customHeight="1">
      <c r="A148" s="50">
        <f t="shared" si="5"/>
        <v>140</v>
      </c>
      <c r="B148" s="50" t="s">
        <v>447</v>
      </c>
      <c r="C148" s="101"/>
      <c r="D148" s="51" t="s">
        <v>544</v>
      </c>
      <c r="E148" s="52" t="s">
        <v>545</v>
      </c>
      <c r="F148" s="50">
        <v>33</v>
      </c>
      <c r="G148" s="53" t="s">
        <v>118</v>
      </c>
      <c r="H148" s="102">
        <f>SUMIF('ngoai gio_I_2019_2020'!$B$8:$B$712,Tong_hop!B148,'ngoai gio_I_2019_2020'!$H$8:$H$712)</f>
        <v>48.4</v>
      </c>
      <c r="I148" s="103">
        <v>65000</v>
      </c>
      <c r="J148" s="104">
        <f>SUMIF('ngoai gio_I_2019_2020'!$B$8:$B$712,Tong_hop!B148,'ngoai gio_I_2019_2020'!$J$8:$J$712)</f>
        <v>3146000</v>
      </c>
      <c r="K148" s="104"/>
      <c r="L148" s="104">
        <f>J148-K148</f>
        <v>3146000</v>
      </c>
      <c r="M148" s="53"/>
      <c r="N148" s="45" t="s">
        <v>138</v>
      </c>
    </row>
    <row r="149" spans="1:14" ht="25.5" customHeight="1">
      <c r="A149" s="50">
        <f t="shared" si="5"/>
        <v>141</v>
      </c>
      <c r="B149" s="50" t="s">
        <v>448</v>
      </c>
      <c r="C149" s="101"/>
      <c r="D149" s="51" t="s">
        <v>546</v>
      </c>
      <c r="E149" s="52" t="s">
        <v>228</v>
      </c>
      <c r="F149" s="50">
        <v>33</v>
      </c>
      <c r="G149" s="53" t="s">
        <v>118</v>
      </c>
      <c r="H149" s="102">
        <f>SUMIF('ngoai gio_I_2019_2020'!$B$8:$B$712,Tong_hop!B149,'ngoai gio_I_2019_2020'!$H$8:$H$712)</f>
        <v>52.1</v>
      </c>
      <c r="I149" s="103">
        <v>65000</v>
      </c>
      <c r="J149" s="104">
        <f>SUMIF('ngoai gio_I_2019_2020'!$B$8:$B$712,Tong_hop!B149,'ngoai gio_I_2019_2020'!$J$8:$J$712)</f>
        <v>3386500</v>
      </c>
      <c r="K149" s="104"/>
      <c r="L149" s="104">
        <f>J149-K149</f>
        <v>3386500</v>
      </c>
      <c r="M149" s="53"/>
      <c r="N149" s="45" t="s">
        <v>138</v>
      </c>
    </row>
    <row r="150" spans="1:14" ht="25.5" customHeight="1">
      <c r="A150" s="56">
        <f>A149+1</f>
        <v>142</v>
      </c>
      <c r="B150" s="56" t="s">
        <v>449</v>
      </c>
      <c r="C150" s="69"/>
      <c r="D150" s="58" t="s">
        <v>513</v>
      </c>
      <c r="E150" s="59" t="s">
        <v>547</v>
      </c>
      <c r="F150" s="56">
        <v>33</v>
      </c>
      <c r="G150" s="57" t="s">
        <v>118</v>
      </c>
      <c r="H150" s="105">
        <f>SUMIF('ngoai gio_I_2019_2020'!$B$8:$B$712,Tong_hop!B150,'ngoai gio_I_2019_2020'!$H$8:$H$712)</f>
        <v>51</v>
      </c>
      <c r="I150" s="60">
        <v>65000</v>
      </c>
      <c r="J150" s="61">
        <f>SUMIF('ngoai gio_I_2019_2020'!$B$8:$B$712,Tong_hop!B150,'ngoai gio_I_2019_2020'!$J$8:$J$712)</f>
        <v>3315000</v>
      </c>
      <c r="K150" s="61"/>
      <c r="L150" s="61">
        <f>J150-K150</f>
        <v>3315000</v>
      </c>
      <c r="M150" s="57"/>
      <c r="N150" s="45" t="s">
        <v>138</v>
      </c>
    </row>
    <row r="151" spans="1:14" hidden="1">
      <c r="A151" s="49"/>
      <c r="B151" s="48"/>
      <c r="C151" s="49"/>
      <c r="D151" s="49"/>
      <c r="E151" s="49"/>
      <c r="F151" s="48"/>
      <c r="G151" s="49"/>
      <c r="H151" s="49"/>
      <c r="I151" s="49"/>
      <c r="J151" s="49"/>
      <c r="K151" s="49"/>
      <c r="L151" s="49"/>
      <c r="M151" s="49"/>
    </row>
    <row r="152" spans="1:14" ht="21.75" customHeight="1">
      <c r="A152" s="108" t="s">
        <v>83</v>
      </c>
      <c r="B152" s="108"/>
      <c r="C152" s="108"/>
      <c r="D152" s="108"/>
      <c r="E152" s="108"/>
      <c r="F152" s="108"/>
      <c r="G152" s="108"/>
      <c r="H152" s="62">
        <f>SUBTOTAL(9,H9:H151)</f>
        <v>12614.199999999999</v>
      </c>
      <c r="I152" s="57"/>
      <c r="J152" s="63">
        <f>SUBTOTAL(9,J9:J151)</f>
        <v>819923000</v>
      </c>
      <c r="K152" s="63">
        <f>SUBTOTAL(9,K9:K151)</f>
        <v>0</v>
      </c>
      <c r="L152" s="63">
        <f>SUBTOTAL(9,L9:L151)</f>
        <v>819923000</v>
      </c>
      <c r="M152" s="57"/>
    </row>
    <row r="153" spans="1:14" ht="7.5" customHeight="1">
      <c r="J153" s="64"/>
      <c r="K153" s="64"/>
      <c r="L153" s="64"/>
    </row>
    <row r="154" spans="1:14" ht="18" customHeight="1">
      <c r="D154" s="114" t="s">
        <v>87</v>
      </c>
      <c r="E154" s="114"/>
      <c r="F154" s="65" t="s">
        <v>88</v>
      </c>
      <c r="G154" s="66">
        <f>L152</f>
        <v>819923000</v>
      </c>
      <c r="H154" s="67" t="s">
        <v>89</v>
      </c>
      <c r="I154" s="68"/>
      <c r="J154" s="68"/>
      <c r="K154" s="68"/>
      <c r="L154" s="68"/>
      <c r="M154" s="68"/>
    </row>
    <row r="155" spans="1:14" ht="18" customHeight="1">
      <c r="D155" s="114" t="s">
        <v>90</v>
      </c>
      <c r="E155" s="114"/>
      <c r="F155" s="65" t="s">
        <v>88</v>
      </c>
      <c r="G155" s="115" t="str">
        <f>tien_so!C13</f>
        <v>Tám trăm mười chín triệu chín trăm hai mươi ba ngàn đồng./.</v>
      </c>
      <c r="H155" s="115"/>
      <c r="I155" s="115"/>
      <c r="J155" s="115"/>
      <c r="K155" s="115"/>
      <c r="L155" s="115"/>
      <c r="M155" s="115"/>
    </row>
    <row r="157" spans="1:14" ht="21" customHeight="1">
      <c r="F157" s="113" t="s">
        <v>791</v>
      </c>
      <c r="G157" s="113"/>
      <c r="H157" s="113"/>
      <c r="I157" s="113"/>
      <c r="J157" s="113"/>
      <c r="K157" s="113"/>
      <c r="L157" s="113"/>
      <c r="M157" s="113"/>
    </row>
    <row r="158" spans="1:14" ht="21.75" customHeight="1">
      <c r="F158" s="90">
        <v>1</v>
      </c>
      <c r="G158" s="91" t="s">
        <v>773</v>
      </c>
      <c r="H158" s="90">
        <f>SUMIF($F$9:$F$150,F158,$H$9:$H$150)</f>
        <v>790.3</v>
      </c>
      <c r="I158" s="91"/>
      <c r="J158" s="92">
        <f>SUMIF($F$9:$F$150,F158,$J$9:$J$150)</f>
        <v>51369500</v>
      </c>
      <c r="K158" s="92">
        <f>SUMIF($F$9:$F$150,F158,$K$9:$K$150)</f>
        <v>0</v>
      </c>
      <c r="L158" s="92">
        <f>SUMIF($F$9:$F$150,F158,$L$9:$L$150)</f>
        <v>51369500</v>
      </c>
      <c r="M158" s="91"/>
    </row>
    <row r="159" spans="1:14" ht="21.75" customHeight="1">
      <c r="F159" s="50">
        <v>2</v>
      </c>
      <c r="G159" s="53" t="s">
        <v>774</v>
      </c>
      <c r="H159" s="50">
        <f t="shared" ref="H159:H174" si="6">SUMIF($F$9:$F$150,F159,$H$9:$H$150)</f>
        <v>704.1</v>
      </c>
      <c r="I159" s="53"/>
      <c r="J159" s="93">
        <f t="shared" ref="J159:J174" si="7">SUMIF($F$9:$F$150,F159,$J$9:$J$150)</f>
        <v>45766500</v>
      </c>
      <c r="K159" s="93">
        <f t="shared" ref="K159:K174" si="8">SUMIF($F$9:$F$150,F159,$K$9:$K$150)</f>
        <v>0</v>
      </c>
      <c r="L159" s="93">
        <f t="shared" ref="L159:L174" si="9">SUMIF($F$9:$F$150,F159,$L$9:$L$150)</f>
        <v>45766500</v>
      </c>
      <c r="M159" s="53"/>
    </row>
    <row r="160" spans="1:14" ht="21.75" customHeight="1">
      <c r="F160" s="50">
        <v>3</v>
      </c>
      <c r="G160" s="53" t="s">
        <v>775</v>
      </c>
      <c r="H160" s="50">
        <f t="shared" si="6"/>
        <v>1095.1000000000001</v>
      </c>
      <c r="I160" s="53"/>
      <c r="J160" s="93">
        <f t="shared" si="7"/>
        <v>71181500</v>
      </c>
      <c r="K160" s="93">
        <f t="shared" si="8"/>
        <v>0</v>
      </c>
      <c r="L160" s="93">
        <f t="shared" si="9"/>
        <v>71181500</v>
      </c>
      <c r="M160" s="53"/>
    </row>
    <row r="161" spans="6:13" ht="21.75" customHeight="1">
      <c r="F161" s="50">
        <v>4</v>
      </c>
      <c r="G161" s="53" t="s">
        <v>776</v>
      </c>
      <c r="H161" s="50">
        <f t="shared" si="6"/>
        <v>1553.9</v>
      </c>
      <c r="I161" s="53"/>
      <c r="J161" s="93">
        <f t="shared" si="7"/>
        <v>101003500</v>
      </c>
      <c r="K161" s="93">
        <f t="shared" si="8"/>
        <v>0</v>
      </c>
      <c r="L161" s="93">
        <f t="shared" si="9"/>
        <v>101003500</v>
      </c>
      <c r="M161" s="53"/>
    </row>
    <row r="162" spans="6:13" ht="21.75" customHeight="1">
      <c r="F162" s="50">
        <v>5</v>
      </c>
      <c r="G162" s="53" t="s">
        <v>777</v>
      </c>
      <c r="H162" s="50">
        <f t="shared" si="6"/>
        <v>650.79999999999995</v>
      </c>
      <c r="I162" s="53"/>
      <c r="J162" s="93">
        <f t="shared" si="7"/>
        <v>42302000</v>
      </c>
      <c r="K162" s="93">
        <f t="shared" si="8"/>
        <v>0</v>
      </c>
      <c r="L162" s="93">
        <f t="shared" si="9"/>
        <v>42302000</v>
      </c>
      <c r="M162" s="53"/>
    </row>
    <row r="163" spans="6:13" ht="21.75" customHeight="1">
      <c r="F163" s="50">
        <v>6</v>
      </c>
      <c r="G163" s="53" t="s">
        <v>778</v>
      </c>
      <c r="H163" s="50">
        <f t="shared" si="6"/>
        <v>752.30000000000007</v>
      </c>
      <c r="I163" s="53"/>
      <c r="J163" s="93">
        <f t="shared" si="7"/>
        <v>48899500</v>
      </c>
      <c r="K163" s="93">
        <f t="shared" si="8"/>
        <v>0</v>
      </c>
      <c r="L163" s="93">
        <f t="shared" si="9"/>
        <v>48899500</v>
      </c>
      <c r="M163" s="53"/>
    </row>
    <row r="164" spans="6:13" ht="21.75" customHeight="1">
      <c r="F164" s="50">
        <v>7</v>
      </c>
      <c r="G164" s="53" t="s">
        <v>779</v>
      </c>
      <c r="H164" s="50">
        <f t="shared" si="6"/>
        <v>1018.3000000000001</v>
      </c>
      <c r="I164" s="53"/>
      <c r="J164" s="93">
        <f t="shared" si="7"/>
        <v>66189500</v>
      </c>
      <c r="K164" s="93">
        <f t="shared" si="8"/>
        <v>0</v>
      </c>
      <c r="L164" s="93">
        <f t="shared" si="9"/>
        <v>66189500</v>
      </c>
      <c r="M164" s="53"/>
    </row>
    <row r="165" spans="6:13" ht="21.75" customHeight="1">
      <c r="F165" s="50">
        <v>8</v>
      </c>
      <c r="G165" s="53" t="s">
        <v>780</v>
      </c>
      <c r="H165" s="50">
        <f t="shared" si="6"/>
        <v>176.7</v>
      </c>
      <c r="I165" s="53"/>
      <c r="J165" s="93">
        <f t="shared" si="7"/>
        <v>11485500</v>
      </c>
      <c r="K165" s="93">
        <f t="shared" si="8"/>
        <v>0</v>
      </c>
      <c r="L165" s="93">
        <f t="shared" si="9"/>
        <v>11485500</v>
      </c>
      <c r="M165" s="53"/>
    </row>
    <row r="166" spans="6:13" ht="21.75" customHeight="1">
      <c r="F166" s="50">
        <v>9</v>
      </c>
      <c r="G166" s="53" t="s">
        <v>781</v>
      </c>
      <c r="H166" s="50">
        <f t="shared" si="6"/>
        <v>2049.5</v>
      </c>
      <c r="I166" s="53"/>
      <c r="J166" s="93">
        <f t="shared" si="7"/>
        <v>133217500</v>
      </c>
      <c r="K166" s="93">
        <f t="shared" si="8"/>
        <v>0</v>
      </c>
      <c r="L166" s="93">
        <f t="shared" si="9"/>
        <v>133217500</v>
      </c>
      <c r="M166" s="53"/>
    </row>
    <row r="167" spans="6:13" ht="21.75" customHeight="1">
      <c r="F167" s="50">
        <v>10</v>
      </c>
      <c r="G167" s="53" t="s">
        <v>782</v>
      </c>
      <c r="H167" s="50">
        <f t="shared" si="6"/>
        <v>1449.7999999999997</v>
      </c>
      <c r="I167" s="53"/>
      <c r="J167" s="93">
        <f t="shared" si="7"/>
        <v>94237000</v>
      </c>
      <c r="K167" s="93">
        <f t="shared" si="8"/>
        <v>0</v>
      </c>
      <c r="L167" s="93">
        <f t="shared" si="9"/>
        <v>94237000</v>
      </c>
      <c r="M167" s="53"/>
    </row>
    <row r="168" spans="6:13" ht="21.75" customHeight="1">
      <c r="F168" s="50">
        <v>11</v>
      </c>
      <c r="G168" s="53" t="s">
        <v>783</v>
      </c>
      <c r="H168" s="50">
        <f t="shared" si="6"/>
        <v>337.5</v>
      </c>
      <c r="I168" s="53"/>
      <c r="J168" s="93">
        <f t="shared" si="7"/>
        <v>21937500</v>
      </c>
      <c r="K168" s="93">
        <f t="shared" si="8"/>
        <v>0</v>
      </c>
      <c r="L168" s="93">
        <f t="shared" si="9"/>
        <v>21937500</v>
      </c>
      <c r="M168" s="53"/>
    </row>
    <row r="169" spans="6:13" ht="21.75" customHeight="1">
      <c r="F169" s="50">
        <v>12</v>
      </c>
      <c r="G169" s="53" t="s">
        <v>784</v>
      </c>
      <c r="H169" s="50">
        <f t="shared" si="6"/>
        <v>111.6</v>
      </c>
      <c r="I169" s="53"/>
      <c r="J169" s="93">
        <f t="shared" si="7"/>
        <v>7254000</v>
      </c>
      <c r="K169" s="93">
        <f t="shared" si="8"/>
        <v>0</v>
      </c>
      <c r="L169" s="93">
        <f t="shared" si="9"/>
        <v>7254000</v>
      </c>
      <c r="M169" s="53"/>
    </row>
    <row r="170" spans="6:13" ht="21.75" customHeight="1">
      <c r="F170" s="50">
        <v>13</v>
      </c>
      <c r="G170" s="53" t="s">
        <v>785</v>
      </c>
      <c r="H170" s="50">
        <f t="shared" si="6"/>
        <v>1365.2</v>
      </c>
      <c r="I170" s="53"/>
      <c r="J170" s="93">
        <f t="shared" si="7"/>
        <v>88738000</v>
      </c>
      <c r="K170" s="93">
        <f t="shared" si="8"/>
        <v>0</v>
      </c>
      <c r="L170" s="93">
        <f t="shared" si="9"/>
        <v>88738000</v>
      </c>
      <c r="M170" s="53"/>
    </row>
    <row r="171" spans="6:13" ht="21.75" customHeight="1">
      <c r="F171" s="50">
        <v>14</v>
      </c>
      <c r="G171" s="53" t="s">
        <v>786</v>
      </c>
      <c r="H171" s="50">
        <f t="shared" si="6"/>
        <v>46.8</v>
      </c>
      <c r="I171" s="53"/>
      <c r="J171" s="93">
        <f t="shared" si="7"/>
        <v>3042000</v>
      </c>
      <c r="K171" s="93">
        <f t="shared" si="8"/>
        <v>0</v>
      </c>
      <c r="L171" s="93">
        <f t="shared" si="9"/>
        <v>3042000</v>
      </c>
      <c r="M171" s="53"/>
    </row>
    <row r="172" spans="6:13" ht="21.75" customHeight="1">
      <c r="F172" s="50">
        <v>23</v>
      </c>
      <c r="G172" s="53" t="s">
        <v>787</v>
      </c>
      <c r="H172" s="50">
        <f t="shared" si="6"/>
        <v>50.3</v>
      </c>
      <c r="I172" s="53"/>
      <c r="J172" s="93">
        <f t="shared" si="7"/>
        <v>3269500</v>
      </c>
      <c r="K172" s="93">
        <f t="shared" si="8"/>
        <v>0</v>
      </c>
      <c r="L172" s="93">
        <f t="shared" si="9"/>
        <v>3269500</v>
      </c>
      <c r="M172" s="53"/>
    </row>
    <row r="173" spans="6:13" ht="21.75" customHeight="1">
      <c r="F173" s="50">
        <v>33</v>
      </c>
      <c r="G173" s="53" t="s">
        <v>788</v>
      </c>
      <c r="H173" s="50">
        <f t="shared" si="6"/>
        <v>462</v>
      </c>
      <c r="I173" s="53"/>
      <c r="J173" s="93">
        <f t="shared" si="7"/>
        <v>30030000</v>
      </c>
      <c r="K173" s="93">
        <f t="shared" si="8"/>
        <v>0</v>
      </c>
      <c r="L173" s="93">
        <f t="shared" si="9"/>
        <v>30030000</v>
      </c>
      <c r="M173" s="53"/>
    </row>
    <row r="174" spans="6:13" ht="21.75" customHeight="1">
      <c r="F174" s="56">
        <v>51</v>
      </c>
      <c r="G174" s="57" t="s">
        <v>789</v>
      </c>
      <c r="H174" s="56">
        <f t="shared" si="6"/>
        <v>0</v>
      </c>
      <c r="I174" s="57"/>
      <c r="J174" s="94">
        <f t="shared" si="7"/>
        <v>0</v>
      </c>
      <c r="K174" s="94">
        <f t="shared" si="8"/>
        <v>0</v>
      </c>
      <c r="L174" s="94">
        <f t="shared" si="9"/>
        <v>0</v>
      </c>
      <c r="M174" s="57"/>
    </row>
    <row r="175" spans="6:13" ht="21.75" customHeight="1">
      <c r="F175" s="87"/>
      <c r="G175" s="88" t="s">
        <v>790</v>
      </c>
      <c r="H175" s="88">
        <f>SUM(H158:H174)</f>
        <v>12614.199999999999</v>
      </c>
      <c r="I175" s="88"/>
      <c r="J175" s="89">
        <f>SUM(J158:J174)</f>
        <v>819923000</v>
      </c>
      <c r="K175" s="89">
        <f>SUM(K158:K174)</f>
        <v>0</v>
      </c>
      <c r="L175" s="89">
        <f>SUM(L158:L174)</f>
        <v>819923000</v>
      </c>
      <c r="M175" s="88"/>
    </row>
  </sheetData>
  <autoFilter ref="B8:M156"/>
  <mergeCells count="10">
    <mergeCell ref="F157:M157"/>
    <mergeCell ref="D155:E155"/>
    <mergeCell ref="D154:E154"/>
    <mergeCell ref="G155:M155"/>
    <mergeCell ref="A152:G152"/>
    <mergeCell ref="A1:F1"/>
    <mergeCell ref="A2:F2"/>
    <mergeCell ref="A4:M4"/>
    <mergeCell ref="A6:M6"/>
    <mergeCell ref="A5:M5"/>
  </mergeCells>
  <phoneticPr fontId="1" type="noConversion"/>
  <pageMargins left="0.36" right="0.18" top="0.56999999999999995" bottom="0.56000000000000005" header="0.26" footer="0.21"/>
  <pageSetup paperSize="9" scale="95" orientation="landscape" r:id="rId1"/>
  <headerFooter alignWithMargins="0">
    <oddFooter>&amp;C&amp;P</oddFooter>
  </headerFooter>
  <rowBreaks count="1" manualBreakCount="1">
    <brk id="1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717"/>
  <sheetViews>
    <sheetView topLeftCell="A4" workbookViewId="0">
      <pane ySplit="4" topLeftCell="A8" activePane="bottomLeft" state="frozen"/>
      <selection activeCell="A4" sqref="A4"/>
      <selection pane="bottomLeft" activeCell="A5" sqref="A5:N5"/>
    </sheetView>
  </sheetViews>
  <sheetFormatPr defaultRowHeight="15.75"/>
  <cols>
    <col min="1" max="1" width="5" style="19" customWidth="1"/>
    <col min="2" max="2" width="7" style="19" customWidth="1"/>
    <col min="3" max="3" width="10.875" style="19" hidden="1" customWidth="1"/>
    <col min="4" max="4" width="15.5" style="20" bestFit="1" customWidth="1"/>
    <col min="5" max="5" width="7.5" style="20" bestFit="1" customWidth="1"/>
    <col min="6" max="6" width="4.125" style="19" customWidth="1"/>
    <col min="7" max="7" width="32.375" style="20" bestFit="1" customWidth="1"/>
    <col min="8" max="8" width="9" style="21"/>
    <col min="9" max="9" width="7.125" style="19" bestFit="1" customWidth="1"/>
    <col min="10" max="10" width="13.5" style="20" customWidth="1"/>
    <col min="11" max="11" width="9.25" style="19" bestFit="1" customWidth="1"/>
    <col min="12" max="12" width="5.375" style="19" customWidth="1"/>
    <col min="13" max="13" width="28.125" style="20" bestFit="1" customWidth="1"/>
    <col min="14" max="14" width="7.75" style="20" customWidth="1"/>
    <col min="15" max="16384" width="9" style="20"/>
  </cols>
  <sheetData>
    <row r="1" spans="1:14">
      <c r="A1" s="116" t="s">
        <v>81</v>
      </c>
      <c r="B1" s="116"/>
      <c r="C1" s="116"/>
      <c r="D1" s="116"/>
      <c r="E1" s="116"/>
      <c r="F1" s="116"/>
    </row>
    <row r="2" spans="1:14">
      <c r="A2" s="118" t="s">
        <v>82</v>
      </c>
      <c r="B2" s="118"/>
      <c r="C2" s="118"/>
      <c r="D2" s="118"/>
      <c r="E2" s="118"/>
      <c r="F2" s="118"/>
    </row>
    <row r="4" spans="1:14" ht="18.75">
      <c r="A4" s="119" t="s">
        <v>354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8.75">
      <c r="A5" s="120" t="s">
        <v>795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ht="16.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s="25" customFormat="1" ht="30.75" customHeight="1">
      <c r="A7" s="83" t="s">
        <v>75</v>
      </c>
      <c r="B7" s="83" t="s">
        <v>69</v>
      </c>
      <c r="C7" s="24" t="s">
        <v>39</v>
      </c>
      <c r="D7" s="84" t="s">
        <v>70</v>
      </c>
      <c r="E7" s="85" t="s">
        <v>71</v>
      </c>
      <c r="F7" s="83" t="s">
        <v>73</v>
      </c>
      <c r="G7" s="83" t="s">
        <v>74</v>
      </c>
      <c r="H7" s="86" t="s">
        <v>76</v>
      </c>
      <c r="I7" s="83" t="s">
        <v>77</v>
      </c>
      <c r="J7" s="83" t="s">
        <v>78</v>
      </c>
      <c r="K7" s="83" t="s">
        <v>84</v>
      </c>
      <c r="L7" s="83" t="s">
        <v>80</v>
      </c>
      <c r="M7" s="83" t="s">
        <v>72</v>
      </c>
      <c r="N7" s="83" t="s">
        <v>79</v>
      </c>
    </row>
    <row r="8" spans="1:14" s="23" customFormat="1" ht="18" customHeight="1">
      <c r="A8" s="26">
        <v>1</v>
      </c>
      <c r="B8" s="26" t="s">
        <v>191</v>
      </c>
      <c r="C8" s="26" t="s">
        <v>41</v>
      </c>
      <c r="D8" s="70" t="s">
        <v>223</v>
      </c>
      <c r="E8" s="71" t="s">
        <v>10</v>
      </c>
      <c r="F8" s="27">
        <v>1</v>
      </c>
      <c r="G8" s="1" t="s">
        <v>272</v>
      </c>
      <c r="H8" s="28">
        <v>33</v>
      </c>
      <c r="I8" s="29">
        <v>65000</v>
      </c>
      <c r="J8" s="30">
        <f t="shared" ref="J8:J71" si="0">I8*H8</f>
        <v>2145000</v>
      </c>
      <c r="K8" s="26" t="s">
        <v>582</v>
      </c>
      <c r="L8" s="26" t="s">
        <v>40</v>
      </c>
      <c r="M8" s="31" t="s">
        <v>681</v>
      </c>
      <c r="N8" s="1" t="s">
        <v>42</v>
      </c>
    </row>
    <row r="9" spans="1:14" s="23" customFormat="1" ht="18" customHeight="1">
      <c r="A9" s="26">
        <f>A8+1</f>
        <v>2</v>
      </c>
      <c r="B9" s="26" t="s">
        <v>191</v>
      </c>
      <c r="C9" s="26" t="s">
        <v>41</v>
      </c>
      <c r="D9" s="70" t="s">
        <v>223</v>
      </c>
      <c r="E9" s="71" t="s">
        <v>10</v>
      </c>
      <c r="F9" s="27">
        <v>1</v>
      </c>
      <c r="G9" s="1" t="s">
        <v>272</v>
      </c>
      <c r="H9" s="28">
        <v>12</v>
      </c>
      <c r="I9" s="29">
        <v>65000</v>
      </c>
      <c r="J9" s="30">
        <f t="shared" si="0"/>
        <v>780000</v>
      </c>
      <c r="K9" s="26" t="s">
        <v>582</v>
      </c>
      <c r="L9" s="26" t="s">
        <v>45</v>
      </c>
      <c r="M9" s="31" t="s">
        <v>681</v>
      </c>
      <c r="N9" s="1" t="s">
        <v>42</v>
      </c>
    </row>
    <row r="10" spans="1:14" s="23" customFormat="1" ht="18" customHeight="1">
      <c r="A10" s="26">
        <f t="shared" ref="A10:A73" si="1">A9+1</f>
        <v>3</v>
      </c>
      <c r="B10" s="26" t="s">
        <v>191</v>
      </c>
      <c r="C10" s="26" t="s">
        <v>41</v>
      </c>
      <c r="D10" s="70" t="s">
        <v>223</v>
      </c>
      <c r="E10" s="71" t="s">
        <v>10</v>
      </c>
      <c r="F10" s="27">
        <v>1</v>
      </c>
      <c r="G10" s="1" t="s">
        <v>272</v>
      </c>
      <c r="H10" s="28">
        <v>0.8</v>
      </c>
      <c r="I10" s="29">
        <v>65000</v>
      </c>
      <c r="J10" s="30">
        <f t="shared" si="0"/>
        <v>52000</v>
      </c>
      <c r="K10" s="26" t="s">
        <v>582</v>
      </c>
      <c r="L10" s="26" t="s">
        <v>43</v>
      </c>
      <c r="M10" s="31" t="s">
        <v>681</v>
      </c>
      <c r="N10" s="1" t="s">
        <v>42</v>
      </c>
    </row>
    <row r="11" spans="1:14" s="23" customFormat="1" ht="18" customHeight="1">
      <c r="A11" s="26">
        <f t="shared" si="1"/>
        <v>4</v>
      </c>
      <c r="B11" s="26" t="s">
        <v>191</v>
      </c>
      <c r="C11" s="26" t="s">
        <v>41</v>
      </c>
      <c r="D11" s="70" t="s">
        <v>223</v>
      </c>
      <c r="E11" s="71" t="s">
        <v>10</v>
      </c>
      <c r="F11" s="27">
        <v>1</v>
      </c>
      <c r="G11" s="1" t="s">
        <v>272</v>
      </c>
      <c r="H11" s="28">
        <v>2.1</v>
      </c>
      <c r="I11" s="29">
        <v>65000</v>
      </c>
      <c r="J11" s="30">
        <f t="shared" si="0"/>
        <v>136500</v>
      </c>
      <c r="K11" s="26" t="s">
        <v>582</v>
      </c>
      <c r="L11" s="26" t="s">
        <v>44</v>
      </c>
      <c r="M11" s="31" t="s">
        <v>681</v>
      </c>
      <c r="N11" s="1" t="s">
        <v>42</v>
      </c>
    </row>
    <row r="12" spans="1:14" s="23" customFormat="1" ht="18" customHeight="1">
      <c r="A12" s="26">
        <f t="shared" si="1"/>
        <v>5</v>
      </c>
      <c r="B12" s="26" t="s">
        <v>356</v>
      </c>
      <c r="C12" s="26" t="s">
        <v>41</v>
      </c>
      <c r="D12" s="70" t="s">
        <v>4</v>
      </c>
      <c r="E12" s="71" t="s">
        <v>450</v>
      </c>
      <c r="F12" s="27">
        <v>1</v>
      </c>
      <c r="G12" s="1" t="s">
        <v>272</v>
      </c>
      <c r="H12" s="28">
        <v>33</v>
      </c>
      <c r="I12" s="29">
        <v>65000</v>
      </c>
      <c r="J12" s="30">
        <f t="shared" si="0"/>
        <v>2145000</v>
      </c>
      <c r="K12" s="26" t="s">
        <v>583</v>
      </c>
      <c r="L12" s="26" t="s">
        <v>40</v>
      </c>
      <c r="M12" s="31" t="s">
        <v>682</v>
      </c>
      <c r="N12" s="1" t="s">
        <v>42</v>
      </c>
    </row>
    <row r="13" spans="1:14" s="23" customFormat="1" ht="18" customHeight="1">
      <c r="A13" s="26">
        <f t="shared" si="1"/>
        <v>6</v>
      </c>
      <c r="B13" s="26" t="s">
        <v>356</v>
      </c>
      <c r="C13" s="26" t="s">
        <v>41</v>
      </c>
      <c r="D13" s="70" t="s">
        <v>4</v>
      </c>
      <c r="E13" s="72" t="s">
        <v>450</v>
      </c>
      <c r="F13" s="27">
        <v>1</v>
      </c>
      <c r="G13" s="1" t="s">
        <v>272</v>
      </c>
      <c r="H13" s="28">
        <v>12</v>
      </c>
      <c r="I13" s="29">
        <v>65000</v>
      </c>
      <c r="J13" s="30">
        <f t="shared" si="0"/>
        <v>780000</v>
      </c>
      <c r="K13" s="26" t="s">
        <v>583</v>
      </c>
      <c r="L13" s="26" t="s">
        <v>45</v>
      </c>
      <c r="M13" s="31" t="s">
        <v>682</v>
      </c>
      <c r="N13" s="1" t="s">
        <v>42</v>
      </c>
    </row>
    <row r="14" spans="1:14" s="23" customFormat="1" ht="18" customHeight="1">
      <c r="A14" s="26">
        <f t="shared" si="1"/>
        <v>7</v>
      </c>
      <c r="B14" s="26" t="s">
        <v>356</v>
      </c>
      <c r="C14" s="26" t="s">
        <v>41</v>
      </c>
      <c r="D14" s="70" t="s">
        <v>4</v>
      </c>
      <c r="E14" s="72" t="s">
        <v>450</v>
      </c>
      <c r="F14" s="27">
        <v>1</v>
      </c>
      <c r="G14" s="1" t="s">
        <v>272</v>
      </c>
      <c r="H14" s="28">
        <v>12</v>
      </c>
      <c r="I14" s="29">
        <v>65000</v>
      </c>
      <c r="J14" s="30">
        <f t="shared" si="0"/>
        <v>780000</v>
      </c>
      <c r="K14" s="26" t="s">
        <v>583</v>
      </c>
      <c r="L14" s="26" t="s">
        <v>45</v>
      </c>
      <c r="M14" s="31" t="s">
        <v>682</v>
      </c>
      <c r="N14" s="1" t="s">
        <v>42</v>
      </c>
    </row>
    <row r="15" spans="1:14" s="23" customFormat="1" ht="18" customHeight="1">
      <c r="A15" s="26">
        <f t="shared" si="1"/>
        <v>8</v>
      </c>
      <c r="B15" s="26" t="s">
        <v>356</v>
      </c>
      <c r="C15" s="26" t="s">
        <v>41</v>
      </c>
      <c r="D15" s="70" t="s">
        <v>4</v>
      </c>
      <c r="E15" s="72" t="s">
        <v>450</v>
      </c>
      <c r="F15" s="27">
        <v>1</v>
      </c>
      <c r="G15" s="1" t="s">
        <v>272</v>
      </c>
      <c r="H15" s="28">
        <v>1.6</v>
      </c>
      <c r="I15" s="29">
        <v>65000</v>
      </c>
      <c r="J15" s="30">
        <f t="shared" si="0"/>
        <v>104000</v>
      </c>
      <c r="K15" s="26" t="s">
        <v>583</v>
      </c>
      <c r="L15" s="26" t="s">
        <v>43</v>
      </c>
      <c r="M15" s="31" t="s">
        <v>682</v>
      </c>
      <c r="N15" s="1" t="s">
        <v>42</v>
      </c>
    </row>
    <row r="16" spans="1:14" s="23" customFormat="1" ht="18" customHeight="1">
      <c r="A16" s="26">
        <f t="shared" si="1"/>
        <v>9</v>
      </c>
      <c r="B16" s="26" t="s">
        <v>356</v>
      </c>
      <c r="C16" s="26" t="s">
        <v>41</v>
      </c>
      <c r="D16" s="70" t="s">
        <v>4</v>
      </c>
      <c r="E16" s="72" t="s">
        <v>450</v>
      </c>
      <c r="F16" s="27">
        <v>1</v>
      </c>
      <c r="G16" s="1" t="s">
        <v>272</v>
      </c>
      <c r="H16" s="28">
        <v>3.9</v>
      </c>
      <c r="I16" s="29">
        <v>65000</v>
      </c>
      <c r="J16" s="30">
        <f t="shared" si="0"/>
        <v>253500</v>
      </c>
      <c r="K16" s="26" t="s">
        <v>583</v>
      </c>
      <c r="L16" s="26" t="s">
        <v>44</v>
      </c>
      <c r="M16" s="31" t="s">
        <v>682</v>
      </c>
      <c r="N16" s="1" t="s">
        <v>42</v>
      </c>
    </row>
    <row r="17" spans="1:14" s="23" customFormat="1" ht="18" customHeight="1">
      <c r="A17" s="26">
        <f t="shared" si="1"/>
        <v>10</v>
      </c>
      <c r="B17" s="26" t="s">
        <v>355</v>
      </c>
      <c r="C17" s="26" t="s">
        <v>41</v>
      </c>
      <c r="D17" s="70" t="s">
        <v>7</v>
      </c>
      <c r="E17" s="72" t="s">
        <v>239</v>
      </c>
      <c r="F17" s="27">
        <v>1</v>
      </c>
      <c r="G17" s="1" t="s">
        <v>272</v>
      </c>
      <c r="H17" s="28">
        <v>16.5</v>
      </c>
      <c r="I17" s="29">
        <v>65000</v>
      </c>
      <c r="J17" s="30">
        <f t="shared" si="0"/>
        <v>1072500</v>
      </c>
      <c r="K17" s="26" t="s">
        <v>584</v>
      </c>
      <c r="L17" s="26" t="s">
        <v>40</v>
      </c>
      <c r="M17" s="31" t="s">
        <v>683</v>
      </c>
      <c r="N17" s="1" t="s">
        <v>42</v>
      </c>
    </row>
    <row r="18" spans="1:14" s="23" customFormat="1" ht="18" customHeight="1">
      <c r="A18" s="26">
        <f t="shared" si="1"/>
        <v>11</v>
      </c>
      <c r="B18" s="26" t="s">
        <v>355</v>
      </c>
      <c r="C18" s="26" t="s">
        <v>41</v>
      </c>
      <c r="D18" s="70" t="s">
        <v>7</v>
      </c>
      <c r="E18" s="72" t="s">
        <v>239</v>
      </c>
      <c r="F18" s="27">
        <v>1</v>
      </c>
      <c r="G18" s="1" t="s">
        <v>272</v>
      </c>
      <c r="H18" s="28">
        <v>4.0999999999999996</v>
      </c>
      <c r="I18" s="29">
        <v>65000</v>
      </c>
      <c r="J18" s="30">
        <f t="shared" si="0"/>
        <v>266500</v>
      </c>
      <c r="K18" s="26" t="s">
        <v>584</v>
      </c>
      <c r="L18" s="26" t="s">
        <v>45</v>
      </c>
      <c r="M18" s="31" t="s">
        <v>683</v>
      </c>
      <c r="N18" s="1" t="s">
        <v>42</v>
      </c>
    </row>
    <row r="19" spans="1:14" s="23" customFormat="1" ht="18" customHeight="1">
      <c r="A19" s="26">
        <f t="shared" si="1"/>
        <v>12</v>
      </c>
      <c r="B19" s="26" t="s">
        <v>355</v>
      </c>
      <c r="C19" s="26" t="s">
        <v>41</v>
      </c>
      <c r="D19" s="70" t="s">
        <v>7</v>
      </c>
      <c r="E19" s="72" t="s">
        <v>239</v>
      </c>
      <c r="F19" s="27">
        <v>1</v>
      </c>
      <c r="G19" s="1" t="s">
        <v>272</v>
      </c>
      <c r="H19" s="28">
        <v>0.4</v>
      </c>
      <c r="I19" s="29">
        <v>65000</v>
      </c>
      <c r="J19" s="30">
        <f t="shared" si="0"/>
        <v>26000</v>
      </c>
      <c r="K19" s="26" t="s">
        <v>584</v>
      </c>
      <c r="L19" s="26" t="s">
        <v>43</v>
      </c>
      <c r="M19" s="31" t="s">
        <v>683</v>
      </c>
      <c r="N19" s="1" t="s">
        <v>42</v>
      </c>
    </row>
    <row r="20" spans="1:14" s="23" customFormat="1" ht="18" customHeight="1">
      <c r="A20" s="26">
        <f t="shared" si="1"/>
        <v>13</v>
      </c>
      <c r="B20" s="26" t="s">
        <v>355</v>
      </c>
      <c r="C20" s="26" t="s">
        <v>41</v>
      </c>
      <c r="D20" s="70" t="s">
        <v>7</v>
      </c>
      <c r="E20" s="72" t="s">
        <v>239</v>
      </c>
      <c r="F20" s="27">
        <v>1</v>
      </c>
      <c r="G20" s="1" t="s">
        <v>272</v>
      </c>
      <c r="H20" s="28">
        <v>1.1000000000000001</v>
      </c>
      <c r="I20" s="29">
        <v>65000</v>
      </c>
      <c r="J20" s="30">
        <f t="shared" si="0"/>
        <v>71500</v>
      </c>
      <c r="K20" s="26" t="s">
        <v>584</v>
      </c>
      <c r="L20" s="26" t="s">
        <v>44</v>
      </c>
      <c r="M20" s="31" t="s">
        <v>683</v>
      </c>
      <c r="N20" s="1" t="s">
        <v>42</v>
      </c>
    </row>
    <row r="21" spans="1:14" s="23" customFormat="1" ht="18" customHeight="1">
      <c r="A21" s="26">
        <f t="shared" si="1"/>
        <v>14</v>
      </c>
      <c r="B21" s="26" t="s">
        <v>355</v>
      </c>
      <c r="C21" s="26" t="s">
        <v>41</v>
      </c>
      <c r="D21" s="70" t="s">
        <v>7</v>
      </c>
      <c r="E21" s="72" t="s">
        <v>239</v>
      </c>
      <c r="F21" s="27">
        <v>1</v>
      </c>
      <c r="G21" s="1" t="s">
        <v>272</v>
      </c>
      <c r="H21" s="28">
        <v>12</v>
      </c>
      <c r="I21" s="29">
        <v>65000</v>
      </c>
      <c r="J21" s="30">
        <f t="shared" si="0"/>
        <v>780000</v>
      </c>
      <c r="K21" s="26" t="s">
        <v>585</v>
      </c>
      <c r="L21" s="26" t="s">
        <v>40</v>
      </c>
      <c r="M21" s="31" t="s">
        <v>684</v>
      </c>
      <c r="N21" s="1" t="s">
        <v>42</v>
      </c>
    </row>
    <row r="22" spans="1:14" s="23" customFormat="1" ht="18" customHeight="1">
      <c r="A22" s="26">
        <f t="shared" si="1"/>
        <v>15</v>
      </c>
      <c r="B22" s="26" t="s">
        <v>355</v>
      </c>
      <c r="C22" s="26" t="s">
        <v>41</v>
      </c>
      <c r="D22" s="70" t="s">
        <v>7</v>
      </c>
      <c r="E22" s="72" t="s">
        <v>239</v>
      </c>
      <c r="F22" s="27">
        <v>1</v>
      </c>
      <c r="G22" s="1" t="s">
        <v>272</v>
      </c>
      <c r="H22" s="28">
        <v>4.0999999999999996</v>
      </c>
      <c r="I22" s="29">
        <v>65000</v>
      </c>
      <c r="J22" s="30">
        <f t="shared" si="0"/>
        <v>266500</v>
      </c>
      <c r="K22" s="26" t="s">
        <v>585</v>
      </c>
      <c r="L22" s="26" t="s">
        <v>45</v>
      </c>
      <c r="M22" s="31" t="s">
        <v>684</v>
      </c>
      <c r="N22" s="1" t="s">
        <v>42</v>
      </c>
    </row>
    <row r="23" spans="1:14" s="23" customFormat="1" ht="18" customHeight="1">
      <c r="A23" s="26">
        <f t="shared" si="1"/>
        <v>16</v>
      </c>
      <c r="B23" s="26" t="s">
        <v>355</v>
      </c>
      <c r="C23" s="26" t="s">
        <v>41</v>
      </c>
      <c r="D23" s="70" t="s">
        <v>7</v>
      </c>
      <c r="E23" s="72" t="s">
        <v>239</v>
      </c>
      <c r="F23" s="27">
        <v>1</v>
      </c>
      <c r="G23" s="1" t="s">
        <v>272</v>
      </c>
      <c r="H23" s="28">
        <v>4.0999999999999996</v>
      </c>
      <c r="I23" s="29">
        <v>65000</v>
      </c>
      <c r="J23" s="30">
        <f t="shared" si="0"/>
        <v>266500</v>
      </c>
      <c r="K23" s="26" t="s">
        <v>585</v>
      </c>
      <c r="L23" s="26" t="s">
        <v>45</v>
      </c>
      <c r="M23" s="31" t="s">
        <v>684</v>
      </c>
      <c r="N23" s="1" t="s">
        <v>42</v>
      </c>
    </row>
    <row r="24" spans="1:14" s="23" customFormat="1" ht="18" customHeight="1">
      <c r="A24" s="26">
        <f t="shared" si="1"/>
        <v>17</v>
      </c>
      <c r="B24" s="26" t="s">
        <v>355</v>
      </c>
      <c r="C24" s="26" t="s">
        <v>41</v>
      </c>
      <c r="D24" s="70" t="s">
        <v>7</v>
      </c>
      <c r="E24" s="72" t="s">
        <v>239</v>
      </c>
      <c r="F24" s="27">
        <v>1</v>
      </c>
      <c r="G24" s="1" t="s">
        <v>272</v>
      </c>
      <c r="H24" s="28">
        <v>0.9</v>
      </c>
      <c r="I24" s="29">
        <v>65000</v>
      </c>
      <c r="J24" s="30">
        <f t="shared" si="0"/>
        <v>58500</v>
      </c>
      <c r="K24" s="26" t="s">
        <v>585</v>
      </c>
      <c r="L24" s="26" t="s">
        <v>43</v>
      </c>
      <c r="M24" s="31" t="s">
        <v>684</v>
      </c>
      <c r="N24" s="1" t="s">
        <v>42</v>
      </c>
    </row>
    <row r="25" spans="1:14" s="23" customFormat="1" ht="18" customHeight="1">
      <c r="A25" s="26">
        <f t="shared" si="1"/>
        <v>18</v>
      </c>
      <c r="B25" s="26" t="s">
        <v>355</v>
      </c>
      <c r="C25" s="26" t="s">
        <v>41</v>
      </c>
      <c r="D25" s="70" t="s">
        <v>7</v>
      </c>
      <c r="E25" s="72" t="s">
        <v>239</v>
      </c>
      <c r="F25" s="27">
        <v>1</v>
      </c>
      <c r="G25" s="1" t="s">
        <v>272</v>
      </c>
      <c r="H25" s="28">
        <v>2.1</v>
      </c>
      <c r="I25" s="29">
        <v>65000</v>
      </c>
      <c r="J25" s="30">
        <f t="shared" si="0"/>
        <v>136500</v>
      </c>
      <c r="K25" s="26" t="s">
        <v>585</v>
      </c>
      <c r="L25" s="26" t="s">
        <v>44</v>
      </c>
      <c r="M25" s="31" t="s">
        <v>684</v>
      </c>
      <c r="N25" s="1" t="s">
        <v>42</v>
      </c>
    </row>
    <row r="26" spans="1:14" s="23" customFormat="1" ht="18" customHeight="1">
      <c r="A26" s="26">
        <f t="shared" si="1"/>
        <v>19</v>
      </c>
      <c r="B26" s="26" t="s">
        <v>357</v>
      </c>
      <c r="C26" s="26" t="s">
        <v>41</v>
      </c>
      <c r="D26" s="70" t="s">
        <v>451</v>
      </c>
      <c r="E26" s="72" t="s">
        <v>247</v>
      </c>
      <c r="F26" s="27">
        <v>1</v>
      </c>
      <c r="G26" s="1" t="s">
        <v>548</v>
      </c>
      <c r="H26" s="28">
        <v>33</v>
      </c>
      <c r="I26" s="29">
        <v>65000</v>
      </c>
      <c r="J26" s="30">
        <f t="shared" si="0"/>
        <v>2145000</v>
      </c>
      <c r="K26" s="26" t="s">
        <v>586</v>
      </c>
      <c r="L26" s="26" t="s">
        <v>40</v>
      </c>
      <c r="M26" s="31" t="s">
        <v>685</v>
      </c>
      <c r="N26" s="1" t="s">
        <v>42</v>
      </c>
    </row>
    <row r="27" spans="1:14" s="23" customFormat="1" ht="18" customHeight="1">
      <c r="A27" s="26">
        <f t="shared" si="1"/>
        <v>20</v>
      </c>
      <c r="B27" s="26" t="s">
        <v>357</v>
      </c>
      <c r="C27" s="26" t="s">
        <v>41</v>
      </c>
      <c r="D27" s="70" t="s">
        <v>451</v>
      </c>
      <c r="E27" s="72" t="s">
        <v>247</v>
      </c>
      <c r="F27" s="27">
        <v>1</v>
      </c>
      <c r="G27" s="1" t="s">
        <v>548</v>
      </c>
      <c r="H27" s="28">
        <v>12</v>
      </c>
      <c r="I27" s="29">
        <v>65000</v>
      </c>
      <c r="J27" s="30">
        <f t="shared" si="0"/>
        <v>780000</v>
      </c>
      <c r="K27" s="26" t="s">
        <v>586</v>
      </c>
      <c r="L27" s="26" t="s">
        <v>45</v>
      </c>
      <c r="M27" s="31" t="s">
        <v>685</v>
      </c>
      <c r="N27" s="1" t="s">
        <v>42</v>
      </c>
    </row>
    <row r="28" spans="1:14" s="23" customFormat="1" ht="18" customHeight="1">
      <c r="A28" s="26">
        <f t="shared" si="1"/>
        <v>21</v>
      </c>
      <c r="B28" s="26" t="s">
        <v>357</v>
      </c>
      <c r="C28" s="26" t="s">
        <v>41</v>
      </c>
      <c r="D28" s="70" t="s">
        <v>451</v>
      </c>
      <c r="E28" s="72" t="s">
        <v>247</v>
      </c>
      <c r="F28" s="27">
        <v>1</v>
      </c>
      <c r="G28" s="1" t="s">
        <v>548</v>
      </c>
      <c r="H28" s="28">
        <v>12</v>
      </c>
      <c r="I28" s="29">
        <v>65000</v>
      </c>
      <c r="J28" s="30">
        <f t="shared" si="0"/>
        <v>780000</v>
      </c>
      <c r="K28" s="26" t="s">
        <v>586</v>
      </c>
      <c r="L28" s="26" t="s">
        <v>45</v>
      </c>
      <c r="M28" s="31" t="s">
        <v>685</v>
      </c>
      <c r="N28" s="1" t="s">
        <v>42</v>
      </c>
    </row>
    <row r="29" spans="1:14" s="23" customFormat="1" ht="18" customHeight="1">
      <c r="A29" s="26">
        <f t="shared" si="1"/>
        <v>22</v>
      </c>
      <c r="B29" s="26" t="s">
        <v>357</v>
      </c>
      <c r="C29" s="26" t="s">
        <v>41</v>
      </c>
      <c r="D29" s="70" t="s">
        <v>451</v>
      </c>
      <c r="E29" s="72" t="s">
        <v>247</v>
      </c>
      <c r="F29" s="27">
        <v>1</v>
      </c>
      <c r="G29" s="1" t="s">
        <v>548</v>
      </c>
      <c r="H29" s="28">
        <v>1</v>
      </c>
      <c r="I29" s="29">
        <v>65000</v>
      </c>
      <c r="J29" s="30">
        <f t="shared" si="0"/>
        <v>65000</v>
      </c>
      <c r="K29" s="26" t="s">
        <v>586</v>
      </c>
      <c r="L29" s="26" t="s">
        <v>43</v>
      </c>
      <c r="M29" s="31" t="s">
        <v>685</v>
      </c>
      <c r="N29" s="1" t="s">
        <v>42</v>
      </c>
    </row>
    <row r="30" spans="1:14" s="23" customFormat="1" ht="18" customHeight="1">
      <c r="A30" s="26">
        <f t="shared" si="1"/>
        <v>23</v>
      </c>
      <c r="B30" s="26" t="s">
        <v>357</v>
      </c>
      <c r="C30" s="26" t="s">
        <v>41</v>
      </c>
      <c r="D30" s="70" t="s">
        <v>451</v>
      </c>
      <c r="E30" s="72" t="s">
        <v>247</v>
      </c>
      <c r="F30" s="27">
        <v>1</v>
      </c>
      <c r="G30" s="1" t="s">
        <v>548</v>
      </c>
      <c r="H30" s="28">
        <v>2.4</v>
      </c>
      <c r="I30" s="29">
        <v>65000</v>
      </c>
      <c r="J30" s="30">
        <f t="shared" si="0"/>
        <v>156000</v>
      </c>
      <c r="K30" s="26" t="s">
        <v>586</v>
      </c>
      <c r="L30" s="26" t="s">
        <v>44</v>
      </c>
      <c r="M30" s="31" t="s">
        <v>685</v>
      </c>
      <c r="N30" s="1" t="s">
        <v>42</v>
      </c>
    </row>
    <row r="31" spans="1:14" s="23" customFormat="1" ht="18" customHeight="1">
      <c r="A31" s="26">
        <f t="shared" si="1"/>
        <v>24</v>
      </c>
      <c r="B31" s="26" t="s">
        <v>358</v>
      </c>
      <c r="C31" s="26" t="s">
        <v>41</v>
      </c>
      <c r="D31" s="70" t="s">
        <v>4</v>
      </c>
      <c r="E31" s="72" t="s">
        <v>452</v>
      </c>
      <c r="F31" s="27">
        <v>1</v>
      </c>
      <c r="G31" s="1" t="s">
        <v>549</v>
      </c>
      <c r="H31" s="28">
        <v>33</v>
      </c>
      <c r="I31" s="29">
        <v>65000</v>
      </c>
      <c r="J31" s="30">
        <f t="shared" si="0"/>
        <v>2145000</v>
      </c>
      <c r="K31" s="26" t="s">
        <v>587</v>
      </c>
      <c r="L31" s="26" t="s">
        <v>40</v>
      </c>
      <c r="M31" s="31" t="s">
        <v>686</v>
      </c>
      <c r="N31" s="1" t="s">
        <v>42</v>
      </c>
    </row>
    <row r="32" spans="1:14" s="23" customFormat="1" ht="18" customHeight="1">
      <c r="A32" s="26">
        <f t="shared" si="1"/>
        <v>25</v>
      </c>
      <c r="B32" s="26" t="s">
        <v>358</v>
      </c>
      <c r="C32" s="26" t="s">
        <v>41</v>
      </c>
      <c r="D32" s="70" t="s">
        <v>4</v>
      </c>
      <c r="E32" s="72" t="s">
        <v>452</v>
      </c>
      <c r="F32" s="27">
        <v>1</v>
      </c>
      <c r="G32" s="1" t="s">
        <v>549</v>
      </c>
      <c r="H32" s="28">
        <v>12</v>
      </c>
      <c r="I32" s="29">
        <v>65000</v>
      </c>
      <c r="J32" s="30">
        <f t="shared" si="0"/>
        <v>780000</v>
      </c>
      <c r="K32" s="26" t="s">
        <v>587</v>
      </c>
      <c r="L32" s="26" t="s">
        <v>45</v>
      </c>
      <c r="M32" s="31" t="s">
        <v>686</v>
      </c>
      <c r="N32" s="1" t="s">
        <v>42</v>
      </c>
    </row>
    <row r="33" spans="1:14" s="23" customFormat="1" ht="18" customHeight="1">
      <c r="A33" s="26">
        <f t="shared" si="1"/>
        <v>26</v>
      </c>
      <c r="B33" s="26" t="s">
        <v>358</v>
      </c>
      <c r="C33" s="26" t="s">
        <v>41</v>
      </c>
      <c r="D33" s="70" t="s">
        <v>4</v>
      </c>
      <c r="E33" s="72" t="s">
        <v>452</v>
      </c>
      <c r="F33" s="27">
        <v>1</v>
      </c>
      <c r="G33" s="1" t="s">
        <v>549</v>
      </c>
      <c r="H33" s="28">
        <v>12</v>
      </c>
      <c r="I33" s="29">
        <v>65000</v>
      </c>
      <c r="J33" s="30">
        <f t="shared" si="0"/>
        <v>780000</v>
      </c>
      <c r="K33" s="26" t="s">
        <v>587</v>
      </c>
      <c r="L33" s="26" t="s">
        <v>45</v>
      </c>
      <c r="M33" s="31" t="s">
        <v>686</v>
      </c>
      <c r="N33" s="1" t="s">
        <v>42</v>
      </c>
    </row>
    <row r="34" spans="1:14" s="23" customFormat="1" ht="18" customHeight="1">
      <c r="A34" s="26">
        <f t="shared" si="1"/>
        <v>27</v>
      </c>
      <c r="B34" s="26" t="s">
        <v>358</v>
      </c>
      <c r="C34" s="26" t="s">
        <v>41</v>
      </c>
      <c r="D34" s="70" t="s">
        <v>4</v>
      </c>
      <c r="E34" s="72" t="s">
        <v>452</v>
      </c>
      <c r="F34" s="27">
        <v>1</v>
      </c>
      <c r="G34" s="1" t="s">
        <v>549</v>
      </c>
      <c r="H34" s="28">
        <v>1.6</v>
      </c>
      <c r="I34" s="29">
        <v>65000</v>
      </c>
      <c r="J34" s="30">
        <f t="shared" si="0"/>
        <v>104000</v>
      </c>
      <c r="K34" s="26" t="s">
        <v>587</v>
      </c>
      <c r="L34" s="26" t="s">
        <v>43</v>
      </c>
      <c r="M34" s="31" t="s">
        <v>686</v>
      </c>
      <c r="N34" s="1" t="s">
        <v>42</v>
      </c>
    </row>
    <row r="35" spans="1:14" s="23" customFormat="1" ht="18" customHeight="1">
      <c r="A35" s="26">
        <f t="shared" si="1"/>
        <v>28</v>
      </c>
      <c r="B35" s="26" t="s">
        <v>358</v>
      </c>
      <c r="C35" s="26" t="s">
        <v>41</v>
      </c>
      <c r="D35" s="70" t="s">
        <v>4</v>
      </c>
      <c r="E35" s="71" t="s">
        <v>452</v>
      </c>
      <c r="F35" s="27">
        <v>1</v>
      </c>
      <c r="G35" s="1" t="s">
        <v>549</v>
      </c>
      <c r="H35" s="28">
        <v>3.9</v>
      </c>
      <c r="I35" s="29">
        <v>65000</v>
      </c>
      <c r="J35" s="30">
        <f t="shared" si="0"/>
        <v>253500</v>
      </c>
      <c r="K35" s="26" t="s">
        <v>587</v>
      </c>
      <c r="L35" s="26" t="s">
        <v>44</v>
      </c>
      <c r="M35" s="31" t="s">
        <v>686</v>
      </c>
      <c r="N35" s="1" t="s">
        <v>42</v>
      </c>
    </row>
    <row r="36" spans="1:14" s="23" customFormat="1" ht="18" customHeight="1">
      <c r="A36" s="26">
        <f t="shared" si="1"/>
        <v>29</v>
      </c>
      <c r="B36" s="26" t="s">
        <v>358</v>
      </c>
      <c r="C36" s="26" t="s">
        <v>41</v>
      </c>
      <c r="D36" s="70" t="s">
        <v>4</v>
      </c>
      <c r="E36" s="71" t="s">
        <v>452</v>
      </c>
      <c r="F36" s="27">
        <v>1</v>
      </c>
      <c r="G36" s="1" t="s">
        <v>549</v>
      </c>
      <c r="H36" s="28">
        <v>55.5</v>
      </c>
      <c r="I36" s="29">
        <v>65000</v>
      </c>
      <c r="J36" s="30">
        <f t="shared" si="0"/>
        <v>3607500</v>
      </c>
      <c r="K36" s="26" t="s">
        <v>588</v>
      </c>
      <c r="L36" s="26" t="s">
        <v>40</v>
      </c>
      <c r="M36" s="31" t="s">
        <v>687</v>
      </c>
      <c r="N36" s="1" t="s">
        <v>42</v>
      </c>
    </row>
    <row r="37" spans="1:14" s="23" customFormat="1" ht="18" customHeight="1">
      <c r="A37" s="26">
        <f t="shared" si="1"/>
        <v>30</v>
      </c>
      <c r="B37" s="26" t="s">
        <v>358</v>
      </c>
      <c r="C37" s="26" t="s">
        <v>41</v>
      </c>
      <c r="D37" s="70" t="s">
        <v>4</v>
      </c>
      <c r="E37" s="71" t="s">
        <v>452</v>
      </c>
      <c r="F37" s="27">
        <v>1</v>
      </c>
      <c r="G37" s="1" t="s">
        <v>549</v>
      </c>
      <c r="H37" s="28">
        <v>12</v>
      </c>
      <c r="I37" s="29">
        <v>65000</v>
      </c>
      <c r="J37" s="30">
        <f t="shared" si="0"/>
        <v>780000</v>
      </c>
      <c r="K37" s="26" t="s">
        <v>588</v>
      </c>
      <c r="L37" s="26" t="s">
        <v>45</v>
      </c>
      <c r="M37" s="31" t="s">
        <v>687</v>
      </c>
      <c r="N37" s="1" t="s">
        <v>42</v>
      </c>
    </row>
    <row r="38" spans="1:14" s="23" customFormat="1" ht="18" customHeight="1">
      <c r="A38" s="26">
        <f t="shared" si="1"/>
        <v>31</v>
      </c>
      <c r="B38" s="26" t="s">
        <v>358</v>
      </c>
      <c r="C38" s="26" t="s">
        <v>41</v>
      </c>
      <c r="D38" s="70" t="s">
        <v>4</v>
      </c>
      <c r="E38" s="71" t="s">
        <v>452</v>
      </c>
      <c r="F38" s="27">
        <v>1</v>
      </c>
      <c r="G38" s="1" t="s">
        <v>549</v>
      </c>
      <c r="H38" s="28">
        <v>0.8</v>
      </c>
      <c r="I38" s="29">
        <v>65000</v>
      </c>
      <c r="J38" s="30">
        <f t="shared" si="0"/>
        <v>52000</v>
      </c>
      <c r="K38" s="26" t="s">
        <v>588</v>
      </c>
      <c r="L38" s="26" t="s">
        <v>43</v>
      </c>
      <c r="M38" s="31" t="s">
        <v>687</v>
      </c>
      <c r="N38" s="1" t="s">
        <v>42</v>
      </c>
    </row>
    <row r="39" spans="1:14" s="23" customFormat="1" ht="18" customHeight="1">
      <c r="A39" s="26">
        <f t="shared" si="1"/>
        <v>32</v>
      </c>
      <c r="B39" s="26" t="s">
        <v>358</v>
      </c>
      <c r="C39" s="26" t="s">
        <v>41</v>
      </c>
      <c r="D39" s="70" t="s">
        <v>4</v>
      </c>
      <c r="E39" s="71" t="s">
        <v>452</v>
      </c>
      <c r="F39" s="27">
        <v>1</v>
      </c>
      <c r="G39" s="1" t="s">
        <v>549</v>
      </c>
      <c r="H39" s="28">
        <v>2.1</v>
      </c>
      <c r="I39" s="29">
        <v>65000</v>
      </c>
      <c r="J39" s="30">
        <f t="shared" si="0"/>
        <v>136500</v>
      </c>
      <c r="K39" s="26" t="s">
        <v>588</v>
      </c>
      <c r="L39" s="26" t="s">
        <v>44</v>
      </c>
      <c r="M39" s="31" t="s">
        <v>687</v>
      </c>
      <c r="N39" s="1" t="s">
        <v>42</v>
      </c>
    </row>
    <row r="40" spans="1:14" s="23" customFormat="1" ht="18" customHeight="1">
      <c r="A40" s="26">
        <f t="shared" si="1"/>
        <v>33</v>
      </c>
      <c r="B40" s="26" t="s">
        <v>192</v>
      </c>
      <c r="C40" s="26" t="s">
        <v>41</v>
      </c>
      <c r="D40" s="70" t="s">
        <v>224</v>
      </c>
      <c r="E40" s="71" t="s">
        <v>53</v>
      </c>
      <c r="F40" s="27">
        <v>1</v>
      </c>
      <c r="G40" s="1" t="s">
        <v>273</v>
      </c>
      <c r="H40" s="28">
        <v>8</v>
      </c>
      <c r="I40" s="29">
        <v>65000</v>
      </c>
      <c r="J40" s="30">
        <f t="shared" si="0"/>
        <v>520000</v>
      </c>
      <c r="K40" s="26" t="s">
        <v>584</v>
      </c>
      <c r="L40" s="26" t="s">
        <v>45</v>
      </c>
      <c r="M40" s="31" t="s">
        <v>683</v>
      </c>
      <c r="N40" s="1" t="s">
        <v>42</v>
      </c>
    </row>
    <row r="41" spans="1:14" s="23" customFormat="1" ht="18" customHeight="1">
      <c r="A41" s="26">
        <f t="shared" si="1"/>
        <v>34</v>
      </c>
      <c r="B41" s="26" t="s">
        <v>359</v>
      </c>
      <c r="C41" s="26" t="s">
        <v>41</v>
      </c>
      <c r="D41" s="70" t="s">
        <v>251</v>
      </c>
      <c r="E41" s="71" t="s">
        <v>453</v>
      </c>
      <c r="F41" s="27">
        <v>1</v>
      </c>
      <c r="G41" s="1" t="s">
        <v>273</v>
      </c>
      <c r="H41" s="28">
        <v>16.5</v>
      </c>
      <c r="I41" s="29">
        <v>65000</v>
      </c>
      <c r="J41" s="30">
        <f t="shared" si="0"/>
        <v>1072500</v>
      </c>
      <c r="K41" s="26" t="s">
        <v>584</v>
      </c>
      <c r="L41" s="26" t="s">
        <v>40</v>
      </c>
      <c r="M41" s="31" t="s">
        <v>683</v>
      </c>
      <c r="N41" s="1" t="s">
        <v>42</v>
      </c>
    </row>
    <row r="42" spans="1:14" s="23" customFormat="1" ht="18" customHeight="1">
      <c r="A42" s="26">
        <f t="shared" si="1"/>
        <v>35</v>
      </c>
      <c r="B42" s="26" t="s">
        <v>359</v>
      </c>
      <c r="C42" s="26" t="s">
        <v>41</v>
      </c>
      <c r="D42" s="70" t="s">
        <v>251</v>
      </c>
      <c r="E42" s="71" t="s">
        <v>453</v>
      </c>
      <c r="F42" s="27">
        <v>1</v>
      </c>
      <c r="G42" s="1" t="s">
        <v>273</v>
      </c>
      <c r="H42" s="28">
        <v>0.5</v>
      </c>
      <c r="I42" s="29">
        <v>65000</v>
      </c>
      <c r="J42" s="30">
        <f t="shared" si="0"/>
        <v>32500</v>
      </c>
      <c r="K42" s="26" t="s">
        <v>584</v>
      </c>
      <c r="L42" s="26" t="s">
        <v>43</v>
      </c>
      <c r="M42" s="31" t="s">
        <v>683</v>
      </c>
      <c r="N42" s="1" t="s">
        <v>42</v>
      </c>
    </row>
    <row r="43" spans="1:14" s="23" customFormat="1" ht="18" customHeight="1">
      <c r="A43" s="26">
        <f t="shared" si="1"/>
        <v>36</v>
      </c>
      <c r="B43" s="26" t="s">
        <v>359</v>
      </c>
      <c r="C43" s="26" t="s">
        <v>41</v>
      </c>
      <c r="D43" s="70" t="s">
        <v>251</v>
      </c>
      <c r="E43" s="71" t="s">
        <v>453</v>
      </c>
      <c r="F43" s="27">
        <v>1</v>
      </c>
      <c r="G43" s="1" t="s">
        <v>273</v>
      </c>
      <c r="H43" s="28">
        <v>0.9</v>
      </c>
      <c r="I43" s="29">
        <v>65000</v>
      </c>
      <c r="J43" s="30">
        <f t="shared" si="0"/>
        <v>58500</v>
      </c>
      <c r="K43" s="26" t="s">
        <v>584</v>
      </c>
      <c r="L43" s="26" t="s">
        <v>44</v>
      </c>
      <c r="M43" s="31" t="s">
        <v>683</v>
      </c>
      <c r="N43" s="1" t="s">
        <v>42</v>
      </c>
    </row>
    <row r="44" spans="1:14" s="23" customFormat="1" ht="18" customHeight="1">
      <c r="A44" s="26">
        <f t="shared" si="1"/>
        <v>37</v>
      </c>
      <c r="B44" s="26" t="s">
        <v>192</v>
      </c>
      <c r="C44" s="26" t="s">
        <v>41</v>
      </c>
      <c r="D44" s="70" t="s">
        <v>224</v>
      </c>
      <c r="E44" s="71" t="s">
        <v>53</v>
      </c>
      <c r="F44" s="27">
        <v>1</v>
      </c>
      <c r="G44" s="1" t="s">
        <v>273</v>
      </c>
      <c r="H44" s="28">
        <v>33</v>
      </c>
      <c r="I44" s="29">
        <v>65000</v>
      </c>
      <c r="J44" s="30">
        <f t="shared" si="0"/>
        <v>2145000</v>
      </c>
      <c r="K44" s="26" t="s">
        <v>290</v>
      </c>
      <c r="L44" s="26" t="s">
        <v>40</v>
      </c>
      <c r="M44" s="31" t="s">
        <v>313</v>
      </c>
      <c r="N44" s="1" t="s">
        <v>42</v>
      </c>
    </row>
    <row r="45" spans="1:14" s="23" customFormat="1" ht="18" customHeight="1">
      <c r="A45" s="26">
        <f t="shared" si="1"/>
        <v>38</v>
      </c>
      <c r="B45" s="26" t="s">
        <v>192</v>
      </c>
      <c r="C45" s="26" t="s">
        <v>41</v>
      </c>
      <c r="D45" s="70" t="s">
        <v>224</v>
      </c>
      <c r="E45" s="71" t="s">
        <v>53</v>
      </c>
      <c r="F45" s="27">
        <v>1</v>
      </c>
      <c r="G45" s="1" t="s">
        <v>273</v>
      </c>
      <c r="H45" s="28">
        <v>12</v>
      </c>
      <c r="I45" s="29">
        <v>65000</v>
      </c>
      <c r="J45" s="30">
        <f t="shared" si="0"/>
        <v>780000</v>
      </c>
      <c r="K45" s="26" t="s">
        <v>290</v>
      </c>
      <c r="L45" s="26" t="s">
        <v>45</v>
      </c>
      <c r="M45" s="31" t="s">
        <v>313</v>
      </c>
      <c r="N45" s="1" t="s">
        <v>42</v>
      </c>
    </row>
    <row r="46" spans="1:14" s="23" customFormat="1" ht="18" customHeight="1">
      <c r="A46" s="26">
        <f t="shared" si="1"/>
        <v>39</v>
      </c>
      <c r="B46" s="26" t="s">
        <v>192</v>
      </c>
      <c r="C46" s="26" t="s">
        <v>41</v>
      </c>
      <c r="D46" s="70" t="s">
        <v>224</v>
      </c>
      <c r="E46" s="71" t="s">
        <v>53</v>
      </c>
      <c r="F46" s="27">
        <v>1</v>
      </c>
      <c r="G46" s="1" t="s">
        <v>273</v>
      </c>
      <c r="H46" s="28">
        <v>1.9</v>
      </c>
      <c r="I46" s="29">
        <v>65000</v>
      </c>
      <c r="J46" s="30">
        <f t="shared" si="0"/>
        <v>123500</v>
      </c>
      <c r="K46" s="26" t="s">
        <v>290</v>
      </c>
      <c r="L46" s="26" t="s">
        <v>43</v>
      </c>
      <c r="M46" s="31" t="s">
        <v>313</v>
      </c>
      <c r="N46" s="1" t="s">
        <v>42</v>
      </c>
    </row>
    <row r="47" spans="1:14" s="23" customFormat="1" ht="18" customHeight="1">
      <c r="A47" s="26">
        <f t="shared" si="1"/>
        <v>40</v>
      </c>
      <c r="B47" s="26" t="s">
        <v>192</v>
      </c>
      <c r="C47" s="26" t="s">
        <v>41</v>
      </c>
      <c r="D47" s="70" t="s">
        <v>224</v>
      </c>
      <c r="E47" s="71" t="s">
        <v>53</v>
      </c>
      <c r="F47" s="27">
        <v>1</v>
      </c>
      <c r="G47" s="1" t="s">
        <v>273</v>
      </c>
      <c r="H47" s="28">
        <v>4.7</v>
      </c>
      <c r="I47" s="29">
        <v>65000</v>
      </c>
      <c r="J47" s="30">
        <f t="shared" si="0"/>
        <v>305500</v>
      </c>
      <c r="K47" s="26" t="s">
        <v>290</v>
      </c>
      <c r="L47" s="26" t="s">
        <v>44</v>
      </c>
      <c r="M47" s="31" t="s">
        <v>313</v>
      </c>
      <c r="N47" s="1" t="s">
        <v>42</v>
      </c>
    </row>
    <row r="48" spans="1:14" s="23" customFormat="1" ht="18" customHeight="1">
      <c r="A48" s="26">
        <f t="shared" si="1"/>
        <v>41</v>
      </c>
      <c r="B48" s="26" t="s">
        <v>193</v>
      </c>
      <c r="C48" s="26" t="s">
        <v>41</v>
      </c>
      <c r="D48" s="70" t="s">
        <v>7</v>
      </c>
      <c r="E48" s="72" t="s">
        <v>225</v>
      </c>
      <c r="F48" s="27">
        <v>1</v>
      </c>
      <c r="G48" s="1" t="s">
        <v>273</v>
      </c>
      <c r="H48" s="28">
        <v>12</v>
      </c>
      <c r="I48" s="29">
        <v>65000</v>
      </c>
      <c r="J48" s="30">
        <f t="shared" si="0"/>
        <v>780000</v>
      </c>
      <c r="K48" s="26" t="s">
        <v>290</v>
      </c>
      <c r="L48" s="26" t="s">
        <v>45</v>
      </c>
      <c r="M48" s="31" t="s">
        <v>313</v>
      </c>
      <c r="N48" s="1" t="s">
        <v>42</v>
      </c>
    </row>
    <row r="49" spans="1:14" s="23" customFormat="1" ht="18" customHeight="1">
      <c r="A49" s="26">
        <f t="shared" si="1"/>
        <v>42</v>
      </c>
      <c r="B49" s="26" t="s">
        <v>192</v>
      </c>
      <c r="C49" s="26" t="s">
        <v>41</v>
      </c>
      <c r="D49" s="70" t="s">
        <v>224</v>
      </c>
      <c r="E49" s="71" t="s">
        <v>53</v>
      </c>
      <c r="F49" s="27">
        <v>1</v>
      </c>
      <c r="G49" s="1" t="s">
        <v>273</v>
      </c>
      <c r="H49" s="28">
        <v>33</v>
      </c>
      <c r="I49" s="29">
        <v>65000</v>
      </c>
      <c r="J49" s="30">
        <f t="shared" si="0"/>
        <v>2145000</v>
      </c>
      <c r="K49" s="26" t="s">
        <v>589</v>
      </c>
      <c r="L49" s="26" t="s">
        <v>40</v>
      </c>
      <c r="M49" s="31" t="s">
        <v>688</v>
      </c>
      <c r="N49" s="1" t="s">
        <v>42</v>
      </c>
    </row>
    <row r="50" spans="1:14" s="23" customFormat="1" ht="18" customHeight="1">
      <c r="A50" s="26">
        <f t="shared" si="1"/>
        <v>43</v>
      </c>
      <c r="B50" s="26" t="s">
        <v>192</v>
      </c>
      <c r="C50" s="26" t="s">
        <v>41</v>
      </c>
      <c r="D50" s="70" t="s">
        <v>224</v>
      </c>
      <c r="E50" s="71" t="s">
        <v>53</v>
      </c>
      <c r="F50" s="27">
        <v>1</v>
      </c>
      <c r="G50" s="1" t="s">
        <v>273</v>
      </c>
      <c r="H50" s="28">
        <v>12</v>
      </c>
      <c r="I50" s="29">
        <v>65000</v>
      </c>
      <c r="J50" s="30">
        <f t="shared" si="0"/>
        <v>780000</v>
      </c>
      <c r="K50" s="26" t="s">
        <v>589</v>
      </c>
      <c r="L50" s="26" t="s">
        <v>45</v>
      </c>
      <c r="M50" s="31" t="s">
        <v>688</v>
      </c>
      <c r="N50" s="1" t="s">
        <v>42</v>
      </c>
    </row>
    <row r="51" spans="1:14" s="23" customFormat="1" ht="18" customHeight="1">
      <c r="A51" s="26">
        <f t="shared" si="1"/>
        <v>44</v>
      </c>
      <c r="B51" s="26" t="s">
        <v>192</v>
      </c>
      <c r="C51" s="26" t="s">
        <v>41</v>
      </c>
      <c r="D51" s="70" t="s">
        <v>224</v>
      </c>
      <c r="E51" s="71" t="s">
        <v>53</v>
      </c>
      <c r="F51" s="27">
        <v>1</v>
      </c>
      <c r="G51" s="1" t="s">
        <v>273</v>
      </c>
      <c r="H51" s="28">
        <v>12</v>
      </c>
      <c r="I51" s="29">
        <v>65000</v>
      </c>
      <c r="J51" s="30">
        <f t="shared" si="0"/>
        <v>780000</v>
      </c>
      <c r="K51" s="26" t="s">
        <v>589</v>
      </c>
      <c r="L51" s="26" t="s">
        <v>45</v>
      </c>
      <c r="M51" s="31" t="s">
        <v>688</v>
      </c>
      <c r="N51" s="1" t="s">
        <v>42</v>
      </c>
    </row>
    <row r="52" spans="1:14" s="23" customFormat="1" ht="18" customHeight="1">
      <c r="A52" s="26">
        <f t="shared" si="1"/>
        <v>45</v>
      </c>
      <c r="B52" s="26" t="s">
        <v>192</v>
      </c>
      <c r="C52" s="26" t="s">
        <v>41</v>
      </c>
      <c r="D52" s="70" t="s">
        <v>224</v>
      </c>
      <c r="E52" s="71" t="s">
        <v>53</v>
      </c>
      <c r="F52" s="27">
        <v>1</v>
      </c>
      <c r="G52" s="1" t="s">
        <v>273</v>
      </c>
      <c r="H52" s="28">
        <v>3.2</v>
      </c>
      <c r="I52" s="29">
        <v>65000</v>
      </c>
      <c r="J52" s="30">
        <f t="shared" si="0"/>
        <v>208000</v>
      </c>
      <c r="K52" s="26" t="s">
        <v>589</v>
      </c>
      <c r="L52" s="26" t="s">
        <v>43</v>
      </c>
      <c r="M52" s="31" t="s">
        <v>688</v>
      </c>
      <c r="N52" s="1" t="s">
        <v>42</v>
      </c>
    </row>
    <row r="53" spans="1:14" s="23" customFormat="1" ht="18" customHeight="1">
      <c r="A53" s="26">
        <f t="shared" si="1"/>
        <v>46</v>
      </c>
      <c r="B53" s="26" t="s">
        <v>192</v>
      </c>
      <c r="C53" s="26" t="s">
        <v>41</v>
      </c>
      <c r="D53" s="70" t="s">
        <v>224</v>
      </c>
      <c r="E53" s="71" t="s">
        <v>53</v>
      </c>
      <c r="F53" s="27">
        <v>1</v>
      </c>
      <c r="G53" s="1" t="s">
        <v>273</v>
      </c>
      <c r="H53" s="28">
        <v>7.9</v>
      </c>
      <c r="I53" s="29">
        <v>65000</v>
      </c>
      <c r="J53" s="30">
        <f t="shared" si="0"/>
        <v>513500</v>
      </c>
      <c r="K53" s="26" t="s">
        <v>589</v>
      </c>
      <c r="L53" s="26" t="s">
        <v>44</v>
      </c>
      <c r="M53" s="31" t="s">
        <v>688</v>
      </c>
      <c r="N53" s="1" t="s">
        <v>42</v>
      </c>
    </row>
    <row r="54" spans="1:14" s="23" customFormat="1" ht="18" customHeight="1">
      <c r="A54" s="26">
        <f t="shared" si="1"/>
        <v>47</v>
      </c>
      <c r="B54" s="26" t="s">
        <v>360</v>
      </c>
      <c r="C54" s="26" t="s">
        <v>46</v>
      </c>
      <c r="D54" s="70" t="s">
        <v>454</v>
      </c>
      <c r="E54" s="71" t="s">
        <v>10</v>
      </c>
      <c r="F54" s="27">
        <v>1</v>
      </c>
      <c r="G54" s="1" t="s">
        <v>550</v>
      </c>
      <c r="H54" s="28">
        <v>33</v>
      </c>
      <c r="I54" s="29">
        <v>65000</v>
      </c>
      <c r="J54" s="30">
        <f t="shared" si="0"/>
        <v>2145000</v>
      </c>
      <c r="K54" s="26" t="s">
        <v>590</v>
      </c>
      <c r="L54" s="26" t="s">
        <v>40</v>
      </c>
      <c r="M54" s="31" t="s">
        <v>689</v>
      </c>
      <c r="N54" s="1" t="s">
        <v>42</v>
      </c>
    </row>
    <row r="55" spans="1:14" s="23" customFormat="1" ht="18" customHeight="1">
      <c r="A55" s="26">
        <f t="shared" si="1"/>
        <v>48</v>
      </c>
      <c r="B55" s="26" t="s">
        <v>360</v>
      </c>
      <c r="C55" s="26" t="s">
        <v>46</v>
      </c>
      <c r="D55" s="70" t="s">
        <v>454</v>
      </c>
      <c r="E55" s="71" t="s">
        <v>10</v>
      </c>
      <c r="F55" s="27">
        <v>1</v>
      </c>
      <c r="G55" s="1" t="s">
        <v>550</v>
      </c>
      <c r="H55" s="28">
        <v>12</v>
      </c>
      <c r="I55" s="29">
        <v>65000</v>
      </c>
      <c r="J55" s="30">
        <f t="shared" si="0"/>
        <v>780000</v>
      </c>
      <c r="K55" s="26" t="s">
        <v>590</v>
      </c>
      <c r="L55" s="26" t="s">
        <v>45</v>
      </c>
      <c r="M55" s="31" t="s">
        <v>689</v>
      </c>
      <c r="N55" s="1" t="s">
        <v>42</v>
      </c>
    </row>
    <row r="56" spans="1:14" s="23" customFormat="1" ht="18" customHeight="1">
      <c r="A56" s="26">
        <f t="shared" si="1"/>
        <v>49</v>
      </c>
      <c r="B56" s="26" t="s">
        <v>360</v>
      </c>
      <c r="C56" s="26" t="s">
        <v>46</v>
      </c>
      <c r="D56" s="70" t="s">
        <v>454</v>
      </c>
      <c r="E56" s="71" t="s">
        <v>10</v>
      </c>
      <c r="F56" s="27">
        <v>1</v>
      </c>
      <c r="G56" s="1" t="s">
        <v>550</v>
      </c>
      <c r="H56" s="28">
        <v>1.6</v>
      </c>
      <c r="I56" s="29">
        <v>65000</v>
      </c>
      <c r="J56" s="30">
        <f t="shared" si="0"/>
        <v>104000</v>
      </c>
      <c r="K56" s="26" t="s">
        <v>590</v>
      </c>
      <c r="L56" s="26" t="s">
        <v>43</v>
      </c>
      <c r="M56" s="31" t="s">
        <v>689</v>
      </c>
      <c r="N56" s="1" t="s">
        <v>42</v>
      </c>
    </row>
    <row r="57" spans="1:14" s="23" customFormat="1" ht="18" customHeight="1">
      <c r="A57" s="26">
        <f t="shared" si="1"/>
        <v>50</v>
      </c>
      <c r="B57" s="26" t="s">
        <v>360</v>
      </c>
      <c r="C57" s="26" t="s">
        <v>46</v>
      </c>
      <c r="D57" s="70" t="s">
        <v>454</v>
      </c>
      <c r="E57" s="71" t="s">
        <v>10</v>
      </c>
      <c r="F57" s="27">
        <v>1</v>
      </c>
      <c r="G57" s="1" t="s">
        <v>550</v>
      </c>
      <c r="H57" s="28">
        <v>3.9</v>
      </c>
      <c r="I57" s="29">
        <v>65000</v>
      </c>
      <c r="J57" s="30">
        <f t="shared" si="0"/>
        <v>253500</v>
      </c>
      <c r="K57" s="26" t="s">
        <v>590</v>
      </c>
      <c r="L57" s="26" t="s">
        <v>44</v>
      </c>
      <c r="M57" s="31" t="s">
        <v>689</v>
      </c>
      <c r="N57" s="1" t="s">
        <v>42</v>
      </c>
    </row>
    <row r="58" spans="1:14" s="23" customFormat="1" ht="18" customHeight="1">
      <c r="A58" s="26">
        <f t="shared" si="1"/>
        <v>51</v>
      </c>
      <c r="B58" s="26" t="s">
        <v>361</v>
      </c>
      <c r="C58" s="26" t="s">
        <v>46</v>
      </c>
      <c r="D58" s="70" t="s">
        <v>255</v>
      </c>
      <c r="E58" s="72" t="s">
        <v>245</v>
      </c>
      <c r="F58" s="27">
        <v>1</v>
      </c>
      <c r="G58" s="1" t="s">
        <v>100</v>
      </c>
      <c r="H58" s="28">
        <v>33</v>
      </c>
      <c r="I58" s="29">
        <v>65000</v>
      </c>
      <c r="J58" s="30">
        <f t="shared" si="0"/>
        <v>2145000</v>
      </c>
      <c r="K58" s="26" t="s">
        <v>591</v>
      </c>
      <c r="L58" s="26" t="s">
        <v>40</v>
      </c>
      <c r="M58" s="31" t="s">
        <v>690</v>
      </c>
      <c r="N58" s="1" t="s">
        <v>42</v>
      </c>
    </row>
    <row r="59" spans="1:14" s="23" customFormat="1" ht="18" customHeight="1">
      <c r="A59" s="26">
        <f t="shared" si="1"/>
        <v>52</v>
      </c>
      <c r="B59" s="26" t="s">
        <v>361</v>
      </c>
      <c r="C59" s="26" t="s">
        <v>46</v>
      </c>
      <c r="D59" s="70" t="s">
        <v>255</v>
      </c>
      <c r="E59" s="72" t="s">
        <v>245</v>
      </c>
      <c r="F59" s="27">
        <v>1</v>
      </c>
      <c r="G59" s="1" t="s">
        <v>100</v>
      </c>
      <c r="H59" s="28">
        <v>12</v>
      </c>
      <c r="I59" s="29">
        <v>65000</v>
      </c>
      <c r="J59" s="30">
        <f t="shared" si="0"/>
        <v>780000</v>
      </c>
      <c r="K59" s="26" t="s">
        <v>591</v>
      </c>
      <c r="L59" s="26" t="s">
        <v>45</v>
      </c>
      <c r="M59" s="31" t="s">
        <v>690</v>
      </c>
      <c r="N59" s="1" t="s">
        <v>42</v>
      </c>
    </row>
    <row r="60" spans="1:14" s="23" customFormat="1" ht="18" customHeight="1">
      <c r="A60" s="26">
        <f t="shared" si="1"/>
        <v>53</v>
      </c>
      <c r="B60" s="26" t="s">
        <v>361</v>
      </c>
      <c r="C60" s="26" t="s">
        <v>46</v>
      </c>
      <c r="D60" s="70" t="s">
        <v>255</v>
      </c>
      <c r="E60" s="72" t="s">
        <v>245</v>
      </c>
      <c r="F60" s="27">
        <v>1</v>
      </c>
      <c r="G60" s="1" t="s">
        <v>100</v>
      </c>
      <c r="H60" s="28">
        <v>12</v>
      </c>
      <c r="I60" s="29">
        <v>65000</v>
      </c>
      <c r="J60" s="30">
        <f t="shared" si="0"/>
        <v>780000</v>
      </c>
      <c r="K60" s="26" t="s">
        <v>591</v>
      </c>
      <c r="L60" s="26" t="s">
        <v>45</v>
      </c>
      <c r="M60" s="31" t="s">
        <v>690</v>
      </c>
      <c r="N60" s="1" t="s">
        <v>42</v>
      </c>
    </row>
    <row r="61" spans="1:14" s="23" customFormat="1" ht="18" customHeight="1">
      <c r="A61" s="26">
        <f t="shared" si="1"/>
        <v>54</v>
      </c>
      <c r="B61" s="26" t="s">
        <v>361</v>
      </c>
      <c r="C61" s="26" t="s">
        <v>46</v>
      </c>
      <c r="D61" s="70" t="s">
        <v>255</v>
      </c>
      <c r="E61" s="72" t="s">
        <v>245</v>
      </c>
      <c r="F61" s="27">
        <v>1</v>
      </c>
      <c r="G61" s="1" t="s">
        <v>100</v>
      </c>
      <c r="H61" s="28">
        <v>1.1000000000000001</v>
      </c>
      <c r="I61" s="29">
        <v>65000</v>
      </c>
      <c r="J61" s="30">
        <f t="shared" si="0"/>
        <v>71500</v>
      </c>
      <c r="K61" s="26" t="s">
        <v>591</v>
      </c>
      <c r="L61" s="26" t="s">
        <v>43</v>
      </c>
      <c r="M61" s="31" t="s">
        <v>690</v>
      </c>
      <c r="N61" s="1" t="s">
        <v>42</v>
      </c>
    </row>
    <row r="62" spans="1:14" s="23" customFormat="1" ht="18" customHeight="1">
      <c r="A62" s="26">
        <f t="shared" si="1"/>
        <v>55</v>
      </c>
      <c r="B62" s="26" t="s">
        <v>361</v>
      </c>
      <c r="C62" s="26" t="s">
        <v>46</v>
      </c>
      <c r="D62" s="70" t="s">
        <v>255</v>
      </c>
      <c r="E62" s="72" t="s">
        <v>245</v>
      </c>
      <c r="F62" s="27">
        <v>1</v>
      </c>
      <c r="G62" s="1" t="s">
        <v>100</v>
      </c>
      <c r="H62" s="28">
        <v>2.6</v>
      </c>
      <c r="I62" s="29">
        <v>65000</v>
      </c>
      <c r="J62" s="30">
        <f t="shared" si="0"/>
        <v>169000</v>
      </c>
      <c r="K62" s="26" t="s">
        <v>591</v>
      </c>
      <c r="L62" s="26" t="s">
        <v>44</v>
      </c>
      <c r="M62" s="31" t="s">
        <v>690</v>
      </c>
      <c r="N62" s="1" t="s">
        <v>42</v>
      </c>
    </row>
    <row r="63" spans="1:14" s="23" customFormat="1" ht="18" customHeight="1">
      <c r="A63" s="26">
        <f t="shared" si="1"/>
        <v>56</v>
      </c>
      <c r="B63" s="26" t="s">
        <v>362</v>
      </c>
      <c r="C63" s="26" t="s">
        <v>41</v>
      </c>
      <c r="D63" s="70" t="s">
        <v>455</v>
      </c>
      <c r="E63" s="71" t="s">
        <v>456</v>
      </c>
      <c r="F63" s="27">
        <v>1</v>
      </c>
      <c r="G63" s="1" t="s">
        <v>551</v>
      </c>
      <c r="H63" s="28">
        <v>33</v>
      </c>
      <c r="I63" s="29">
        <v>65000</v>
      </c>
      <c r="J63" s="30">
        <f t="shared" si="0"/>
        <v>2145000</v>
      </c>
      <c r="K63" s="26" t="s">
        <v>592</v>
      </c>
      <c r="L63" s="26" t="s">
        <v>40</v>
      </c>
      <c r="M63" s="31" t="s">
        <v>691</v>
      </c>
      <c r="N63" s="1" t="s">
        <v>42</v>
      </c>
    </row>
    <row r="64" spans="1:14" s="23" customFormat="1" ht="18" customHeight="1">
      <c r="A64" s="26">
        <f t="shared" si="1"/>
        <v>57</v>
      </c>
      <c r="B64" s="26" t="s">
        <v>362</v>
      </c>
      <c r="C64" s="26" t="s">
        <v>41</v>
      </c>
      <c r="D64" s="70" t="s">
        <v>455</v>
      </c>
      <c r="E64" s="71" t="s">
        <v>456</v>
      </c>
      <c r="F64" s="27">
        <v>1</v>
      </c>
      <c r="G64" s="1" t="s">
        <v>551</v>
      </c>
      <c r="H64" s="28">
        <v>12</v>
      </c>
      <c r="I64" s="29">
        <v>65000</v>
      </c>
      <c r="J64" s="30">
        <f t="shared" si="0"/>
        <v>780000</v>
      </c>
      <c r="K64" s="26" t="s">
        <v>592</v>
      </c>
      <c r="L64" s="26" t="s">
        <v>45</v>
      </c>
      <c r="M64" s="31" t="s">
        <v>691</v>
      </c>
      <c r="N64" s="1" t="s">
        <v>42</v>
      </c>
    </row>
    <row r="65" spans="1:14" s="23" customFormat="1" ht="18" customHeight="1">
      <c r="A65" s="26">
        <f t="shared" si="1"/>
        <v>58</v>
      </c>
      <c r="B65" s="26" t="s">
        <v>362</v>
      </c>
      <c r="C65" s="26" t="s">
        <v>41</v>
      </c>
      <c r="D65" s="70" t="s">
        <v>455</v>
      </c>
      <c r="E65" s="71" t="s">
        <v>456</v>
      </c>
      <c r="F65" s="27">
        <v>1</v>
      </c>
      <c r="G65" s="1" t="s">
        <v>551</v>
      </c>
      <c r="H65" s="28">
        <v>0.8</v>
      </c>
      <c r="I65" s="29">
        <v>65000</v>
      </c>
      <c r="J65" s="30">
        <f t="shared" si="0"/>
        <v>52000</v>
      </c>
      <c r="K65" s="26" t="s">
        <v>592</v>
      </c>
      <c r="L65" s="26" t="s">
        <v>43</v>
      </c>
      <c r="M65" s="31" t="s">
        <v>691</v>
      </c>
      <c r="N65" s="1" t="s">
        <v>42</v>
      </c>
    </row>
    <row r="66" spans="1:14" s="23" customFormat="1" ht="18" customHeight="1">
      <c r="A66" s="26">
        <f t="shared" si="1"/>
        <v>59</v>
      </c>
      <c r="B66" s="26" t="s">
        <v>362</v>
      </c>
      <c r="C66" s="26" t="s">
        <v>41</v>
      </c>
      <c r="D66" s="70" t="s">
        <v>455</v>
      </c>
      <c r="E66" s="71" t="s">
        <v>456</v>
      </c>
      <c r="F66" s="27">
        <v>1</v>
      </c>
      <c r="G66" s="1" t="s">
        <v>551</v>
      </c>
      <c r="H66" s="28">
        <v>1.9</v>
      </c>
      <c r="I66" s="29">
        <v>65000</v>
      </c>
      <c r="J66" s="30">
        <f t="shared" si="0"/>
        <v>123500</v>
      </c>
      <c r="K66" s="26" t="s">
        <v>592</v>
      </c>
      <c r="L66" s="26" t="s">
        <v>44</v>
      </c>
      <c r="M66" s="31" t="s">
        <v>691</v>
      </c>
      <c r="N66" s="1" t="s">
        <v>42</v>
      </c>
    </row>
    <row r="67" spans="1:14" s="23" customFormat="1" ht="18" customHeight="1">
      <c r="A67" s="26">
        <f t="shared" si="1"/>
        <v>60</v>
      </c>
      <c r="B67" s="26" t="s">
        <v>363</v>
      </c>
      <c r="C67" s="26" t="s">
        <v>41</v>
      </c>
      <c r="D67" s="70" t="s">
        <v>457</v>
      </c>
      <c r="E67" s="71" t="s">
        <v>458</v>
      </c>
      <c r="F67" s="27">
        <v>1</v>
      </c>
      <c r="G67" s="1" t="s">
        <v>552</v>
      </c>
      <c r="H67" s="28">
        <v>45</v>
      </c>
      <c r="I67" s="29">
        <v>65000</v>
      </c>
      <c r="J67" s="30">
        <f t="shared" si="0"/>
        <v>2925000</v>
      </c>
      <c r="K67" s="26" t="s">
        <v>593</v>
      </c>
      <c r="L67" s="26" t="s">
        <v>40</v>
      </c>
      <c r="M67" s="31" t="s">
        <v>692</v>
      </c>
      <c r="N67" s="1" t="s">
        <v>42</v>
      </c>
    </row>
    <row r="68" spans="1:14" s="23" customFormat="1" ht="18" customHeight="1">
      <c r="A68" s="26">
        <f t="shared" si="1"/>
        <v>61</v>
      </c>
      <c r="B68" s="26" t="s">
        <v>363</v>
      </c>
      <c r="C68" s="26" t="s">
        <v>41</v>
      </c>
      <c r="D68" s="70" t="s">
        <v>457</v>
      </c>
      <c r="E68" s="71" t="s">
        <v>458</v>
      </c>
      <c r="F68" s="27">
        <v>1</v>
      </c>
      <c r="G68" s="1" t="s">
        <v>552</v>
      </c>
      <c r="H68" s="28">
        <v>22.5</v>
      </c>
      <c r="I68" s="29">
        <v>65000</v>
      </c>
      <c r="J68" s="30">
        <f t="shared" si="0"/>
        <v>1462500</v>
      </c>
      <c r="K68" s="26" t="s">
        <v>593</v>
      </c>
      <c r="L68" s="26" t="s">
        <v>45</v>
      </c>
      <c r="M68" s="31" t="s">
        <v>692</v>
      </c>
      <c r="N68" s="1" t="s">
        <v>42</v>
      </c>
    </row>
    <row r="69" spans="1:14" s="23" customFormat="1" ht="18" customHeight="1">
      <c r="A69" s="26">
        <f t="shared" si="1"/>
        <v>62</v>
      </c>
      <c r="B69" s="26" t="s">
        <v>363</v>
      </c>
      <c r="C69" s="26" t="s">
        <v>41</v>
      </c>
      <c r="D69" s="70" t="s">
        <v>457</v>
      </c>
      <c r="E69" s="71" t="s">
        <v>458</v>
      </c>
      <c r="F69" s="27">
        <v>1</v>
      </c>
      <c r="G69" s="1" t="s">
        <v>552</v>
      </c>
      <c r="H69" s="28">
        <v>22.5</v>
      </c>
      <c r="I69" s="29">
        <v>65000</v>
      </c>
      <c r="J69" s="30">
        <f t="shared" si="0"/>
        <v>1462500</v>
      </c>
      <c r="K69" s="26" t="s">
        <v>593</v>
      </c>
      <c r="L69" s="26" t="s">
        <v>45</v>
      </c>
      <c r="M69" s="31" t="s">
        <v>692</v>
      </c>
      <c r="N69" s="1" t="s">
        <v>42</v>
      </c>
    </row>
    <row r="70" spans="1:14" s="23" customFormat="1" ht="18" customHeight="1">
      <c r="A70" s="26">
        <f t="shared" si="1"/>
        <v>63</v>
      </c>
      <c r="B70" s="26" t="s">
        <v>363</v>
      </c>
      <c r="C70" s="26" t="s">
        <v>41</v>
      </c>
      <c r="D70" s="70" t="s">
        <v>457</v>
      </c>
      <c r="E70" s="71" t="s">
        <v>458</v>
      </c>
      <c r="F70" s="27">
        <v>1</v>
      </c>
      <c r="G70" s="1" t="s">
        <v>552</v>
      </c>
      <c r="H70" s="28">
        <v>22.5</v>
      </c>
      <c r="I70" s="29">
        <v>65000</v>
      </c>
      <c r="J70" s="30">
        <f t="shared" si="0"/>
        <v>1462500</v>
      </c>
      <c r="K70" s="26" t="s">
        <v>593</v>
      </c>
      <c r="L70" s="26" t="s">
        <v>45</v>
      </c>
      <c r="M70" s="31" t="s">
        <v>692</v>
      </c>
      <c r="N70" s="1" t="s">
        <v>42</v>
      </c>
    </row>
    <row r="71" spans="1:14" s="23" customFormat="1" ht="18" customHeight="1">
      <c r="A71" s="26">
        <f t="shared" si="1"/>
        <v>64</v>
      </c>
      <c r="B71" s="26" t="s">
        <v>363</v>
      </c>
      <c r="C71" s="26" t="s">
        <v>41</v>
      </c>
      <c r="D71" s="70" t="s">
        <v>457</v>
      </c>
      <c r="E71" s="71" t="s">
        <v>458</v>
      </c>
      <c r="F71" s="27">
        <v>1</v>
      </c>
      <c r="G71" s="1" t="s">
        <v>552</v>
      </c>
      <c r="H71" s="28">
        <v>3.5</v>
      </c>
      <c r="I71" s="29">
        <v>65000</v>
      </c>
      <c r="J71" s="30">
        <f t="shared" si="0"/>
        <v>227500</v>
      </c>
      <c r="K71" s="26" t="s">
        <v>593</v>
      </c>
      <c r="L71" s="26" t="s">
        <v>43</v>
      </c>
      <c r="M71" s="31" t="s">
        <v>692</v>
      </c>
      <c r="N71" s="1" t="s">
        <v>42</v>
      </c>
    </row>
    <row r="72" spans="1:14" s="23" customFormat="1" ht="18" customHeight="1">
      <c r="A72" s="26">
        <f t="shared" si="1"/>
        <v>65</v>
      </c>
      <c r="B72" s="26" t="s">
        <v>363</v>
      </c>
      <c r="C72" s="26" t="s">
        <v>41</v>
      </c>
      <c r="D72" s="70" t="s">
        <v>457</v>
      </c>
      <c r="E72" s="71" t="s">
        <v>458</v>
      </c>
      <c r="F72" s="27">
        <v>1</v>
      </c>
      <c r="G72" s="1" t="s">
        <v>552</v>
      </c>
      <c r="H72" s="28">
        <v>8.8000000000000007</v>
      </c>
      <c r="I72" s="29">
        <v>65000</v>
      </c>
      <c r="J72" s="30">
        <f t="shared" ref="J72:J135" si="2">I72*H72</f>
        <v>572000</v>
      </c>
      <c r="K72" s="26" t="s">
        <v>593</v>
      </c>
      <c r="L72" s="26" t="s">
        <v>44</v>
      </c>
      <c r="M72" s="31" t="s">
        <v>692</v>
      </c>
      <c r="N72" s="1" t="s">
        <v>42</v>
      </c>
    </row>
    <row r="73" spans="1:14" s="23" customFormat="1" ht="18" customHeight="1">
      <c r="A73" s="26">
        <f t="shared" si="1"/>
        <v>66</v>
      </c>
      <c r="B73" s="26" t="s">
        <v>364</v>
      </c>
      <c r="C73" s="26" t="s">
        <v>46</v>
      </c>
      <c r="D73" s="70" t="s">
        <v>459</v>
      </c>
      <c r="E73" s="71" t="s">
        <v>460</v>
      </c>
      <c r="F73" s="27">
        <v>2</v>
      </c>
      <c r="G73" s="1" t="s">
        <v>274</v>
      </c>
      <c r="H73" s="28">
        <v>45</v>
      </c>
      <c r="I73" s="29">
        <v>65000</v>
      </c>
      <c r="J73" s="30">
        <f t="shared" si="2"/>
        <v>2925000</v>
      </c>
      <c r="K73" s="26" t="s">
        <v>291</v>
      </c>
      <c r="L73" s="26" t="s">
        <v>40</v>
      </c>
      <c r="M73" s="31" t="s">
        <v>314</v>
      </c>
      <c r="N73" s="1" t="s">
        <v>42</v>
      </c>
    </row>
    <row r="74" spans="1:14" s="23" customFormat="1" ht="18" customHeight="1">
      <c r="A74" s="26">
        <f t="shared" ref="A74:A137" si="3">A73+1</f>
        <v>67</v>
      </c>
      <c r="B74" s="26" t="s">
        <v>364</v>
      </c>
      <c r="C74" s="26" t="s">
        <v>46</v>
      </c>
      <c r="D74" s="70" t="s">
        <v>459</v>
      </c>
      <c r="E74" s="71" t="s">
        <v>460</v>
      </c>
      <c r="F74" s="27">
        <v>2</v>
      </c>
      <c r="G74" s="1" t="s">
        <v>274</v>
      </c>
      <c r="H74" s="28">
        <v>22.5</v>
      </c>
      <c r="I74" s="29">
        <v>65000</v>
      </c>
      <c r="J74" s="30">
        <f t="shared" si="2"/>
        <v>1462500</v>
      </c>
      <c r="K74" s="26" t="s">
        <v>291</v>
      </c>
      <c r="L74" s="26" t="s">
        <v>45</v>
      </c>
      <c r="M74" s="31" t="s">
        <v>314</v>
      </c>
      <c r="N74" s="1" t="s">
        <v>42</v>
      </c>
    </row>
    <row r="75" spans="1:14" s="23" customFormat="1" ht="18" customHeight="1">
      <c r="A75" s="26">
        <f t="shared" si="3"/>
        <v>68</v>
      </c>
      <c r="B75" s="26" t="s">
        <v>364</v>
      </c>
      <c r="C75" s="26" t="s">
        <v>46</v>
      </c>
      <c r="D75" s="70" t="s">
        <v>459</v>
      </c>
      <c r="E75" s="71" t="s">
        <v>460</v>
      </c>
      <c r="F75" s="27">
        <v>2</v>
      </c>
      <c r="G75" s="1" t="s">
        <v>274</v>
      </c>
      <c r="H75" s="28">
        <v>22.5</v>
      </c>
      <c r="I75" s="29">
        <v>65000</v>
      </c>
      <c r="J75" s="30">
        <f t="shared" si="2"/>
        <v>1462500</v>
      </c>
      <c r="K75" s="26" t="s">
        <v>291</v>
      </c>
      <c r="L75" s="26" t="s">
        <v>45</v>
      </c>
      <c r="M75" s="31" t="s">
        <v>314</v>
      </c>
      <c r="N75" s="1" t="s">
        <v>42</v>
      </c>
    </row>
    <row r="76" spans="1:14" s="23" customFormat="1" ht="18" customHeight="1">
      <c r="A76" s="26">
        <f t="shared" si="3"/>
        <v>69</v>
      </c>
      <c r="B76" s="26" t="s">
        <v>364</v>
      </c>
      <c r="C76" s="26" t="s">
        <v>46</v>
      </c>
      <c r="D76" s="70" t="s">
        <v>459</v>
      </c>
      <c r="E76" s="71" t="s">
        <v>460</v>
      </c>
      <c r="F76" s="27">
        <v>2</v>
      </c>
      <c r="G76" s="1" t="s">
        <v>274</v>
      </c>
      <c r="H76" s="28">
        <v>1.4</v>
      </c>
      <c r="I76" s="29">
        <v>65000</v>
      </c>
      <c r="J76" s="30">
        <f t="shared" si="2"/>
        <v>91000</v>
      </c>
      <c r="K76" s="26" t="s">
        <v>291</v>
      </c>
      <c r="L76" s="26" t="s">
        <v>43</v>
      </c>
      <c r="M76" s="31" t="s">
        <v>314</v>
      </c>
      <c r="N76" s="1" t="s">
        <v>42</v>
      </c>
    </row>
    <row r="77" spans="1:14" s="23" customFormat="1" ht="18" customHeight="1">
      <c r="A77" s="26">
        <f t="shared" si="3"/>
        <v>70</v>
      </c>
      <c r="B77" s="26" t="s">
        <v>364</v>
      </c>
      <c r="C77" s="26" t="s">
        <v>46</v>
      </c>
      <c r="D77" s="70" t="s">
        <v>459</v>
      </c>
      <c r="E77" s="71" t="s">
        <v>460</v>
      </c>
      <c r="F77" s="27">
        <v>2</v>
      </c>
      <c r="G77" s="1" t="s">
        <v>274</v>
      </c>
      <c r="H77" s="28">
        <v>3.6</v>
      </c>
      <c r="I77" s="29">
        <v>65000</v>
      </c>
      <c r="J77" s="30">
        <f t="shared" si="2"/>
        <v>234000</v>
      </c>
      <c r="K77" s="26" t="s">
        <v>291</v>
      </c>
      <c r="L77" s="26" t="s">
        <v>44</v>
      </c>
      <c r="M77" s="31" t="s">
        <v>314</v>
      </c>
      <c r="N77" s="1" t="s">
        <v>42</v>
      </c>
    </row>
    <row r="78" spans="1:14" s="23" customFormat="1" ht="18" customHeight="1">
      <c r="A78" s="26">
        <f t="shared" si="3"/>
        <v>71</v>
      </c>
      <c r="B78" s="26" t="s">
        <v>194</v>
      </c>
      <c r="C78" s="26" t="s">
        <v>41</v>
      </c>
      <c r="D78" s="70" t="s">
        <v>226</v>
      </c>
      <c r="E78" s="71" t="s">
        <v>227</v>
      </c>
      <c r="F78" s="27">
        <v>2</v>
      </c>
      <c r="G78" s="1" t="s">
        <v>101</v>
      </c>
      <c r="H78" s="28">
        <v>33</v>
      </c>
      <c r="I78" s="29">
        <v>65000</v>
      </c>
      <c r="J78" s="30">
        <f t="shared" si="2"/>
        <v>2145000</v>
      </c>
      <c r="K78" s="26" t="s">
        <v>292</v>
      </c>
      <c r="L78" s="26" t="s">
        <v>40</v>
      </c>
      <c r="M78" s="31" t="s">
        <v>315</v>
      </c>
      <c r="N78" s="1" t="s">
        <v>42</v>
      </c>
    </row>
    <row r="79" spans="1:14" s="23" customFormat="1" ht="18" customHeight="1">
      <c r="A79" s="26">
        <f t="shared" si="3"/>
        <v>72</v>
      </c>
      <c r="B79" s="26" t="s">
        <v>194</v>
      </c>
      <c r="C79" s="26" t="s">
        <v>41</v>
      </c>
      <c r="D79" s="70" t="s">
        <v>226</v>
      </c>
      <c r="E79" s="71" t="s">
        <v>227</v>
      </c>
      <c r="F79" s="27">
        <v>2</v>
      </c>
      <c r="G79" s="1" t="s">
        <v>101</v>
      </c>
      <c r="H79" s="28">
        <v>12</v>
      </c>
      <c r="I79" s="29">
        <v>65000</v>
      </c>
      <c r="J79" s="30">
        <f t="shared" si="2"/>
        <v>780000</v>
      </c>
      <c r="K79" s="26" t="s">
        <v>292</v>
      </c>
      <c r="L79" s="26" t="s">
        <v>45</v>
      </c>
      <c r="M79" s="31" t="s">
        <v>315</v>
      </c>
      <c r="N79" s="1" t="s">
        <v>42</v>
      </c>
    </row>
    <row r="80" spans="1:14" s="23" customFormat="1" ht="18" customHeight="1">
      <c r="A80" s="26">
        <f t="shared" si="3"/>
        <v>73</v>
      </c>
      <c r="B80" s="26" t="s">
        <v>194</v>
      </c>
      <c r="C80" s="26" t="s">
        <v>41</v>
      </c>
      <c r="D80" s="70" t="s">
        <v>226</v>
      </c>
      <c r="E80" s="71" t="s">
        <v>227</v>
      </c>
      <c r="F80" s="27">
        <v>2</v>
      </c>
      <c r="G80" s="1" t="s">
        <v>101</v>
      </c>
      <c r="H80" s="28">
        <v>1.4</v>
      </c>
      <c r="I80" s="29">
        <v>65000</v>
      </c>
      <c r="J80" s="30">
        <f t="shared" si="2"/>
        <v>91000</v>
      </c>
      <c r="K80" s="26" t="s">
        <v>292</v>
      </c>
      <c r="L80" s="26" t="s">
        <v>43</v>
      </c>
      <c r="M80" s="31" t="s">
        <v>315</v>
      </c>
      <c r="N80" s="1" t="s">
        <v>42</v>
      </c>
    </row>
    <row r="81" spans="1:14" s="23" customFormat="1" ht="18" customHeight="1">
      <c r="A81" s="26">
        <f t="shared" si="3"/>
        <v>74</v>
      </c>
      <c r="B81" s="26" t="s">
        <v>194</v>
      </c>
      <c r="C81" s="26" t="s">
        <v>41</v>
      </c>
      <c r="D81" s="70" t="s">
        <v>226</v>
      </c>
      <c r="E81" s="72" t="s">
        <v>227</v>
      </c>
      <c r="F81" s="27">
        <v>2</v>
      </c>
      <c r="G81" s="1" t="s">
        <v>101</v>
      </c>
      <c r="H81" s="28">
        <v>3.6</v>
      </c>
      <c r="I81" s="29">
        <v>65000</v>
      </c>
      <c r="J81" s="30">
        <f t="shared" si="2"/>
        <v>234000</v>
      </c>
      <c r="K81" s="26" t="s">
        <v>292</v>
      </c>
      <c r="L81" s="26" t="s">
        <v>44</v>
      </c>
      <c r="M81" s="31" t="s">
        <v>315</v>
      </c>
      <c r="N81" s="1"/>
    </row>
    <row r="82" spans="1:14" s="23" customFormat="1" ht="18" customHeight="1">
      <c r="A82" s="26">
        <f t="shared" si="3"/>
        <v>75</v>
      </c>
      <c r="B82" s="26" t="s">
        <v>365</v>
      </c>
      <c r="C82" s="26" t="s">
        <v>41</v>
      </c>
      <c r="D82" s="70" t="s">
        <v>461</v>
      </c>
      <c r="E82" s="71" t="s">
        <v>0</v>
      </c>
      <c r="F82" s="27">
        <v>2</v>
      </c>
      <c r="G82" s="1" t="s">
        <v>275</v>
      </c>
      <c r="H82" s="28">
        <v>45</v>
      </c>
      <c r="I82" s="29">
        <v>65000</v>
      </c>
      <c r="J82" s="30">
        <f t="shared" si="2"/>
        <v>2925000</v>
      </c>
      <c r="K82" s="26" t="s">
        <v>594</v>
      </c>
      <c r="L82" s="26" t="s">
        <v>40</v>
      </c>
      <c r="M82" s="31" t="s">
        <v>316</v>
      </c>
      <c r="N82" s="1" t="s">
        <v>42</v>
      </c>
    </row>
    <row r="83" spans="1:14" s="23" customFormat="1" ht="18" customHeight="1">
      <c r="A83" s="26">
        <f t="shared" si="3"/>
        <v>76</v>
      </c>
      <c r="B83" s="26" t="s">
        <v>365</v>
      </c>
      <c r="C83" s="26" t="s">
        <v>41</v>
      </c>
      <c r="D83" s="70" t="s">
        <v>461</v>
      </c>
      <c r="E83" s="71" t="s">
        <v>0</v>
      </c>
      <c r="F83" s="27">
        <v>2</v>
      </c>
      <c r="G83" s="1" t="s">
        <v>275</v>
      </c>
      <c r="H83" s="28">
        <v>22.5</v>
      </c>
      <c r="I83" s="29">
        <v>65000</v>
      </c>
      <c r="J83" s="30">
        <f t="shared" si="2"/>
        <v>1462500</v>
      </c>
      <c r="K83" s="26" t="s">
        <v>594</v>
      </c>
      <c r="L83" s="26" t="s">
        <v>45</v>
      </c>
      <c r="M83" s="31" t="s">
        <v>316</v>
      </c>
      <c r="N83" s="1" t="s">
        <v>42</v>
      </c>
    </row>
    <row r="84" spans="1:14" s="23" customFormat="1" ht="18" customHeight="1">
      <c r="A84" s="26">
        <f t="shared" si="3"/>
        <v>77</v>
      </c>
      <c r="B84" s="26" t="s">
        <v>365</v>
      </c>
      <c r="C84" s="26" t="s">
        <v>41</v>
      </c>
      <c r="D84" s="70" t="s">
        <v>461</v>
      </c>
      <c r="E84" s="71" t="s">
        <v>0</v>
      </c>
      <c r="F84" s="27">
        <v>2</v>
      </c>
      <c r="G84" s="1" t="s">
        <v>275</v>
      </c>
      <c r="H84" s="28">
        <v>22.5</v>
      </c>
      <c r="I84" s="29">
        <v>65000</v>
      </c>
      <c r="J84" s="30">
        <f t="shared" si="2"/>
        <v>1462500</v>
      </c>
      <c r="K84" s="26" t="s">
        <v>594</v>
      </c>
      <c r="L84" s="26" t="s">
        <v>45</v>
      </c>
      <c r="M84" s="31" t="s">
        <v>316</v>
      </c>
      <c r="N84" s="1" t="s">
        <v>42</v>
      </c>
    </row>
    <row r="85" spans="1:14" s="23" customFormat="1" ht="18" customHeight="1">
      <c r="A85" s="26">
        <f t="shared" si="3"/>
        <v>78</v>
      </c>
      <c r="B85" s="26" t="s">
        <v>365</v>
      </c>
      <c r="C85" s="26" t="s">
        <v>41</v>
      </c>
      <c r="D85" s="70" t="s">
        <v>461</v>
      </c>
      <c r="E85" s="71" t="s">
        <v>0</v>
      </c>
      <c r="F85" s="27">
        <v>2</v>
      </c>
      <c r="G85" s="1" t="s">
        <v>275</v>
      </c>
      <c r="H85" s="28">
        <v>22.5</v>
      </c>
      <c r="I85" s="29">
        <v>65000</v>
      </c>
      <c r="J85" s="30">
        <f t="shared" si="2"/>
        <v>1462500</v>
      </c>
      <c r="K85" s="26" t="s">
        <v>594</v>
      </c>
      <c r="L85" s="26" t="s">
        <v>45</v>
      </c>
      <c r="M85" s="31" t="s">
        <v>316</v>
      </c>
      <c r="N85" s="1"/>
    </row>
    <row r="86" spans="1:14" s="23" customFormat="1" ht="18" customHeight="1">
      <c r="A86" s="26">
        <f t="shared" si="3"/>
        <v>79</v>
      </c>
      <c r="B86" s="26" t="s">
        <v>365</v>
      </c>
      <c r="C86" s="26" t="s">
        <v>41</v>
      </c>
      <c r="D86" s="70" t="s">
        <v>461</v>
      </c>
      <c r="E86" s="71" t="s">
        <v>0</v>
      </c>
      <c r="F86" s="27">
        <v>2</v>
      </c>
      <c r="G86" s="1" t="s">
        <v>275</v>
      </c>
      <c r="H86" s="28">
        <v>22.5</v>
      </c>
      <c r="I86" s="29">
        <v>65000</v>
      </c>
      <c r="J86" s="30">
        <f t="shared" si="2"/>
        <v>1462500</v>
      </c>
      <c r="K86" s="26" t="s">
        <v>594</v>
      </c>
      <c r="L86" s="26" t="s">
        <v>45</v>
      </c>
      <c r="M86" s="31" t="s">
        <v>316</v>
      </c>
      <c r="N86" s="1"/>
    </row>
    <row r="87" spans="1:14" s="23" customFormat="1" ht="18" customHeight="1">
      <c r="A87" s="26">
        <f t="shared" si="3"/>
        <v>80</v>
      </c>
      <c r="B87" s="26" t="s">
        <v>365</v>
      </c>
      <c r="C87" s="26" t="s">
        <v>41</v>
      </c>
      <c r="D87" s="70" t="s">
        <v>461</v>
      </c>
      <c r="E87" s="71" t="s">
        <v>0</v>
      </c>
      <c r="F87" s="27">
        <v>2</v>
      </c>
      <c r="G87" s="1" t="s">
        <v>275</v>
      </c>
      <c r="H87" s="28">
        <v>5.0999999999999996</v>
      </c>
      <c r="I87" s="29">
        <v>65000</v>
      </c>
      <c r="J87" s="30">
        <f t="shared" si="2"/>
        <v>331500</v>
      </c>
      <c r="K87" s="26" t="s">
        <v>594</v>
      </c>
      <c r="L87" s="26" t="s">
        <v>43</v>
      </c>
      <c r="M87" s="31" t="s">
        <v>316</v>
      </c>
      <c r="N87" s="1" t="s">
        <v>42</v>
      </c>
    </row>
    <row r="88" spans="1:14" s="23" customFormat="1" ht="18" customHeight="1">
      <c r="A88" s="26">
        <f t="shared" si="3"/>
        <v>81</v>
      </c>
      <c r="B88" s="26" t="s">
        <v>365</v>
      </c>
      <c r="C88" s="26" t="s">
        <v>41</v>
      </c>
      <c r="D88" s="70" t="s">
        <v>461</v>
      </c>
      <c r="E88" s="71" t="s">
        <v>0</v>
      </c>
      <c r="F88" s="27">
        <v>2</v>
      </c>
      <c r="G88" s="1" t="s">
        <v>275</v>
      </c>
      <c r="H88" s="28">
        <v>12.8</v>
      </c>
      <c r="I88" s="29">
        <v>65000</v>
      </c>
      <c r="J88" s="30">
        <f t="shared" si="2"/>
        <v>832000</v>
      </c>
      <c r="K88" s="26" t="s">
        <v>594</v>
      </c>
      <c r="L88" s="26" t="s">
        <v>44</v>
      </c>
      <c r="M88" s="31" t="s">
        <v>316</v>
      </c>
      <c r="N88" s="1" t="s">
        <v>42</v>
      </c>
    </row>
    <row r="89" spans="1:14" s="23" customFormat="1" ht="18" customHeight="1">
      <c r="A89" s="26">
        <f t="shared" si="3"/>
        <v>82</v>
      </c>
      <c r="B89" s="26" t="s">
        <v>366</v>
      </c>
      <c r="C89" s="26" t="s">
        <v>41</v>
      </c>
      <c r="D89" s="70" t="s">
        <v>462</v>
      </c>
      <c r="E89" s="71" t="s">
        <v>14</v>
      </c>
      <c r="F89" s="27">
        <v>2</v>
      </c>
      <c r="G89" s="1" t="s">
        <v>553</v>
      </c>
      <c r="H89" s="28">
        <v>27.5</v>
      </c>
      <c r="I89" s="29">
        <v>65000</v>
      </c>
      <c r="J89" s="30">
        <f t="shared" si="2"/>
        <v>1787500</v>
      </c>
      <c r="K89" s="26" t="s">
        <v>595</v>
      </c>
      <c r="L89" s="26" t="s">
        <v>40</v>
      </c>
      <c r="M89" s="31" t="s">
        <v>693</v>
      </c>
      <c r="N89" s="1" t="s">
        <v>42</v>
      </c>
    </row>
    <row r="90" spans="1:14" s="23" customFormat="1" ht="18" customHeight="1">
      <c r="A90" s="26">
        <f t="shared" si="3"/>
        <v>83</v>
      </c>
      <c r="B90" s="26" t="s">
        <v>366</v>
      </c>
      <c r="C90" s="26" t="s">
        <v>41</v>
      </c>
      <c r="D90" s="70" t="s">
        <v>462</v>
      </c>
      <c r="E90" s="71" t="s">
        <v>14</v>
      </c>
      <c r="F90" s="27">
        <v>2</v>
      </c>
      <c r="G90" s="1" t="s">
        <v>553</v>
      </c>
      <c r="H90" s="28">
        <v>34.200000000000003</v>
      </c>
      <c r="I90" s="29">
        <v>65000</v>
      </c>
      <c r="J90" s="30">
        <f t="shared" si="2"/>
        <v>2223000</v>
      </c>
      <c r="K90" s="26" t="s">
        <v>595</v>
      </c>
      <c r="L90" s="26" t="s">
        <v>40</v>
      </c>
      <c r="M90" s="31" t="s">
        <v>693</v>
      </c>
      <c r="N90" s="1" t="s">
        <v>42</v>
      </c>
    </row>
    <row r="91" spans="1:14" s="23" customFormat="1" ht="18" customHeight="1">
      <c r="A91" s="26">
        <f t="shared" si="3"/>
        <v>84</v>
      </c>
      <c r="B91" s="26" t="s">
        <v>366</v>
      </c>
      <c r="C91" s="26" t="s">
        <v>41</v>
      </c>
      <c r="D91" s="70" t="s">
        <v>462</v>
      </c>
      <c r="E91" s="71" t="s">
        <v>14</v>
      </c>
      <c r="F91" s="27">
        <v>2</v>
      </c>
      <c r="G91" s="1" t="s">
        <v>553</v>
      </c>
      <c r="H91" s="28">
        <v>5.4</v>
      </c>
      <c r="I91" s="29">
        <v>65000</v>
      </c>
      <c r="J91" s="30">
        <f t="shared" si="2"/>
        <v>351000</v>
      </c>
      <c r="K91" s="26" t="s">
        <v>595</v>
      </c>
      <c r="L91" s="26" t="s">
        <v>43</v>
      </c>
      <c r="M91" s="31" t="s">
        <v>693</v>
      </c>
      <c r="N91" s="1" t="s">
        <v>42</v>
      </c>
    </row>
    <row r="92" spans="1:14" s="23" customFormat="1" ht="18" customHeight="1">
      <c r="A92" s="26">
        <f t="shared" si="3"/>
        <v>85</v>
      </c>
      <c r="B92" s="26" t="s">
        <v>366</v>
      </c>
      <c r="C92" s="26" t="s">
        <v>41</v>
      </c>
      <c r="D92" s="70" t="s">
        <v>462</v>
      </c>
      <c r="E92" s="71" t="s">
        <v>14</v>
      </c>
      <c r="F92" s="27">
        <v>2</v>
      </c>
      <c r="G92" s="1" t="s">
        <v>553</v>
      </c>
      <c r="H92" s="28">
        <v>7.4</v>
      </c>
      <c r="I92" s="29">
        <v>65000</v>
      </c>
      <c r="J92" s="30">
        <f t="shared" si="2"/>
        <v>481000</v>
      </c>
      <c r="K92" s="26" t="s">
        <v>595</v>
      </c>
      <c r="L92" s="26" t="s">
        <v>43</v>
      </c>
      <c r="M92" s="31" t="s">
        <v>693</v>
      </c>
      <c r="N92" s="1" t="s">
        <v>42</v>
      </c>
    </row>
    <row r="93" spans="1:14" s="23" customFormat="1" ht="18" customHeight="1">
      <c r="A93" s="26">
        <f t="shared" si="3"/>
        <v>86</v>
      </c>
      <c r="B93" s="26" t="s">
        <v>366</v>
      </c>
      <c r="C93" s="26" t="s">
        <v>41</v>
      </c>
      <c r="D93" s="70" t="s">
        <v>462</v>
      </c>
      <c r="E93" s="71" t="s">
        <v>14</v>
      </c>
      <c r="F93" s="27">
        <v>2</v>
      </c>
      <c r="G93" s="1" t="s">
        <v>553</v>
      </c>
      <c r="H93" s="28">
        <v>13.5</v>
      </c>
      <c r="I93" s="29">
        <v>65000</v>
      </c>
      <c r="J93" s="30">
        <f t="shared" si="2"/>
        <v>877500</v>
      </c>
      <c r="K93" s="26" t="s">
        <v>595</v>
      </c>
      <c r="L93" s="26" t="s">
        <v>44</v>
      </c>
      <c r="M93" s="31" t="s">
        <v>693</v>
      </c>
      <c r="N93" s="1" t="s">
        <v>42</v>
      </c>
    </row>
    <row r="94" spans="1:14" s="23" customFormat="1" ht="18" customHeight="1">
      <c r="A94" s="26">
        <f t="shared" si="3"/>
        <v>87</v>
      </c>
      <c r="B94" s="26" t="s">
        <v>366</v>
      </c>
      <c r="C94" s="26" t="s">
        <v>41</v>
      </c>
      <c r="D94" s="70" t="s">
        <v>462</v>
      </c>
      <c r="E94" s="71" t="s">
        <v>14</v>
      </c>
      <c r="F94" s="27">
        <v>2</v>
      </c>
      <c r="G94" s="1" t="s">
        <v>553</v>
      </c>
      <c r="H94" s="28">
        <v>18.399999999999999</v>
      </c>
      <c r="I94" s="29">
        <v>65000</v>
      </c>
      <c r="J94" s="30">
        <f t="shared" si="2"/>
        <v>1196000</v>
      </c>
      <c r="K94" s="26" t="s">
        <v>595</v>
      </c>
      <c r="L94" s="26" t="s">
        <v>44</v>
      </c>
      <c r="M94" s="31" t="s">
        <v>693</v>
      </c>
      <c r="N94" s="1" t="s">
        <v>42</v>
      </c>
    </row>
    <row r="95" spans="1:14" s="23" customFormat="1" ht="18" customHeight="1">
      <c r="A95" s="26">
        <f t="shared" si="3"/>
        <v>88</v>
      </c>
      <c r="B95" s="26" t="s">
        <v>367</v>
      </c>
      <c r="C95" s="26" t="s">
        <v>41</v>
      </c>
      <c r="D95" s="70" t="s">
        <v>244</v>
      </c>
      <c r="E95" s="71" t="s">
        <v>463</v>
      </c>
      <c r="F95" s="27">
        <v>2</v>
      </c>
      <c r="G95" s="1" t="s">
        <v>553</v>
      </c>
      <c r="H95" s="28">
        <v>9.1999999999999993</v>
      </c>
      <c r="I95" s="29">
        <v>65000</v>
      </c>
      <c r="J95" s="30">
        <f t="shared" si="2"/>
        <v>598000</v>
      </c>
      <c r="K95" s="26" t="s">
        <v>595</v>
      </c>
      <c r="L95" s="26" t="s">
        <v>40</v>
      </c>
      <c r="M95" s="31" t="s">
        <v>693</v>
      </c>
      <c r="N95" s="1" t="s">
        <v>42</v>
      </c>
    </row>
    <row r="96" spans="1:14" s="23" customFormat="1" ht="18" customHeight="1">
      <c r="A96" s="26">
        <f t="shared" si="3"/>
        <v>89</v>
      </c>
      <c r="B96" s="26" t="s">
        <v>367</v>
      </c>
      <c r="C96" s="26" t="s">
        <v>41</v>
      </c>
      <c r="D96" s="70" t="s">
        <v>244</v>
      </c>
      <c r="E96" s="71" t="s">
        <v>463</v>
      </c>
      <c r="F96" s="27">
        <v>2</v>
      </c>
      <c r="G96" s="1" t="s">
        <v>553</v>
      </c>
      <c r="H96" s="28">
        <v>11.4</v>
      </c>
      <c r="I96" s="29">
        <v>65000</v>
      </c>
      <c r="J96" s="30">
        <f t="shared" si="2"/>
        <v>741000</v>
      </c>
      <c r="K96" s="26" t="s">
        <v>595</v>
      </c>
      <c r="L96" s="26" t="s">
        <v>40</v>
      </c>
      <c r="M96" s="31" t="s">
        <v>693</v>
      </c>
      <c r="N96" s="1" t="s">
        <v>42</v>
      </c>
    </row>
    <row r="97" spans="1:14" s="23" customFormat="1" ht="18" customHeight="1">
      <c r="A97" s="26">
        <f t="shared" si="3"/>
        <v>90</v>
      </c>
      <c r="B97" s="26" t="s">
        <v>367</v>
      </c>
      <c r="C97" s="26" t="s">
        <v>41</v>
      </c>
      <c r="D97" s="70" t="s">
        <v>244</v>
      </c>
      <c r="E97" s="71" t="s">
        <v>463</v>
      </c>
      <c r="F97" s="27">
        <v>2</v>
      </c>
      <c r="G97" s="1" t="s">
        <v>553</v>
      </c>
      <c r="H97" s="28">
        <v>12</v>
      </c>
      <c r="I97" s="29">
        <v>65000</v>
      </c>
      <c r="J97" s="30">
        <f t="shared" si="2"/>
        <v>780000</v>
      </c>
      <c r="K97" s="26" t="s">
        <v>595</v>
      </c>
      <c r="L97" s="26" t="s">
        <v>45</v>
      </c>
      <c r="M97" s="31" t="s">
        <v>693</v>
      </c>
      <c r="N97" s="1" t="s">
        <v>42</v>
      </c>
    </row>
    <row r="98" spans="1:14" s="23" customFormat="1" ht="18" customHeight="1">
      <c r="A98" s="26">
        <f t="shared" si="3"/>
        <v>91</v>
      </c>
      <c r="B98" s="26" t="s">
        <v>367</v>
      </c>
      <c r="C98" s="26" t="s">
        <v>41</v>
      </c>
      <c r="D98" s="70" t="s">
        <v>244</v>
      </c>
      <c r="E98" s="71" t="s">
        <v>463</v>
      </c>
      <c r="F98" s="27">
        <v>2</v>
      </c>
      <c r="G98" s="1" t="s">
        <v>553</v>
      </c>
      <c r="H98" s="28">
        <v>12</v>
      </c>
      <c r="I98" s="29">
        <v>65000</v>
      </c>
      <c r="J98" s="30">
        <f t="shared" si="2"/>
        <v>780000</v>
      </c>
      <c r="K98" s="26" t="s">
        <v>595</v>
      </c>
      <c r="L98" s="26" t="s">
        <v>45</v>
      </c>
      <c r="M98" s="31" t="s">
        <v>693</v>
      </c>
      <c r="N98" s="1" t="s">
        <v>42</v>
      </c>
    </row>
    <row r="99" spans="1:14" s="23" customFormat="1" ht="18" customHeight="1">
      <c r="A99" s="26">
        <f t="shared" si="3"/>
        <v>92</v>
      </c>
      <c r="B99" s="26" t="s">
        <v>367</v>
      </c>
      <c r="C99" s="26" t="s">
        <v>41</v>
      </c>
      <c r="D99" s="70" t="s">
        <v>244</v>
      </c>
      <c r="E99" s="71" t="s">
        <v>463</v>
      </c>
      <c r="F99" s="27">
        <v>2</v>
      </c>
      <c r="G99" s="1" t="s">
        <v>553</v>
      </c>
      <c r="H99" s="28">
        <v>12</v>
      </c>
      <c r="I99" s="29">
        <v>65000</v>
      </c>
      <c r="J99" s="30">
        <f t="shared" si="2"/>
        <v>780000</v>
      </c>
      <c r="K99" s="26" t="s">
        <v>595</v>
      </c>
      <c r="L99" s="26" t="s">
        <v>45</v>
      </c>
      <c r="M99" s="31" t="s">
        <v>693</v>
      </c>
      <c r="N99" s="1" t="s">
        <v>42</v>
      </c>
    </row>
    <row r="100" spans="1:14" s="23" customFormat="1" ht="18" customHeight="1">
      <c r="A100" s="26">
        <f t="shared" si="3"/>
        <v>93</v>
      </c>
      <c r="B100" s="26" t="s">
        <v>367</v>
      </c>
      <c r="C100" s="26" t="s">
        <v>41</v>
      </c>
      <c r="D100" s="70" t="s">
        <v>244</v>
      </c>
      <c r="E100" s="71" t="s">
        <v>463</v>
      </c>
      <c r="F100" s="27">
        <v>2</v>
      </c>
      <c r="G100" s="1" t="s">
        <v>553</v>
      </c>
      <c r="H100" s="28">
        <v>12</v>
      </c>
      <c r="I100" s="29">
        <v>65000</v>
      </c>
      <c r="J100" s="30">
        <f t="shared" si="2"/>
        <v>780000</v>
      </c>
      <c r="K100" s="26" t="s">
        <v>595</v>
      </c>
      <c r="L100" s="26" t="s">
        <v>45</v>
      </c>
      <c r="M100" s="31" t="s">
        <v>693</v>
      </c>
      <c r="N100" s="1" t="s">
        <v>42</v>
      </c>
    </row>
    <row r="101" spans="1:14" s="23" customFormat="1" ht="18" customHeight="1">
      <c r="A101" s="26">
        <f t="shared" si="3"/>
        <v>94</v>
      </c>
      <c r="B101" s="26" t="s">
        <v>367</v>
      </c>
      <c r="C101" s="26" t="s">
        <v>41</v>
      </c>
      <c r="D101" s="70" t="s">
        <v>244</v>
      </c>
      <c r="E101" s="71" t="s">
        <v>463</v>
      </c>
      <c r="F101" s="27">
        <v>2</v>
      </c>
      <c r="G101" s="1" t="s">
        <v>553</v>
      </c>
      <c r="H101" s="28">
        <v>12</v>
      </c>
      <c r="I101" s="29">
        <v>65000</v>
      </c>
      <c r="J101" s="30">
        <f t="shared" si="2"/>
        <v>780000</v>
      </c>
      <c r="K101" s="26" t="s">
        <v>595</v>
      </c>
      <c r="L101" s="26" t="s">
        <v>45</v>
      </c>
      <c r="M101" s="31" t="s">
        <v>693</v>
      </c>
      <c r="N101" s="1" t="s">
        <v>42</v>
      </c>
    </row>
    <row r="102" spans="1:14" s="23" customFormat="1" ht="18" customHeight="1">
      <c r="A102" s="26">
        <f t="shared" si="3"/>
        <v>95</v>
      </c>
      <c r="B102" s="26" t="s">
        <v>367</v>
      </c>
      <c r="C102" s="26" t="s">
        <v>41</v>
      </c>
      <c r="D102" s="70" t="s">
        <v>244</v>
      </c>
      <c r="E102" s="71" t="s">
        <v>463</v>
      </c>
      <c r="F102" s="27">
        <v>2</v>
      </c>
      <c r="G102" s="1" t="s">
        <v>553</v>
      </c>
      <c r="H102" s="28">
        <v>12</v>
      </c>
      <c r="I102" s="29">
        <v>65000</v>
      </c>
      <c r="J102" s="30">
        <f t="shared" si="2"/>
        <v>780000</v>
      </c>
      <c r="K102" s="26" t="s">
        <v>595</v>
      </c>
      <c r="L102" s="26" t="s">
        <v>45</v>
      </c>
      <c r="M102" s="31" t="s">
        <v>693</v>
      </c>
      <c r="N102" s="1" t="s">
        <v>42</v>
      </c>
    </row>
    <row r="103" spans="1:14" s="23" customFormat="1" ht="18" customHeight="1">
      <c r="A103" s="26">
        <f t="shared" si="3"/>
        <v>96</v>
      </c>
      <c r="B103" s="26" t="s">
        <v>367</v>
      </c>
      <c r="C103" s="26" t="s">
        <v>41</v>
      </c>
      <c r="D103" s="70" t="s">
        <v>244</v>
      </c>
      <c r="E103" s="71" t="s">
        <v>463</v>
      </c>
      <c r="F103" s="27">
        <v>2</v>
      </c>
      <c r="G103" s="1" t="s">
        <v>553</v>
      </c>
      <c r="H103" s="28">
        <v>12</v>
      </c>
      <c r="I103" s="29">
        <v>65000</v>
      </c>
      <c r="J103" s="30">
        <f t="shared" si="2"/>
        <v>780000</v>
      </c>
      <c r="K103" s="26" t="s">
        <v>595</v>
      </c>
      <c r="L103" s="26" t="s">
        <v>45</v>
      </c>
      <c r="M103" s="31" t="s">
        <v>693</v>
      </c>
      <c r="N103" s="1" t="s">
        <v>42</v>
      </c>
    </row>
    <row r="104" spans="1:14" s="23" customFormat="1" ht="18" customHeight="1">
      <c r="A104" s="26">
        <f t="shared" si="3"/>
        <v>97</v>
      </c>
      <c r="B104" s="26" t="s">
        <v>367</v>
      </c>
      <c r="C104" s="26" t="s">
        <v>41</v>
      </c>
      <c r="D104" s="70" t="s">
        <v>244</v>
      </c>
      <c r="E104" s="71" t="s">
        <v>463</v>
      </c>
      <c r="F104" s="27">
        <v>2</v>
      </c>
      <c r="G104" s="1" t="s">
        <v>553</v>
      </c>
      <c r="H104" s="28">
        <v>12</v>
      </c>
      <c r="I104" s="29">
        <v>65000</v>
      </c>
      <c r="J104" s="30">
        <f t="shared" si="2"/>
        <v>780000</v>
      </c>
      <c r="K104" s="26" t="s">
        <v>595</v>
      </c>
      <c r="L104" s="26" t="s">
        <v>45</v>
      </c>
      <c r="M104" s="31" t="s">
        <v>693</v>
      </c>
      <c r="N104" s="1" t="s">
        <v>42</v>
      </c>
    </row>
    <row r="105" spans="1:14" s="23" customFormat="1" ht="18" customHeight="1">
      <c r="A105" s="26">
        <f t="shared" si="3"/>
        <v>98</v>
      </c>
      <c r="B105" s="26" t="s">
        <v>366</v>
      </c>
      <c r="C105" s="26" t="s">
        <v>41</v>
      </c>
      <c r="D105" s="70" t="s">
        <v>462</v>
      </c>
      <c r="E105" s="71" t="s">
        <v>14</v>
      </c>
      <c r="F105" s="27">
        <v>2</v>
      </c>
      <c r="G105" s="1" t="s">
        <v>553</v>
      </c>
      <c r="H105" s="28">
        <v>33</v>
      </c>
      <c r="I105" s="29">
        <v>65000</v>
      </c>
      <c r="J105" s="30">
        <f t="shared" si="2"/>
        <v>2145000</v>
      </c>
      <c r="K105" s="26" t="s">
        <v>596</v>
      </c>
      <c r="L105" s="26" t="s">
        <v>40</v>
      </c>
      <c r="M105" s="31" t="s">
        <v>553</v>
      </c>
      <c r="N105" s="1" t="s">
        <v>42</v>
      </c>
    </row>
    <row r="106" spans="1:14" s="23" customFormat="1" ht="18" customHeight="1">
      <c r="A106" s="26">
        <f t="shared" si="3"/>
        <v>99</v>
      </c>
      <c r="B106" s="26" t="s">
        <v>366</v>
      </c>
      <c r="C106" s="26" t="s">
        <v>41</v>
      </c>
      <c r="D106" s="70" t="s">
        <v>462</v>
      </c>
      <c r="E106" s="71" t="s">
        <v>14</v>
      </c>
      <c r="F106" s="27">
        <v>2</v>
      </c>
      <c r="G106" s="1" t="s">
        <v>553</v>
      </c>
      <c r="H106" s="28">
        <v>12</v>
      </c>
      <c r="I106" s="29">
        <v>65000</v>
      </c>
      <c r="J106" s="30">
        <f t="shared" si="2"/>
        <v>780000</v>
      </c>
      <c r="K106" s="26" t="s">
        <v>596</v>
      </c>
      <c r="L106" s="26" t="s">
        <v>45</v>
      </c>
      <c r="M106" s="31" t="s">
        <v>553</v>
      </c>
      <c r="N106" s="1" t="s">
        <v>42</v>
      </c>
    </row>
    <row r="107" spans="1:14" s="23" customFormat="1" ht="18" customHeight="1">
      <c r="A107" s="26">
        <f t="shared" si="3"/>
        <v>100</v>
      </c>
      <c r="B107" s="26" t="s">
        <v>366</v>
      </c>
      <c r="C107" s="26" t="s">
        <v>41</v>
      </c>
      <c r="D107" s="70" t="s">
        <v>462</v>
      </c>
      <c r="E107" s="71" t="s">
        <v>14</v>
      </c>
      <c r="F107" s="27">
        <v>2</v>
      </c>
      <c r="G107" s="1" t="s">
        <v>553</v>
      </c>
      <c r="H107" s="28">
        <v>12</v>
      </c>
      <c r="I107" s="29">
        <v>65000</v>
      </c>
      <c r="J107" s="30">
        <f t="shared" si="2"/>
        <v>780000</v>
      </c>
      <c r="K107" s="26" t="s">
        <v>596</v>
      </c>
      <c r="L107" s="26" t="s">
        <v>45</v>
      </c>
      <c r="M107" s="31" t="s">
        <v>553</v>
      </c>
      <c r="N107" s="1" t="s">
        <v>42</v>
      </c>
    </row>
    <row r="108" spans="1:14" s="23" customFormat="1" ht="18" customHeight="1">
      <c r="A108" s="26">
        <f t="shared" si="3"/>
        <v>101</v>
      </c>
      <c r="B108" s="26" t="s">
        <v>366</v>
      </c>
      <c r="C108" s="26" t="s">
        <v>41</v>
      </c>
      <c r="D108" s="70" t="s">
        <v>462</v>
      </c>
      <c r="E108" s="71" t="s">
        <v>14</v>
      </c>
      <c r="F108" s="27">
        <v>2</v>
      </c>
      <c r="G108" s="1" t="s">
        <v>553</v>
      </c>
      <c r="H108" s="28">
        <v>12</v>
      </c>
      <c r="I108" s="29">
        <v>65000</v>
      </c>
      <c r="J108" s="30">
        <f t="shared" si="2"/>
        <v>780000</v>
      </c>
      <c r="K108" s="26" t="s">
        <v>596</v>
      </c>
      <c r="L108" s="26" t="s">
        <v>45</v>
      </c>
      <c r="M108" s="31" t="s">
        <v>553</v>
      </c>
      <c r="N108" s="1" t="s">
        <v>42</v>
      </c>
    </row>
    <row r="109" spans="1:14" s="23" customFormat="1" ht="18" customHeight="1">
      <c r="A109" s="26">
        <f t="shared" si="3"/>
        <v>102</v>
      </c>
      <c r="B109" s="26" t="s">
        <v>366</v>
      </c>
      <c r="C109" s="26" t="s">
        <v>41</v>
      </c>
      <c r="D109" s="70" t="s">
        <v>462</v>
      </c>
      <c r="E109" s="71" t="s">
        <v>14</v>
      </c>
      <c r="F109" s="27">
        <v>2</v>
      </c>
      <c r="G109" s="1" t="s">
        <v>553</v>
      </c>
      <c r="H109" s="28">
        <v>4.8</v>
      </c>
      <c r="I109" s="29">
        <v>65000</v>
      </c>
      <c r="J109" s="30">
        <f t="shared" si="2"/>
        <v>312000</v>
      </c>
      <c r="K109" s="26" t="s">
        <v>596</v>
      </c>
      <c r="L109" s="26" t="s">
        <v>43</v>
      </c>
      <c r="M109" s="31" t="s">
        <v>553</v>
      </c>
      <c r="N109" s="1" t="s">
        <v>42</v>
      </c>
    </row>
    <row r="110" spans="1:14" s="23" customFormat="1" ht="18" customHeight="1">
      <c r="A110" s="26">
        <f t="shared" si="3"/>
        <v>103</v>
      </c>
      <c r="B110" s="26" t="s">
        <v>366</v>
      </c>
      <c r="C110" s="26" t="s">
        <v>41</v>
      </c>
      <c r="D110" s="70" t="s">
        <v>462</v>
      </c>
      <c r="E110" s="71" t="s">
        <v>14</v>
      </c>
      <c r="F110" s="27">
        <v>2</v>
      </c>
      <c r="G110" s="1" t="s">
        <v>553</v>
      </c>
      <c r="H110" s="28">
        <v>12</v>
      </c>
      <c r="I110" s="29">
        <v>65000</v>
      </c>
      <c r="J110" s="30">
        <f t="shared" si="2"/>
        <v>780000</v>
      </c>
      <c r="K110" s="26" t="s">
        <v>596</v>
      </c>
      <c r="L110" s="26" t="s">
        <v>44</v>
      </c>
      <c r="M110" s="31" t="s">
        <v>553</v>
      </c>
      <c r="N110" s="1" t="s">
        <v>42</v>
      </c>
    </row>
    <row r="111" spans="1:14" s="23" customFormat="1" ht="18" customHeight="1">
      <c r="A111" s="26">
        <f t="shared" si="3"/>
        <v>104</v>
      </c>
      <c r="B111" s="26" t="s">
        <v>195</v>
      </c>
      <c r="C111" s="26" t="s">
        <v>41</v>
      </c>
      <c r="D111" s="70" t="s">
        <v>162</v>
      </c>
      <c r="E111" s="71" t="s">
        <v>229</v>
      </c>
      <c r="F111" s="27">
        <v>2</v>
      </c>
      <c r="G111" s="1" t="s">
        <v>276</v>
      </c>
      <c r="H111" s="28">
        <v>33</v>
      </c>
      <c r="I111" s="29">
        <v>65000</v>
      </c>
      <c r="J111" s="30">
        <f t="shared" si="2"/>
        <v>2145000</v>
      </c>
      <c r="K111" s="26" t="s">
        <v>597</v>
      </c>
      <c r="L111" s="26" t="s">
        <v>40</v>
      </c>
      <c r="M111" s="31" t="s">
        <v>317</v>
      </c>
      <c r="N111" s="1" t="s">
        <v>42</v>
      </c>
    </row>
    <row r="112" spans="1:14" s="23" customFormat="1" ht="18" customHeight="1">
      <c r="A112" s="26">
        <f t="shared" si="3"/>
        <v>105</v>
      </c>
      <c r="B112" s="26" t="s">
        <v>195</v>
      </c>
      <c r="C112" s="26" t="s">
        <v>41</v>
      </c>
      <c r="D112" s="70" t="s">
        <v>162</v>
      </c>
      <c r="E112" s="72" t="s">
        <v>229</v>
      </c>
      <c r="F112" s="27">
        <v>2</v>
      </c>
      <c r="G112" s="1" t="s">
        <v>276</v>
      </c>
      <c r="H112" s="28">
        <v>12</v>
      </c>
      <c r="I112" s="29">
        <v>65000</v>
      </c>
      <c r="J112" s="30">
        <f t="shared" si="2"/>
        <v>780000</v>
      </c>
      <c r="K112" s="26" t="s">
        <v>597</v>
      </c>
      <c r="L112" s="26" t="s">
        <v>45</v>
      </c>
      <c r="M112" s="31" t="s">
        <v>317</v>
      </c>
      <c r="N112" s="1" t="s">
        <v>42</v>
      </c>
    </row>
    <row r="113" spans="1:14" s="23" customFormat="1" ht="18" customHeight="1">
      <c r="A113" s="26">
        <f t="shared" si="3"/>
        <v>106</v>
      </c>
      <c r="B113" s="26" t="s">
        <v>195</v>
      </c>
      <c r="C113" s="26" t="s">
        <v>41</v>
      </c>
      <c r="D113" s="70" t="s">
        <v>162</v>
      </c>
      <c r="E113" s="72" t="s">
        <v>229</v>
      </c>
      <c r="F113" s="27">
        <v>2</v>
      </c>
      <c r="G113" s="1" t="s">
        <v>276</v>
      </c>
      <c r="H113" s="28">
        <v>0.9</v>
      </c>
      <c r="I113" s="29">
        <v>65000</v>
      </c>
      <c r="J113" s="30">
        <f t="shared" si="2"/>
        <v>58500</v>
      </c>
      <c r="K113" s="26" t="s">
        <v>597</v>
      </c>
      <c r="L113" s="26" t="s">
        <v>43</v>
      </c>
      <c r="M113" s="31" t="s">
        <v>317</v>
      </c>
      <c r="N113" s="1" t="s">
        <v>42</v>
      </c>
    </row>
    <row r="114" spans="1:14" s="23" customFormat="1" ht="18" customHeight="1">
      <c r="A114" s="26">
        <f t="shared" si="3"/>
        <v>107</v>
      </c>
      <c r="B114" s="26" t="s">
        <v>195</v>
      </c>
      <c r="C114" s="26" t="s">
        <v>41</v>
      </c>
      <c r="D114" s="70" t="s">
        <v>162</v>
      </c>
      <c r="E114" s="72" t="s">
        <v>229</v>
      </c>
      <c r="F114" s="27">
        <v>2</v>
      </c>
      <c r="G114" s="1" t="s">
        <v>276</v>
      </c>
      <c r="H114" s="28">
        <v>2.2999999999999998</v>
      </c>
      <c r="I114" s="29">
        <v>65000</v>
      </c>
      <c r="J114" s="30">
        <f t="shared" si="2"/>
        <v>149500</v>
      </c>
      <c r="K114" s="26" t="s">
        <v>597</v>
      </c>
      <c r="L114" s="26" t="s">
        <v>44</v>
      </c>
      <c r="M114" s="31" t="s">
        <v>317</v>
      </c>
      <c r="N114" s="1" t="s">
        <v>42</v>
      </c>
    </row>
    <row r="115" spans="1:14" s="23" customFormat="1" ht="18" customHeight="1">
      <c r="A115" s="26">
        <f t="shared" si="3"/>
        <v>108</v>
      </c>
      <c r="B115" s="26" t="s">
        <v>195</v>
      </c>
      <c r="C115" s="26" t="s">
        <v>41</v>
      </c>
      <c r="D115" s="70" t="s">
        <v>162</v>
      </c>
      <c r="E115" s="72" t="s">
        <v>229</v>
      </c>
      <c r="F115" s="27">
        <v>2</v>
      </c>
      <c r="G115" s="1" t="s">
        <v>276</v>
      </c>
      <c r="H115" s="28">
        <v>33</v>
      </c>
      <c r="I115" s="29">
        <v>65000</v>
      </c>
      <c r="J115" s="30">
        <f t="shared" si="2"/>
        <v>2145000</v>
      </c>
      <c r="K115" s="26" t="s">
        <v>293</v>
      </c>
      <c r="L115" s="26" t="s">
        <v>40</v>
      </c>
      <c r="M115" s="31" t="s">
        <v>317</v>
      </c>
      <c r="N115" s="1" t="s">
        <v>42</v>
      </c>
    </row>
    <row r="116" spans="1:14" s="23" customFormat="1" ht="18" customHeight="1">
      <c r="A116" s="26">
        <f t="shared" si="3"/>
        <v>109</v>
      </c>
      <c r="B116" s="26" t="s">
        <v>195</v>
      </c>
      <c r="C116" s="26" t="s">
        <v>41</v>
      </c>
      <c r="D116" s="70" t="s">
        <v>162</v>
      </c>
      <c r="E116" s="72" t="s">
        <v>229</v>
      </c>
      <c r="F116" s="27">
        <v>2</v>
      </c>
      <c r="G116" s="1" t="s">
        <v>276</v>
      </c>
      <c r="H116" s="28">
        <v>12</v>
      </c>
      <c r="I116" s="29">
        <v>65000</v>
      </c>
      <c r="J116" s="30">
        <f t="shared" si="2"/>
        <v>780000</v>
      </c>
      <c r="K116" s="26" t="s">
        <v>293</v>
      </c>
      <c r="L116" s="26" t="s">
        <v>45</v>
      </c>
      <c r="M116" s="31" t="s">
        <v>317</v>
      </c>
      <c r="N116" s="1" t="s">
        <v>42</v>
      </c>
    </row>
    <row r="117" spans="1:14" s="23" customFormat="1" ht="18" customHeight="1">
      <c r="A117" s="26">
        <f t="shared" si="3"/>
        <v>110</v>
      </c>
      <c r="B117" s="26" t="s">
        <v>195</v>
      </c>
      <c r="C117" s="26" t="s">
        <v>41</v>
      </c>
      <c r="D117" s="70" t="s">
        <v>162</v>
      </c>
      <c r="E117" s="72" t="s">
        <v>229</v>
      </c>
      <c r="F117" s="27">
        <v>2</v>
      </c>
      <c r="G117" s="1" t="s">
        <v>276</v>
      </c>
      <c r="H117" s="28">
        <v>1.2</v>
      </c>
      <c r="I117" s="29">
        <v>65000</v>
      </c>
      <c r="J117" s="30">
        <f t="shared" si="2"/>
        <v>78000</v>
      </c>
      <c r="K117" s="26" t="s">
        <v>293</v>
      </c>
      <c r="L117" s="26" t="s">
        <v>43</v>
      </c>
      <c r="M117" s="31" t="s">
        <v>317</v>
      </c>
      <c r="N117" s="1" t="s">
        <v>42</v>
      </c>
    </row>
    <row r="118" spans="1:14" s="23" customFormat="1" ht="18" customHeight="1">
      <c r="A118" s="26">
        <f t="shared" si="3"/>
        <v>111</v>
      </c>
      <c r="B118" s="26" t="s">
        <v>195</v>
      </c>
      <c r="C118" s="26" t="s">
        <v>41</v>
      </c>
      <c r="D118" s="70" t="s">
        <v>162</v>
      </c>
      <c r="E118" s="71" t="s">
        <v>229</v>
      </c>
      <c r="F118" s="27">
        <v>2</v>
      </c>
      <c r="G118" s="1" t="s">
        <v>276</v>
      </c>
      <c r="H118" s="28">
        <v>3</v>
      </c>
      <c r="I118" s="29">
        <v>65000</v>
      </c>
      <c r="J118" s="30">
        <f t="shared" si="2"/>
        <v>195000</v>
      </c>
      <c r="K118" s="26" t="s">
        <v>293</v>
      </c>
      <c r="L118" s="26" t="s">
        <v>44</v>
      </c>
      <c r="M118" s="31" t="s">
        <v>317</v>
      </c>
      <c r="N118" s="1" t="s">
        <v>42</v>
      </c>
    </row>
    <row r="119" spans="1:14" s="23" customFormat="1" ht="18" customHeight="1">
      <c r="A119" s="26">
        <f t="shared" si="3"/>
        <v>112</v>
      </c>
      <c r="B119" s="26" t="s">
        <v>141</v>
      </c>
      <c r="C119" s="26" t="s">
        <v>41</v>
      </c>
      <c r="D119" s="70" t="s">
        <v>155</v>
      </c>
      <c r="E119" s="71" t="s">
        <v>17</v>
      </c>
      <c r="F119" s="27">
        <v>3</v>
      </c>
      <c r="G119" s="1" t="s">
        <v>169</v>
      </c>
      <c r="H119" s="28">
        <v>36.1</v>
      </c>
      <c r="I119" s="29">
        <v>65000</v>
      </c>
      <c r="J119" s="30">
        <f t="shared" si="2"/>
        <v>2346500</v>
      </c>
      <c r="K119" s="26" t="s">
        <v>174</v>
      </c>
      <c r="L119" s="26" t="s">
        <v>40</v>
      </c>
      <c r="M119" s="31" t="s">
        <v>182</v>
      </c>
      <c r="N119" s="1" t="s">
        <v>42</v>
      </c>
    </row>
    <row r="120" spans="1:14" s="23" customFormat="1" ht="18" customHeight="1">
      <c r="A120" s="26">
        <f t="shared" si="3"/>
        <v>113</v>
      </c>
      <c r="B120" s="26" t="s">
        <v>141</v>
      </c>
      <c r="C120" s="26" t="s">
        <v>41</v>
      </c>
      <c r="D120" s="70" t="s">
        <v>155</v>
      </c>
      <c r="E120" s="71" t="s">
        <v>17</v>
      </c>
      <c r="F120" s="27">
        <v>3</v>
      </c>
      <c r="G120" s="1" t="s">
        <v>169</v>
      </c>
      <c r="H120" s="28">
        <v>12</v>
      </c>
      <c r="I120" s="29">
        <v>65000</v>
      </c>
      <c r="J120" s="30">
        <f t="shared" si="2"/>
        <v>780000</v>
      </c>
      <c r="K120" s="26" t="s">
        <v>174</v>
      </c>
      <c r="L120" s="26" t="s">
        <v>45</v>
      </c>
      <c r="M120" s="31" t="s">
        <v>182</v>
      </c>
      <c r="N120" s="1" t="s">
        <v>42</v>
      </c>
    </row>
    <row r="121" spans="1:14" s="23" customFormat="1" ht="18" customHeight="1">
      <c r="A121" s="26">
        <f t="shared" si="3"/>
        <v>114</v>
      </c>
      <c r="B121" s="26" t="s">
        <v>141</v>
      </c>
      <c r="C121" s="26" t="s">
        <v>41</v>
      </c>
      <c r="D121" s="70" t="s">
        <v>155</v>
      </c>
      <c r="E121" s="71" t="s">
        <v>17</v>
      </c>
      <c r="F121" s="27">
        <v>3</v>
      </c>
      <c r="G121" s="1" t="s">
        <v>169</v>
      </c>
      <c r="H121" s="28">
        <v>12</v>
      </c>
      <c r="I121" s="29">
        <v>65000</v>
      </c>
      <c r="J121" s="30">
        <f t="shared" si="2"/>
        <v>780000</v>
      </c>
      <c r="K121" s="26" t="s">
        <v>174</v>
      </c>
      <c r="L121" s="26" t="s">
        <v>45</v>
      </c>
      <c r="M121" s="31" t="s">
        <v>182</v>
      </c>
      <c r="N121" s="1" t="s">
        <v>42</v>
      </c>
    </row>
    <row r="122" spans="1:14" s="23" customFormat="1" ht="18" customHeight="1">
      <c r="A122" s="26">
        <f t="shared" si="3"/>
        <v>115</v>
      </c>
      <c r="B122" s="26" t="s">
        <v>141</v>
      </c>
      <c r="C122" s="26" t="s">
        <v>41</v>
      </c>
      <c r="D122" s="70" t="s">
        <v>155</v>
      </c>
      <c r="E122" s="71" t="s">
        <v>17</v>
      </c>
      <c r="F122" s="27">
        <v>3</v>
      </c>
      <c r="G122" s="1" t="s">
        <v>169</v>
      </c>
      <c r="H122" s="28">
        <v>12</v>
      </c>
      <c r="I122" s="29">
        <v>65000</v>
      </c>
      <c r="J122" s="30">
        <f t="shared" si="2"/>
        <v>780000</v>
      </c>
      <c r="K122" s="26" t="s">
        <v>174</v>
      </c>
      <c r="L122" s="26" t="s">
        <v>45</v>
      </c>
      <c r="M122" s="31" t="s">
        <v>182</v>
      </c>
      <c r="N122" s="1" t="s">
        <v>42</v>
      </c>
    </row>
    <row r="123" spans="1:14" s="23" customFormat="1" ht="18" customHeight="1">
      <c r="A123" s="26">
        <f t="shared" si="3"/>
        <v>116</v>
      </c>
      <c r="B123" s="26" t="s">
        <v>141</v>
      </c>
      <c r="C123" s="26" t="s">
        <v>41</v>
      </c>
      <c r="D123" s="70" t="s">
        <v>155</v>
      </c>
      <c r="E123" s="71" t="s">
        <v>17</v>
      </c>
      <c r="F123" s="27">
        <v>3</v>
      </c>
      <c r="G123" s="1" t="s">
        <v>169</v>
      </c>
      <c r="H123" s="28">
        <v>12</v>
      </c>
      <c r="I123" s="29">
        <v>65000</v>
      </c>
      <c r="J123" s="30">
        <f t="shared" si="2"/>
        <v>780000</v>
      </c>
      <c r="K123" s="26" t="s">
        <v>174</v>
      </c>
      <c r="L123" s="26" t="s">
        <v>45</v>
      </c>
      <c r="M123" s="31" t="s">
        <v>182</v>
      </c>
      <c r="N123" s="1" t="s">
        <v>42</v>
      </c>
    </row>
    <row r="124" spans="1:14" s="23" customFormat="1" ht="18" customHeight="1">
      <c r="A124" s="26">
        <f t="shared" si="3"/>
        <v>117</v>
      </c>
      <c r="B124" s="26" t="s">
        <v>141</v>
      </c>
      <c r="C124" s="26" t="s">
        <v>41</v>
      </c>
      <c r="D124" s="70" t="s">
        <v>155</v>
      </c>
      <c r="E124" s="71" t="s">
        <v>17</v>
      </c>
      <c r="F124" s="27">
        <v>3</v>
      </c>
      <c r="G124" s="1" t="s">
        <v>169</v>
      </c>
      <c r="H124" s="28">
        <v>6</v>
      </c>
      <c r="I124" s="29">
        <v>65000</v>
      </c>
      <c r="J124" s="30">
        <f t="shared" si="2"/>
        <v>390000</v>
      </c>
      <c r="K124" s="26" t="s">
        <v>174</v>
      </c>
      <c r="L124" s="26" t="s">
        <v>43</v>
      </c>
      <c r="M124" s="31" t="s">
        <v>182</v>
      </c>
      <c r="N124" s="1" t="s">
        <v>42</v>
      </c>
    </row>
    <row r="125" spans="1:14" s="23" customFormat="1" ht="18" customHeight="1">
      <c r="A125" s="26">
        <f t="shared" si="3"/>
        <v>118</v>
      </c>
      <c r="B125" s="26" t="s">
        <v>141</v>
      </c>
      <c r="C125" s="26" t="s">
        <v>41</v>
      </c>
      <c r="D125" s="70" t="s">
        <v>155</v>
      </c>
      <c r="E125" s="71" t="s">
        <v>17</v>
      </c>
      <c r="F125" s="27">
        <v>3</v>
      </c>
      <c r="G125" s="1" t="s">
        <v>169</v>
      </c>
      <c r="H125" s="28">
        <v>15</v>
      </c>
      <c r="I125" s="29">
        <v>65000</v>
      </c>
      <c r="J125" s="30">
        <f t="shared" si="2"/>
        <v>975000</v>
      </c>
      <c r="K125" s="26" t="s">
        <v>174</v>
      </c>
      <c r="L125" s="26" t="s">
        <v>44</v>
      </c>
      <c r="M125" s="31" t="s">
        <v>182</v>
      </c>
      <c r="N125" s="1" t="s">
        <v>42</v>
      </c>
    </row>
    <row r="126" spans="1:14" s="23" customFormat="1" ht="18" customHeight="1">
      <c r="A126" s="26">
        <f t="shared" si="3"/>
        <v>119</v>
      </c>
      <c r="B126" s="26" t="s">
        <v>368</v>
      </c>
      <c r="C126" s="26" t="s">
        <v>41</v>
      </c>
      <c r="D126" s="70" t="s">
        <v>15</v>
      </c>
      <c r="E126" s="71" t="s">
        <v>464</v>
      </c>
      <c r="F126" s="27">
        <v>3</v>
      </c>
      <c r="G126" s="1" t="s">
        <v>169</v>
      </c>
      <c r="H126" s="28">
        <v>33</v>
      </c>
      <c r="I126" s="29">
        <v>65000</v>
      </c>
      <c r="J126" s="30">
        <f t="shared" si="2"/>
        <v>2145000</v>
      </c>
      <c r="K126" s="26" t="s">
        <v>598</v>
      </c>
      <c r="L126" s="26" t="s">
        <v>40</v>
      </c>
      <c r="M126" s="31" t="s">
        <v>694</v>
      </c>
      <c r="N126" s="1" t="s">
        <v>42</v>
      </c>
    </row>
    <row r="127" spans="1:14" s="23" customFormat="1" ht="18" customHeight="1">
      <c r="A127" s="26">
        <f t="shared" si="3"/>
        <v>120</v>
      </c>
      <c r="B127" s="26" t="s">
        <v>368</v>
      </c>
      <c r="C127" s="26" t="s">
        <v>41</v>
      </c>
      <c r="D127" s="70" t="s">
        <v>15</v>
      </c>
      <c r="E127" s="71" t="s">
        <v>464</v>
      </c>
      <c r="F127" s="27">
        <v>3</v>
      </c>
      <c r="G127" s="1" t="s">
        <v>169</v>
      </c>
      <c r="H127" s="28">
        <v>12</v>
      </c>
      <c r="I127" s="29">
        <v>65000</v>
      </c>
      <c r="J127" s="30">
        <f t="shared" si="2"/>
        <v>780000</v>
      </c>
      <c r="K127" s="26" t="s">
        <v>598</v>
      </c>
      <c r="L127" s="26" t="s">
        <v>45</v>
      </c>
      <c r="M127" s="31" t="s">
        <v>694</v>
      </c>
      <c r="N127" s="1" t="s">
        <v>42</v>
      </c>
    </row>
    <row r="128" spans="1:14" s="23" customFormat="1" ht="18" customHeight="1">
      <c r="A128" s="26">
        <f t="shared" si="3"/>
        <v>121</v>
      </c>
      <c r="B128" s="26" t="s">
        <v>368</v>
      </c>
      <c r="C128" s="26" t="s">
        <v>41</v>
      </c>
      <c r="D128" s="70" t="s">
        <v>15</v>
      </c>
      <c r="E128" s="71" t="s">
        <v>464</v>
      </c>
      <c r="F128" s="27">
        <v>3</v>
      </c>
      <c r="G128" s="1" t="s">
        <v>169</v>
      </c>
      <c r="H128" s="28">
        <v>12</v>
      </c>
      <c r="I128" s="29">
        <v>65000</v>
      </c>
      <c r="J128" s="30">
        <f t="shared" si="2"/>
        <v>780000</v>
      </c>
      <c r="K128" s="26" t="s">
        <v>598</v>
      </c>
      <c r="L128" s="26" t="s">
        <v>45</v>
      </c>
      <c r="M128" s="31" t="s">
        <v>694</v>
      </c>
      <c r="N128" s="1" t="s">
        <v>42</v>
      </c>
    </row>
    <row r="129" spans="1:14" s="23" customFormat="1" ht="18" customHeight="1">
      <c r="A129" s="26">
        <f t="shared" si="3"/>
        <v>122</v>
      </c>
      <c r="B129" s="26" t="s">
        <v>368</v>
      </c>
      <c r="C129" s="26" t="s">
        <v>41</v>
      </c>
      <c r="D129" s="70" t="s">
        <v>15</v>
      </c>
      <c r="E129" s="71" t="s">
        <v>464</v>
      </c>
      <c r="F129" s="27">
        <v>3</v>
      </c>
      <c r="G129" s="1" t="s">
        <v>169</v>
      </c>
      <c r="H129" s="28">
        <v>1.7</v>
      </c>
      <c r="I129" s="29">
        <v>65000</v>
      </c>
      <c r="J129" s="30">
        <f t="shared" si="2"/>
        <v>110500</v>
      </c>
      <c r="K129" s="26" t="s">
        <v>598</v>
      </c>
      <c r="L129" s="26" t="s">
        <v>43</v>
      </c>
      <c r="M129" s="31" t="s">
        <v>694</v>
      </c>
      <c r="N129" s="1" t="s">
        <v>42</v>
      </c>
    </row>
    <row r="130" spans="1:14" s="23" customFormat="1" ht="18" customHeight="1">
      <c r="A130" s="26">
        <f t="shared" si="3"/>
        <v>123</v>
      </c>
      <c r="B130" s="26" t="s">
        <v>368</v>
      </c>
      <c r="C130" s="26" t="s">
        <v>41</v>
      </c>
      <c r="D130" s="70" t="s">
        <v>15</v>
      </c>
      <c r="E130" s="71" t="s">
        <v>464</v>
      </c>
      <c r="F130" s="27">
        <v>3</v>
      </c>
      <c r="G130" s="1" t="s">
        <v>169</v>
      </c>
      <c r="H130" s="28">
        <v>4.0999999999999996</v>
      </c>
      <c r="I130" s="29">
        <v>65000</v>
      </c>
      <c r="J130" s="30">
        <f t="shared" si="2"/>
        <v>266500</v>
      </c>
      <c r="K130" s="26" t="s">
        <v>598</v>
      </c>
      <c r="L130" s="26" t="s">
        <v>44</v>
      </c>
      <c r="M130" s="31" t="s">
        <v>694</v>
      </c>
      <c r="N130" s="1" t="s">
        <v>42</v>
      </c>
    </row>
    <row r="131" spans="1:14" s="23" customFormat="1" ht="18" customHeight="1">
      <c r="A131" s="26">
        <f t="shared" si="3"/>
        <v>124</v>
      </c>
      <c r="B131" s="26" t="s">
        <v>139</v>
      </c>
      <c r="C131" s="26" t="s">
        <v>46</v>
      </c>
      <c r="D131" s="70" t="s">
        <v>152</v>
      </c>
      <c r="E131" s="71" t="s">
        <v>14</v>
      </c>
      <c r="F131" s="27">
        <v>3</v>
      </c>
      <c r="G131" s="1" t="s">
        <v>169</v>
      </c>
      <c r="H131" s="28">
        <v>42.4</v>
      </c>
      <c r="I131" s="29">
        <v>65000</v>
      </c>
      <c r="J131" s="30">
        <f t="shared" si="2"/>
        <v>2756000</v>
      </c>
      <c r="K131" s="26" t="s">
        <v>172</v>
      </c>
      <c r="L131" s="26" t="s">
        <v>40</v>
      </c>
      <c r="M131" s="31" t="s">
        <v>180</v>
      </c>
      <c r="N131" s="1" t="s">
        <v>42</v>
      </c>
    </row>
    <row r="132" spans="1:14" s="23" customFormat="1" ht="18" customHeight="1">
      <c r="A132" s="26">
        <f t="shared" si="3"/>
        <v>125</v>
      </c>
      <c r="B132" s="26" t="s">
        <v>139</v>
      </c>
      <c r="C132" s="26" t="s">
        <v>46</v>
      </c>
      <c r="D132" s="70" t="s">
        <v>152</v>
      </c>
      <c r="E132" s="71" t="s">
        <v>14</v>
      </c>
      <c r="F132" s="27">
        <v>3</v>
      </c>
      <c r="G132" s="1" t="s">
        <v>169</v>
      </c>
      <c r="H132" s="28">
        <v>12</v>
      </c>
      <c r="I132" s="29">
        <v>65000</v>
      </c>
      <c r="J132" s="30">
        <f t="shared" si="2"/>
        <v>780000</v>
      </c>
      <c r="K132" s="26" t="s">
        <v>172</v>
      </c>
      <c r="L132" s="26" t="s">
        <v>45</v>
      </c>
      <c r="M132" s="31" t="s">
        <v>180</v>
      </c>
      <c r="N132" s="1" t="s">
        <v>42</v>
      </c>
    </row>
    <row r="133" spans="1:14" s="23" customFormat="1" ht="18" customHeight="1">
      <c r="A133" s="26">
        <f t="shared" si="3"/>
        <v>126</v>
      </c>
      <c r="B133" s="26" t="s">
        <v>139</v>
      </c>
      <c r="C133" s="26" t="s">
        <v>46</v>
      </c>
      <c r="D133" s="70" t="s">
        <v>152</v>
      </c>
      <c r="E133" s="71" t="s">
        <v>14</v>
      </c>
      <c r="F133" s="27">
        <v>3</v>
      </c>
      <c r="G133" s="1" t="s">
        <v>169</v>
      </c>
      <c r="H133" s="28">
        <v>12</v>
      </c>
      <c r="I133" s="29">
        <v>65000</v>
      </c>
      <c r="J133" s="30">
        <f t="shared" si="2"/>
        <v>780000</v>
      </c>
      <c r="K133" s="26" t="s">
        <v>172</v>
      </c>
      <c r="L133" s="26" t="s">
        <v>45</v>
      </c>
      <c r="M133" s="31" t="s">
        <v>180</v>
      </c>
      <c r="N133" s="1" t="s">
        <v>42</v>
      </c>
    </row>
    <row r="134" spans="1:14" s="23" customFormat="1" ht="18" customHeight="1">
      <c r="A134" s="26">
        <f t="shared" si="3"/>
        <v>127</v>
      </c>
      <c r="B134" s="26" t="s">
        <v>139</v>
      </c>
      <c r="C134" s="26" t="s">
        <v>46</v>
      </c>
      <c r="D134" s="70" t="s">
        <v>152</v>
      </c>
      <c r="E134" s="71" t="s">
        <v>14</v>
      </c>
      <c r="F134" s="27">
        <v>3</v>
      </c>
      <c r="G134" s="1" t="s">
        <v>169</v>
      </c>
      <c r="H134" s="28">
        <v>12</v>
      </c>
      <c r="I134" s="29">
        <v>65000</v>
      </c>
      <c r="J134" s="30">
        <f t="shared" si="2"/>
        <v>780000</v>
      </c>
      <c r="K134" s="26" t="s">
        <v>172</v>
      </c>
      <c r="L134" s="26" t="s">
        <v>45</v>
      </c>
      <c r="M134" s="31" t="s">
        <v>180</v>
      </c>
      <c r="N134" s="1" t="s">
        <v>42</v>
      </c>
    </row>
    <row r="135" spans="1:14" s="23" customFormat="1" ht="18" customHeight="1">
      <c r="A135" s="26">
        <f t="shared" si="3"/>
        <v>128</v>
      </c>
      <c r="B135" s="26" t="s">
        <v>139</v>
      </c>
      <c r="C135" s="26" t="s">
        <v>46</v>
      </c>
      <c r="D135" s="70" t="s">
        <v>152</v>
      </c>
      <c r="E135" s="71" t="s">
        <v>14</v>
      </c>
      <c r="F135" s="27">
        <v>3</v>
      </c>
      <c r="G135" s="1" t="s">
        <v>169</v>
      </c>
      <c r="H135" s="28">
        <v>12</v>
      </c>
      <c r="I135" s="29">
        <v>65000</v>
      </c>
      <c r="J135" s="30">
        <f t="shared" si="2"/>
        <v>780000</v>
      </c>
      <c r="K135" s="26" t="s">
        <v>172</v>
      </c>
      <c r="L135" s="26" t="s">
        <v>45</v>
      </c>
      <c r="M135" s="31" t="s">
        <v>180</v>
      </c>
      <c r="N135" s="1" t="s">
        <v>42</v>
      </c>
    </row>
    <row r="136" spans="1:14" s="23" customFormat="1" ht="18" customHeight="1">
      <c r="A136" s="26">
        <f t="shared" si="3"/>
        <v>129</v>
      </c>
      <c r="B136" s="26" t="s">
        <v>139</v>
      </c>
      <c r="C136" s="26" t="s">
        <v>46</v>
      </c>
      <c r="D136" s="70" t="s">
        <v>152</v>
      </c>
      <c r="E136" s="71" t="s">
        <v>14</v>
      </c>
      <c r="F136" s="27">
        <v>3</v>
      </c>
      <c r="G136" s="1" t="s">
        <v>169</v>
      </c>
      <c r="H136" s="28">
        <v>7.5</v>
      </c>
      <c r="I136" s="29">
        <v>65000</v>
      </c>
      <c r="J136" s="30">
        <f t="shared" ref="J136:J199" si="4">I136*H136</f>
        <v>487500</v>
      </c>
      <c r="K136" s="26" t="s">
        <v>172</v>
      </c>
      <c r="L136" s="26" t="s">
        <v>43</v>
      </c>
      <c r="M136" s="31" t="s">
        <v>180</v>
      </c>
      <c r="N136" s="1" t="s">
        <v>42</v>
      </c>
    </row>
    <row r="137" spans="1:14" s="23" customFormat="1" ht="18" customHeight="1">
      <c r="A137" s="26">
        <f t="shared" si="3"/>
        <v>130</v>
      </c>
      <c r="B137" s="26" t="s">
        <v>139</v>
      </c>
      <c r="C137" s="26" t="s">
        <v>46</v>
      </c>
      <c r="D137" s="70" t="s">
        <v>152</v>
      </c>
      <c r="E137" s="71" t="s">
        <v>14</v>
      </c>
      <c r="F137" s="27">
        <v>3</v>
      </c>
      <c r="G137" s="1" t="s">
        <v>169</v>
      </c>
      <c r="H137" s="28">
        <v>18.8</v>
      </c>
      <c r="I137" s="29">
        <v>65000</v>
      </c>
      <c r="J137" s="30">
        <f t="shared" si="4"/>
        <v>1222000</v>
      </c>
      <c r="K137" s="26" t="s">
        <v>172</v>
      </c>
      <c r="L137" s="26" t="s">
        <v>44</v>
      </c>
      <c r="M137" s="31" t="s">
        <v>180</v>
      </c>
      <c r="N137" s="1" t="s">
        <v>42</v>
      </c>
    </row>
    <row r="138" spans="1:14" s="23" customFormat="1" ht="18" customHeight="1">
      <c r="A138" s="26">
        <f t="shared" ref="A138:A201" si="5">A137+1</f>
        <v>131</v>
      </c>
      <c r="B138" s="26" t="s">
        <v>142</v>
      </c>
      <c r="C138" s="26" t="s">
        <v>41</v>
      </c>
      <c r="D138" s="70" t="s">
        <v>156</v>
      </c>
      <c r="E138" s="71" t="s">
        <v>29</v>
      </c>
      <c r="F138" s="27">
        <v>3</v>
      </c>
      <c r="G138" s="1" t="s">
        <v>169</v>
      </c>
      <c r="H138" s="28">
        <v>42.4</v>
      </c>
      <c r="I138" s="29">
        <v>65000</v>
      </c>
      <c r="J138" s="30">
        <f t="shared" si="4"/>
        <v>2756000</v>
      </c>
      <c r="K138" s="26" t="s">
        <v>172</v>
      </c>
      <c r="L138" s="26" t="s">
        <v>40</v>
      </c>
      <c r="M138" s="31" t="s">
        <v>180</v>
      </c>
      <c r="N138" s="1" t="s">
        <v>42</v>
      </c>
    </row>
    <row r="139" spans="1:14" s="23" customFormat="1" ht="18" customHeight="1">
      <c r="A139" s="26">
        <f t="shared" si="5"/>
        <v>132</v>
      </c>
      <c r="B139" s="26" t="s">
        <v>142</v>
      </c>
      <c r="C139" s="26" t="s">
        <v>41</v>
      </c>
      <c r="D139" s="70" t="s">
        <v>156</v>
      </c>
      <c r="E139" s="71" t="s">
        <v>29</v>
      </c>
      <c r="F139" s="27">
        <v>3</v>
      </c>
      <c r="G139" s="1" t="s">
        <v>169</v>
      </c>
      <c r="H139" s="28">
        <v>12</v>
      </c>
      <c r="I139" s="29">
        <v>65000</v>
      </c>
      <c r="J139" s="30">
        <f t="shared" si="4"/>
        <v>780000</v>
      </c>
      <c r="K139" s="26" t="s">
        <v>172</v>
      </c>
      <c r="L139" s="26" t="s">
        <v>45</v>
      </c>
      <c r="M139" s="31" t="s">
        <v>180</v>
      </c>
      <c r="N139" s="1" t="s">
        <v>42</v>
      </c>
    </row>
    <row r="140" spans="1:14" s="23" customFormat="1" ht="18" customHeight="1">
      <c r="A140" s="26">
        <f t="shared" si="5"/>
        <v>133</v>
      </c>
      <c r="B140" s="26" t="s">
        <v>142</v>
      </c>
      <c r="C140" s="26" t="s">
        <v>41</v>
      </c>
      <c r="D140" s="70" t="s">
        <v>156</v>
      </c>
      <c r="E140" s="71" t="s">
        <v>29</v>
      </c>
      <c r="F140" s="27">
        <v>3</v>
      </c>
      <c r="G140" s="1" t="s">
        <v>169</v>
      </c>
      <c r="H140" s="28">
        <v>12</v>
      </c>
      <c r="I140" s="29">
        <v>65000</v>
      </c>
      <c r="J140" s="30">
        <f t="shared" si="4"/>
        <v>780000</v>
      </c>
      <c r="K140" s="26" t="s">
        <v>172</v>
      </c>
      <c r="L140" s="26" t="s">
        <v>45</v>
      </c>
      <c r="M140" s="31" t="s">
        <v>180</v>
      </c>
      <c r="N140" s="1" t="s">
        <v>42</v>
      </c>
    </row>
    <row r="141" spans="1:14" s="23" customFormat="1" ht="18" customHeight="1">
      <c r="A141" s="26">
        <f t="shared" si="5"/>
        <v>134</v>
      </c>
      <c r="B141" s="26" t="s">
        <v>142</v>
      </c>
      <c r="C141" s="26" t="s">
        <v>41</v>
      </c>
      <c r="D141" s="70" t="s">
        <v>156</v>
      </c>
      <c r="E141" s="71" t="s">
        <v>29</v>
      </c>
      <c r="F141" s="27">
        <v>3</v>
      </c>
      <c r="G141" s="1" t="s">
        <v>169</v>
      </c>
      <c r="H141" s="28">
        <v>12</v>
      </c>
      <c r="I141" s="29">
        <v>65000</v>
      </c>
      <c r="J141" s="30">
        <f t="shared" si="4"/>
        <v>780000</v>
      </c>
      <c r="K141" s="26" t="s">
        <v>172</v>
      </c>
      <c r="L141" s="26" t="s">
        <v>45</v>
      </c>
      <c r="M141" s="31" t="s">
        <v>180</v>
      </c>
      <c r="N141" s="1" t="s">
        <v>42</v>
      </c>
    </row>
    <row r="142" spans="1:14" s="23" customFormat="1" ht="18" customHeight="1">
      <c r="A142" s="26">
        <f t="shared" si="5"/>
        <v>135</v>
      </c>
      <c r="B142" s="26" t="s">
        <v>142</v>
      </c>
      <c r="C142" s="26" t="s">
        <v>41</v>
      </c>
      <c r="D142" s="70" t="s">
        <v>156</v>
      </c>
      <c r="E142" s="71" t="s">
        <v>29</v>
      </c>
      <c r="F142" s="27">
        <v>3</v>
      </c>
      <c r="G142" s="1" t="s">
        <v>169</v>
      </c>
      <c r="H142" s="28">
        <v>12</v>
      </c>
      <c r="I142" s="29">
        <v>65000</v>
      </c>
      <c r="J142" s="30">
        <f t="shared" si="4"/>
        <v>780000</v>
      </c>
      <c r="K142" s="26" t="s">
        <v>172</v>
      </c>
      <c r="L142" s="26" t="s">
        <v>45</v>
      </c>
      <c r="M142" s="31" t="s">
        <v>180</v>
      </c>
      <c r="N142" s="1" t="s">
        <v>42</v>
      </c>
    </row>
    <row r="143" spans="1:14" s="23" customFormat="1" ht="18" customHeight="1">
      <c r="A143" s="26">
        <f t="shared" si="5"/>
        <v>136</v>
      </c>
      <c r="B143" s="26" t="s">
        <v>142</v>
      </c>
      <c r="C143" s="26" t="s">
        <v>41</v>
      </c>
      <c r="D143" s="70" t="s">
        <v>156</v>
      </c>
      <c r="E143" s="71" t="s">
        <v>29</v>
      </c>
      <c r="F143" s="27">
        <v>3</v>
      </c>
      <c r="G143" s="1" t="s">
        <v>169</v>
      </c>
      <c r="H143" s="28">
        <v>7.5</v>
      </c>
      <c r="I143" s="29">
        <v>65000</v>
      </c>
      <c r="J143" s="30">
        <f t="shared" si="4"/>
        <v>487500</v>
      </c>
      <c r="K143" s="26" t="s">
        <v>172</v>
      </c>
      <c r="L143" s="26" t="s">
        <v>43</v>
      </c>
      <c r="M143" s="31" t="s">
        <v>180</v>
      </c>
      <c r="N143" s="1" t="s">
        <v>42</v>
      </c>
    </row>
    <row r="144" spans="1:14" s="23" customFormat="1" ht="18" customHeight="1">
      <c r="A144" s="26">
        <f t="shared" si="5"/>
        <v>137</v>
      </c>
      <c r="B144" s="26" t="s">
        <v>142</v>
      </c>
      <c r="C144" s="26" t="s">
        <v>41</v>
      </c>
      <c r="D144" s="70" t="s">
        <v>156</v>
      </c>
      <c r="E144" s="71" t="s">
        <v>29</v>
      </c>
      <c r="F144" s="27">
        <v>3</v>
      </c>
      <c r="G144" s="1" t="s">
        <v>169</v>
      </c>
      <c r="H144" s="28">
        <v>18.8</v>
      </c>
      <c r="I144" s="29">
        <v>65000</v>
      </c>
      <c r="J144" s="30">
        <f t="shared" si="4"/>
        <v>1222000</v>
      </c>
      <c r="K144" s="26" t="s">
        <v>172</v>
      </c>
      <c r="L144" s="26" t="s">
        <v>44</v>
      </c>
      <c r="M144" s="31" t="s">
        <v>180</v>
      </c>
      <c r="N144" s="1" t="s">
        <v>42</v>
      </c>
    </row>
    <row r="145" spans="1:14" s="23" customFormat="1" ht="18" customHeight="1">
      <c r="A145" s="26">
        <f t="shared" si="5"/>
        <v>138</v>
      </c>
      <c r="B145" s="26" t="s">
        <v>140</v>
      </c>
      <c r="C145" s="26" t="s">
        <v>41</v>
      </c>
      <c r="D145" s="70" t="s">
        <v>153</v>
      </c>
      <c r="E145" s="71" t="s">
        <v>154</v>
      </c>
      <c r="F145" s="27">
        <v>3</v>
      </c>
      <c r="G145" s="1" t="s">
        <v>169</v>
      </c>
      <c r="H145" s="28">
        <v>59.1</v>
      </c>
      <c r="I145" s="29">
        <v>65000</v>
      </c>
      <c r="J145" s="30">
        <f t="shared" si="4"/>
        <v>3841500</v>
      </c>
      <c r="K145" s="26" t="s">
        <v>173</v>
      </c>
      <c r="L145" s="26" t="s">
        <v>40</v>
      </c>
      <c r="M145" s="31" t="s">
        <v>181</v>
      </c>
      <c r="N145" s="1" t="s">
        <v>42</v>
      </c>
    </row>
    <row r="146" spans="1:14" s="23" customFormat="1" ht="18" customHeight="1">
      <c r="A146" s="26">
        <f t="shared" si="5"/>
        <v>139</v>
      </c>
      <c r="B146" s="26" t="s">
        <v>140</v>
      </c>
      <c r="C146" s="26" t="s">
        <v>41</v>
      </c>
      <c r="D146" s="70" t="s">
        <v>153</v>
      </c>
      <c r="E146" s="71" t="s">
        <v>154</v>
      </c>
      <c r="F146" s="27">
        <v>3</v>
      </c>
      <c r="G146" s="1" t="s">
        <v>169</v>
      </c>
      <c r="H146" s="28">
        <v>7.7</v>
      </c>
      <c r="I146" s="29">
        <v>65000</v>
      </c>
      <c r="J146" s="30">
        <f t="shared" si="4"/>
        <v>500500</v>
      </c>
      <c r="K146" s="26" t="s">
        <v>173</v>
      </c>
      <c r="L146" s="26" t="s">
        <v>43</v>
      </c>
      <c r="M146" s="31" t="s">
        <v>181</v>
      </c>
      <c r="N146" s="1" t="s">
        <v>42</v>
      </c>
    </row>
    <row r="147" spans="1:14" s="23" customFormat="1" ht="18" customHeight="1">
      <c r="A147" s="26">
        <f t="shared" si="5"/>
        <v>140</v>
      </c>
      <c r="B147" s="26" t="s">
        <v>140</v>
      </c>
      <c r="C147" s="26" t="s">
        <v>41</v>
      </c>
      <c r="D147" s="70" t="s">
        <v>153</v>
      </c>
      <c r="E147" s="71" t="s">
        <v>154</v>
      </c>
      <c r="F147" s="27">
        <v>3</v>
      </c>
      <c r="G147" s="1" t="s">
        <v>169</v>
      </c>
      <c r="H147" s="28">
        <v>19.3</v>
      </c>
      <c r="I147" s="29">
        <v>65000</v>
      </c>
      <c r="J147" s="30">
        <f t="shared" si="4"/>
        <v>1254500</v>
      </c>
      <c r="K147" s="26" t="s">
        <v>173</v>
      </c>
      <c r="L147" s="26" t="s">
        <v>44</v>
      </c>
      <c r="M147" s="31" t="s">
        <v>181</v>
      </c>
      <c r="N147" s="1" t="s">
        <v>42</v>
      </c>
    </row>
    <row r="148" spans="1:14" s="23" customFormat="1" ht="18" customHeight="1">
      <c r="A148" s="26">
        <f t="shared" si="5"/>
        <v>141</v>
      </c>
      <c r="B148" s="26" t="s">
        <v>369</v>
      </c>
      <c r="C148" s="26" t="s">
        <v>46</v>
      </c>
      <c r="D148" s="70" t="s">
        <v>20</v>
      </c>
      <c r="E148" s="71" t="s">
        <v>157</v>
      </c>
      <c r="F148" s="27">
        <v>3</v>
      </c>
      <c r="G148" s="1" t="s">
        <v>554</v>
      </c>
      <c r="H148" s="28">
        <v>22.5</v>
      </c>
      <c r="I148" s="29">
        <v>65000</v>
      </c>
      <c r="J148" s="30">
        <f t="shared" si="4"/>
        <v>1462500</v>
      </c>
      <c r="K148" s="26" t="s">
        <v>599</v>
      </c>
      <c r="L148" s="26" t="s">
        <v>40</v>
      </c>
      <c r="M148" s="31" t="s">
        <v>695</v>
      </c>
      <c r="N148" s="1" t="s">
        <v>42</v>
      </c>
    </row>
    <row r="149" spans="1:14" s="23" customFormat="1" ht="18" customHeight="1">
      <c r="A149" s="26">
        <f t="shared" si="5"/>
        <v>142</v>
      </c>
      <c r="B149" s="26" t="s">
        <v>370</v>
      </c>
      <c r="C149" s="26" t="s">
        <v>46</v>
      </c>
      <c r="D149" s="70" t="s">
        <v>465</v>
      </c>
      <c r="E149" s="71" t="s">
        <v>151</v>
      </c>
      <c r="F149" s="27">
        <v>3</v>
      </c>
      <c r="G149" s="1" t="s">
        <v>554</v>
      </c>
      <c r="H149" s="28">
        <v>45</v>
      </c>
      <c r="I149" s="29">
        <v>65000</v>
      </c>
      <c r="J149" s="30">
        <f t="shared" si="4"/>
        <v>2925000</v>
      </c>
      <c r="K149" s="26" t="s">
        <v>600</v>
      </c>
      <c r="L149" s="26" t="s">
        <v>40</v>
      </c>
      <c r="M149" s="31" t="s">
        <v>696</v>
      </c>
      <c r="N149" s="1" t="s">
        <v>42</v>
      </c>
    </row>
    <row r="150" spans="1:14" s="23" customFormat="1" ht="18" customHeight="1">
      <c r="A150" s="26">
        <f t="shared" si="5"/>
        <v>143</v>
      </c>
      <c r="B150" s="26" t="s">
        <v>370</v>
      </c>
      <c r="C150" s="26" t="s">
        <v>46</v>
      </c>
      <c r="D150" s="70" t="s">
        <v>465</v>
      </c>
      <c r="E150" s="71" t="s">
        <v>151</v>
      </c>
      <c r="F150" s="27">
        <v>3</v>
      </c>
      <c r="G150" s="1" t="s">
        <v>554</v>
      </c>
      <c r="H150" s="28">
        <v>0.9</v>
      </c>
      <c r="I150" s="29">
        <v>65000</v>
      </c>
      <c r="J150" s="30">
        <f t="shared" si="4"/>
        <v>58500</v>
      </c>
      <c r="K150" s="26" t="s">
        <v>600</v>
      </c>
      <c r="L150" s="26" t="s">
        <v>43</v>
      </c>
      <c r="M150" s="31" t="s">
        <v>696</v>
      </c>
      <c r="N150" s="1" t="s">
        <v>42</v>
      </c>
    </row>
    <row r="151" spans="1:14" s="23" customFormat="1" ht="18" customHeight="1">
      <c r="A151" s="26">
        <f t="shared" si="5"/>
        <v>144</v>
      </c>
      <c r="B151" s="26" t="s">
        <v>370</v>
      </c>
      <c r="C151" s="26" t="s">
        <v>46</v>
      </c>
      <c r="D151" s="70" t="s">
        <v>465</v>
      </c>
      <c r="E151" s="71" t="s">
        <v>151</v>
      </c>
      <c r="F151" s="27">
        <v>3</v>
      </c>
      <c r="G151" s="1" t="s">
        <v>554</v>
      </c>
      <c r="H151" s="28">
        <v>2.2999999999999998</v>
      </c>
      <c r="I151" s="29">
        <v>65000</v>
      </c>
      <c r="J151" s="30">
        <f t="shared" si="4"/>
        <v>149500</v>
      </c>
      <c r="K151" s="26" t="s">
        <v>600</v>
      </c>
      <c r="L151" s="26" t="s">
        <v>44</v>
      </c>
      <c r="M151" s="31" t="s">
        <v>696</v>
      </c>
      <c r="N151" s="1" t="s">
        <v>42</v>
      </c>
    </row>
    <row r="152" spans="1:14" s="23" customFormat="1" ht="18" customHeight="1">
      <c r="A152" s="26">
        <f t="shared" si="5"/>
        <v>145</v>
      </c>
      <c r="B152" s="26" t="s">
        <v>371</v>
      </c>
      <c r="C152" s="26" t="s">
        <v>46</v>
      </c>
      <c r="D152" s="70" t="s">
        <v>466</v>
      </c>
      <c r="E152" s="71" t="s">
        <v>467</v>
      </c>
      <c r="F152" s="27">
        <v>3</v>
      </c>
      <c r="G152" s="1" t="s">
        <v>554</v>
      </c>
      <c r="H152" s="28">
        <v>22.5</v>
      </c>
      <c r="I152" s="29">
        <v>65000</v>
      </c>
      <c r="J152" s="30">
        <f t="shared" si="4"/>
        <v>1462500</v>
      </c>
      <c r="K152" s="26" t="s">
        <v>600</v>
      </c>
      <c r="L152" s="26" t="s">
        <v>45</v>
      </c>
      <c r="M152" s="31" t="s">
        <v>696</v>
      </c>
      <c r="N152" s="1" t="s">
        <v>42</v>
      </c>
    </row>
    <row r="153" spans="1:14" s="23" customFormat="1" ht="18" customHeight="1">
      <c r="A153" s="26">
        <f t="shared" si="5"/>
        <v>146</v>
      </c>
      <c r="B153" s="26" t="s">
        <v>372</v>
      </c>
      <c r="C153" s="26" t="s">
        <v>41</v>
      </c>
      <c r="D153" s="70" t="s">
        <v>468</v>
      </c>
      <c r="E153" s="71" t="s">
        <v>8</v>
      </c>
      <c r="F153" s="27">
        <v>3</v>
      </c>
      <c r="G153" s="1" t="s">
        <v>277</v>
      </c>
      <c r="H153" s="28">
        <v>45</v>
      </c>
      <c r="I153" s="29">
        <v>65000</v>
      </c>
      <c r="J153" s="30">
        <f t="shared" si="4"/>
        <v>2925000</v>
      </c>
      <c r="K153" s="26" t="s">
        <v>601</v>
      </c>
      <c r="L153" s="26" t="s">
        <v>40</v>
      </c>
      <c r="M153" s="31" t="s">
        <v>697</v>
      </c>
      <c r="N153" s="1" t="s">
        <v>42</v>
      </c>
    </row>
    <row r="154" spans="1:14" s="23" customFormat="1" ht="18" customHeight="1">
      <c r="A154" s="26">
        <f t="shared" si="5"/>
        <v>147</v>
      </c>
      <c r="B154" s="26" t="s">
        <v>372</v>
      </c>
      <c r="C154" s="26" t="s">
        <v>41</v>
      </c>
      <c r="D154" s="70" t="s">
        <v>468</v>
      </c>
      <c r="E154" s="71" t="s">
        <v>8</v>
      </c>
      <c r="F154" s="27">
        <v>3</v>
      </c>
      <c r="G154" s="1" t="s">
        <v>277</v>
      </c>
      <c r="H154" s="28">
        <v>0.9</v>
      </c>
      <c r="I154" s="29">
        <v>65000</v>
      </c>
      <c r="J154" s="30">
        <f t="shared" si="4"/>
        <v>58500</v>
      </c>
      <c r="K154" s="26" t="s">
        <v>601</v>
      </c>
      <c r="L154" s="26" t="s">
        <v>43</v>
      </c>
      <c r="M154" s="31" t="s">
        <v>697</v>
      </c>
      <c r="N154" s="1" t="s">
        <v>42</v>
      </c>
    </row>
    <row r="155" spans="1:14" s="23" customFormat="1" ht="18" customHeight="1">
      <c r="A155" s="26">
        <f t="shared" si="5"/>
        <v>148</v>
      </c>
      <c r="B155" s="26" t="s">
        <v>372</v>
      </c>
      <c r="C155" s="26" t="s">
        <v>41</v>
      </c>
      <c r="D155" s="70" t="s">
        <v>468</v>
      </c>
      <c r="E155" s="71" t="s">
        <v>8</v>
      </c>
      <c r="F155" s="27">
        <v>3</v>
      </c>
      <c r="G155" s="1" t="s">
        <v>277</v>
      </c>
      <c r="H155" s="28">
        <v>2.2999999999999998</v>
      </c>
      <c r="I155" s="29">
        <v>65000</v>
      </c>
      <c r="J155" s="30">
        <f t="shared" si="4"/>
        <v>149500</v>
      </c>
      <c r="K155" s="26" t="s">
        <v>601</v>
      </c>
      <c r="L155" s="26" t="s">
        <v>44</v>
      </c>
      <c r="M155" s="31" t="s">
        <v>697</v>
      </c>
      <c r="N155" s="1" t="s">
        <v>42</v>
      </c>
    </row>
    <row r="156" spans="1:14" s="23" customFormat="1" ht="18" customHeight="1">
      <c r="A156" s="26">
        <f t="shared" si="5"/>
        <v>149</v>
      </c>
      <c r="B156" s="26" t="s">
        <v>373</v>
      </c>
      <c r="C156" s="26" t="s">
        <v>41</v>
      </c>
      <c r="D156" s="70" t="s">
        <v>469</v>
      </c>
      <c r="E156" s="72" t="s">
        <v>470</v>
      </c>
      <c r="F156" s="27">
        <v>3</v>
      </c>
      <c r="G156" s="1" t="s">
        <v>277</v>
      </c>
      <c r="H156" s="28">
        <v>22.5</v>
      </c>
      <c r="I156" s="29">
        <v>65000</v>
      </c>
      <c r="J156" s="30">
        <f t="shared" si="4"/>
        <v>1462500</v>
      </c>
      <c r="K156" s="26" t="s">
        <v>601</v>
      </c>
      <c r="L156" s="26" t="s">
        <v>45</v>
      </c>
      <c r="M156" s="31" t="s">
        <v>697</v>
      </c>
      <c r="N156" s="1" t="s">
        <v>42</v>
      </c>
    </row>
    <row r="157" spans="1:14" s="23" customFormat="1" ht="18" customHeight="1">
      <c r="A157" s="26">
        <f t="shared" si="5"/>
        <v>150</v>
      </c>
      <c r="B157" s="26" t="s">
        <v>373</v>
      </c>
      <c r="C157" s="26" t="s">
        <v>46</v>
      </c>
      <c r="D157" s="70" t="s">
        <v>469</v>
      </c>
      <c r="E157" s="72" t="s">
        <v>470</v>
      </c>
      <c r="F157" s="27">
        <v>3</v>
      </c>
      <c r="G157" s="1" t="s">
        <v>277</v>
      </c>
      <c r="H157" s="28">
        <v>33</v>
      </c>
      <c r="I157" s="29">
        <v>65000</v>
      </c>
      <c r="J157" s="30">
        <f t="shared" si="4"/>
        <v>2145000</v>
      </c>
      <c r="K157" s="26" t="s">
        <v>602</v>
      </c>
      <c r="L157" s="26" t="s">
        <v>40</v>
      </c>
      <c r="M157" s="31" t="s">
        <v>698</v>
      </c>
      <c r="N157" s="1" t="s">
        <v>42</v>
      </c>
    </row>
    <row r="158" spans="1:14" s="23" customFormat="1" ht="18" customHeight="1">
      <c r="A158" s="26">
        <f t="shared" si="5"/>
        <v>151</v>
      </c>
      <c r="B158" s="26" t="s">
        <v>373</v>
      </c>
      <c r="C158" s="26" t="s">
        <v>46</v>
      </c>
      <c r="D158" s="70" t="s">
        <v>469</v>
      </c>
      <c r="E158" s="72" t="s">
        <v>470</v>
      </c>
      <c r="F158" s="27">
        <v>3</v>
      </c>
      <c r="G158" s="1" t="s">
        <v>277</v>
      </c>
      <c r="H158" s="28">
        <v>12</v>
      </c>
      <c r="I158" s="29">
        <v>65000</v>
      </c>
      <c r="J158" s="30">
        <f t="shared" si="4"/>
        <v>780000</v>
      </c>
      <c r="K158" s="26" t="s">
        <v>602</v>
      </c>
      <c r="L158" s="26" t="s">
        <v>45</v>
      </c>
      <c r="M158" s="31" t="s">
        <v>698</v>
      </c>
      <c r="N158" s="1" t="s">
        <v>42</v>
      </c>
    </row>
    <row r="159" spans="1:14" s="23" customFormat="1" ht="18" customHeight="1">
      <c r="A159" s="26">
        <f t="shared" si="5"/>
        <v>152</v>
      </c>
      <c r="B159" s="26" t="s">
        <v>373</v>
      </c>
      <c r="C159" s="26" t="s">
        <v>46</v>
      </c>
      <c r="D159" s="70" t="s">
        <v>469</v>
      </c>
      <c r="E159" s="71" t="s">
        <v>470</v>
      </c>
      <c r="F159" s="27">
        <v>3</v>
      </c>
      <c r="G159" s="1" t="s">
        <v>277</v>
      </c>
      <c r="H159" s="28">
        <v>1.1000000000000001</v>
      </c>
      <c r="I159" s="29">
        <v>65000</v>
      </c>
      <c r="J159" s="30">
        <f t="shared" si="4"/>
        <v>71500</v>
      </c>
      <c r="K159" s="26" t="s">
        <v>602</v>
      </c>
      <c r="L159" s="26" t="s">
        <v>43</v>
      </c>
      <c r="M159" s="31" t="s">
        <v>698</v>
      </c>
      <c r="N159" s="1" t="s">
        <v>42</v>
      </c>
    </row>
    <row r="160" spans="1:14" s="23" customFormat="1" ht="18" customHeight="1">
      <c r="A160" s="26">
        <f t="shared" si="5"/>
        <v>153</v>
      </c>
      <c r="B160" s="26" t="s">
        <v>373</v>
      </c>
      <c r="C160" s="26" t="s">
        <v>46</v>
      </c>
      <c r="D160" s="70" t="s">
        <v>469</v>
      </c>
      <c r="E160" s="71" t="s">
        <v>470</v>
      </c>
      <c r="F160" s="27">
        <v>3</v>
      </c>
      <c r="G160" s="1" t="s">
        <v>277</v>
      </c>
      <c r="H160" s="28">
        <v>2.6</v>
      </c>
      <c r="I160" s="29">
        <v>65000</v>
      </c>
      <c r="J160" s="30">
        <f t="shared" si="4"/>
        <v>169000</v>
      </c>
      <c r="K160" s="26" t="s">
        <v>602</v>
      </c>
      <c r="L160" s="26" t="s">
        <v>44</v>
      </c>
      <c r="M160" s="31" t="s">
        <v>698</v>
      </c>
      <c r="N160" s="1" t="s">
        <v>42</v>
      </c>
    </row>
    <row r="161" spans="1:14" s="23" customFormat="1" ht="18" customHeight="1">
      <c r="A161" s="26">
        <f t="shared" si="5"/>
        <v>154</v>
      </c>
      <c r="B161" s="26" t="s">
        <v>374</v>
      </c>
      <c r="C161" s="26" t="s">
        <v>41</v>
      </c>
      <c r="D161" s="70" t="s">
        <v>7</v>
      </c>
      <c r="E161" s="71" t="s">
        <v>471</v>
      </c>
      <c r="F161" s="27">
        <v>3</v>
      </c>
      <c r="G161" s="1" t="s">
        <v>555</v>
      </c>
      <c r="H161" s="28">
        <v>33</v>
      </c>
      <c r="I161" s="29">
        <v>65000</v>
      </c>
      <c r="J161" s="30">
        <f t="shared" si="4"/>
        <v>2145000</v>
      </c>
      <c r="K161" s="26" t="s">
        <v>603</v>
      </c>
      <c r="L161" s="26" t="s">
        <v>40</v>
      </c>
      <c r="M161" s="31" t="s">
        <v>699</v>
      </c>
      <c r="N161" s="1" t="s">
        <v>42</v>
      </c>
    </row>
    <row r="162" spans="1:14" s="23" customFormat="1" ht="18" customHeight="1">
      <c r="A162" s="26">
        <f t="shared" si="5"/>
        <v>155</v>
      </c>
      <c r="B162" s="26" t="s">
        <v>374</v>
      </c>
      <c r="C162" s="26" t="s">
        <v>41</v>
      </c>
      <c r="D162" s="70" t="s">
        <v>7</v>
      </c>
      <c r="E162" s="72" t="s">
        <v>471</v>
      </c>
      <c r="F162" s="27">
        <v>3</v>
      </c>
      <c r="G162" s="1" t="s">
        <v>555</v>
      </c>
      <c r="H162" s="28">
        <v>12</v>
      </c>
      <c r="I162" s="29">
        <v>65000</v>
      </c>
      <c r="J162" s="30">
        <f t="shared" si="4"/>
        <v>780000</v>
      </c>
      <c r="K162" s="26" t="s">
        <v>603</v>
      </c>
      <c r="L162" s="26" t="s">
        <v>45</v>
      </c>
      <c r="M162" s="31" t="s">
        <v>699</v>
      </c>
      <c r="N162" s="1" t="s">
        <v>42</v>
      </c>
    </row>
    <row r="163" spans="1:14" s="23" customFormat="1" ht="18" customHeight="1">
      <c r="A163" s="26">
        <f t="shared" si="5"/>
        <v>156</v>
      </c>
      <c r="B163" s="26" t="s">
        <v>374</v>
      </c>
      <c r="C163" s="26" t="s">
        <v>41</v>
      </c>
      <c r="D163" s="70" t="s">
        <v>7</v>
      </c>
      <c r="E163" s="72" t="s">
        <v>471</v>
      </c>
      <c r="F163" s="27">
        <v>3</v>
      </c>
      <c r="G163" s="1" t="s">
        <v>555</v>
      </c>
      <c r="H163" s="28">
        <v>12</v>
      </c>
      <c r="I163" s="29">
        <v>65000</v>
      </c>
      <c r="J163" s="30">
        <f t="shared" si="4"/>
        <v>780000</v>
      </c>
      <c r="K163" s="26" t="s">
        <v>603</v>
      </c>
      <c r="L163" s="26" t="s">
        <v>45</v>
      </c>
      <c r="M163" s="31" t="s">
        <v>699</v>
      </c>
      <c r="N163" s="1" t="s">
        <v>42</v>
      </c>
    </row>
    <row r="164" spans="1:14" s="23" customFormat="1" ht="18" customHeight="1">
      <c r="A164" s="26">
        <f t="shared" si="5"/>
        <v>157</v>
      </c>
      <c r="B164" s="26" t="s">
        <v>374</v>
      </c>
      <c r="C164" s="26" t="s">
        <v>41</v>
      </c>
      <c r="D164" s="70" t="s">
        <v>7</v>
      </c>
      <c r="E164" s="72" t="s">
        <v>471</v>
      </c>
      <c r="F164" s="27">
        <v>3</v>
      </c>
      <c r="G164" s="1" t="s">
        <v>555</v>
      </c>
      <c r="H164" s="28">
        <v>12</v>
      </c>
      <c r="I164" s="29">
        <v>65000</v>
      </c>
      <c r="J164" s="30">
        <f t="shared" si="4"/>
        <v>780000</v>
      </c>
      <c r="K164" s="26" t="s">
        <v>603</v>
      </c>
      <c r="L164" s="26" t="s">
        <v>45</v>
      </c>
      <c r="M164" s="31" t="s">
        <v>699</v>
      </c>
      <c r="N164" s="1" t="s">
        <v>42</v>
      </c>
    </row>
    <row r="165" spans="1:14" s="23" customFormat="1" ht="18" customHeight="1">
      <c r="A165" s="26">
        <f t="shared" si="5"/>
        <v>158</v>
      </c>
      <c r="B165" s="26" t="s">
        <v>374</v>
      </c>
      <c r="C165" s="26" t="s">
        <v>41</v>
      </c>
      <c r="D165" s="70" t="s">
        <v>7</v>
      </c>
      <c r="E165" s="72" t="s">
        <v>471</v>
      </c>
      <c r="F165" s="27">
        <v>3</v>
      </c>
      <c r="G165" s="1" t="s">
        <v>555</v>
      </c>
      <c r="H165" s="28">
        <v>4.8</v>
      </c>
      <c r="I165" s="29">
        <v>65000</v>
      </c>
      <c r="J165" s="30">
        <f t="shared" si="4"/>
        <v>312000</v>
      </c>
      <c r="K165" s="26" t="s">
        <v>603</v>
      </c>
      <c r="L165" s="26" t="s">
        <v>43</v>
      </c>
      <c r="M165" s="31" t="s">
        <v>699</v>
      </c>
      <c r="N165" s="1" t="s">
        <v>42</v>
      </c>
    </row>
    <row r="166" spans="1:14" s="23" customFormat="1" ht="18" customHeight="1">
      <c r="A166" s="26">
        <f t="shared" si="5"/>
        <v>159</v>
      </c>
      <c r="B166" s="26" t="s">
        <v>374</v>
      </c>
      <c r="C166" s="26" t="s">
        <v>41</v>
      </c>
      <c r="D166" s="70" t="s">
        <v>7</v>
      </c>
      <c r="E166" s="72" t="s">
        <v>471</v>
      </c>
      <c r="F166" s="27">
        <v>3</v>
      </c>
      <c r="G166" s="1" t="s">
        <v>555</v>
      </c>
      <c r="H166" s="28">
        <v>12</v>
      </c>
      <c r="I166" s="29">
        <v>65000</v>
      </c>
      <c r="J166" s="30">
        <f t="shared" si="4"/>
        <v>780000</v>
      </c>
      <c r="K166" s="26" t="s">
        <v>603</v>
      </c>
      <c r="L166" s="26" t="s">
        <v>44</v>
      </c>
      <c r="M166" s="31" t="s">
        <v>699</v>
      </c>
      <c r="N166" s="1" t="s">
        <v>42</v>
      </c>
    </row>
    <row r="167" spans="1:14" s="23" customFormat="1" ht="18" customHeight="1">
      <c r="A167" s="26">
        <f t="shared" si="5"/>
        <v>160</v>
      </c>
      <c r="B167" s="26" t="s">
        <v>374</v>
      </c>
      <c r="C167" s="26" t="s">
        <v>41</v>
      </c>
      <c r="D167" s="70" t="s">
        <v>7</v>
      </c>
      <c r="E167" s="72" t="s">
        <v>471</v>
      </c>
      <c r="F167" s="27">
        <v>3</v>
      </c>
      <c r="G167" s="1" t="s">
        <v>555</v>
      </c>
      <c r="H167" s="28">
        <v>22.5</v>
      </c>
      <c r="I167" s="29">
        <v>65000</v>
      </c>
      <c r="J167" s="30">
        <f t="shared" si="4"/>
        <v>1462500</v>
      </c>
      <c r="K167" s="26" t="s">
        <v>604</v>
      </c>
      <c r="L167" s="26" t="s">
        <v>40</v>
      </c>
      <c r="M167" s="31" t="s">
        <v>700</v>
      </c>
      <c r="N167" s="1" t="s">
        <v>42</v>
      </c>
    </row>
    <row r="168" spans="1:14" s="23" customFormat="1" ht="18" customHeight="1">
      <c r="A168" s="26">
        <f t="shared" si="5"/>
        <v>161</v>
      </c>
      <c r="B168" s="26" t="s">
        <v>374</v>
      </c>
      <c r="C168" s="26" t="s">
        <v>41</v>
      </c>
      <c r="D168" s="70" t="s">
        <v>7</v>
      </c>
      <c r="E168" s="71" t="s">
        <v>471</v>
      </c>
      <c r="F168" s="27">
        <v>3</v>
      </c>
      <c r="G168" s="1" t="s">
        <v>555</v>
      </c>
      <c r="H168" s="28">
        <v>22.5</v>
      </c>
      <c r="I168" s="29">
        <v>65000</v>
      </c>
      <c r="J168" s="30">
        <f t="shared" si="4"/>
        <v>1462500</v>
      </c>
      <c r="K168" s="26" t="s">
        <v>604</v>
      </c>
      <c r="L168" s="26" t="s">
        <v>45</v>
      </c>
      <c r="M168" s="31" t="s">
        <v>700</v>
      </c>
      <c r="N168" s="1" t="s">
        <v>42</v>
      </c>
    </row>
    <row r="169" spans="1:14" s="23" customFormat="1" ht="18" customHeight="1">
      <c r="A169" s="26">
        <f t="shared" si="5"/>
        <v>162</v>
      </c>
      <c r="B169" s="26" t="s">
        <v>374</v>
      </c>
      <c r="C169" s="26" t="s">
        <v>41</v>
      </c>
      <c r="D169" s="70" t="s">
        <v>7</v>
      </c>
      <c r="E169" s="71" t="s">
        <v>471</v>
      </c>
      <c r="F169" s="27">
        <v>3</v>
      </c>
      <c r="G169" s="1" t="s">
        <v>555</v>
      </c>
      <c r="H169" s="28">
        <v>1.1000000000000001</v>
      </c>
      <c r="I169" s="29">
        <v>65000</v>
      </c>
      <c r="J169" s="30">
        <f t="shared" si="4"/>
        <v>71500</v>
      </c>
      <c r="K169" s="26" t="s">
        <v>604</v>
      </c>
      <c r="L169" s="26" t="s">
        <v>43</v>
      </c>
      <c r="M169" s="31" t="s">
        <v>700</v>
      </c>
      <c r="N169" s="1" t="s">
        <v>42</v>
      </c>
    </row>
    <row r="170" spans="1:14" s="23" customFormat="1" ht="18" customHeight="1">
      <c r="A170" s="26">
        <f t="shared" si="5"/>
        <v>163</v>
      </c>
      <c r="B170" s="26" t="s">
        <v>374</v>
      </c>
      <c r="C170" s="26" t="s">
        <v>41</v>
      </c>
      <c r="D170" s="70" t="s">
        <v>7</v>
      </c>
      <c r="E170" s="71" t="s">
        <v>471</v>
      </c>
      <c r="F170" s="27">
        <v>3</v>
      </c>
      <c r="G170" s="1" t="s">
        <v>555</v>
      </c>
      <c r="H170" s="28">
        <v>2.8</v>
      </c>
      <c r="I170" s="29">
        <v>65000</v>
      </c>
      <c r="J170" s="30">
        <f t="shared" si="4"/>
        <v>182000</v>
      </c>
      <c r="K170" s="26" t="s">
        <v>604</v>
      </c>
      <c r="L170" s="26" t="s">
        <v>44</v>
      </c>
      <c r="M170" s="31" t="s">
        <v>700</v>
      </c>
      <c r="N170" s="1" t="s">
        <v>42</v>
      </c>
    </row>
    <row r="171" spans="1:14" s="23" customFormat="1" ht="18" customHeight="1">
      <c r="A171" s="26">
        <f t="shared" si="5"/>
        <v>164</v>
      </c>
      <c r="B171" s="26" t="s">
        <v>375</v>
      </c>
      <c r="C171" s="26" t="s">
        <v>41</v>
      </c>
      <c r="D171" s="70" t="s">
        <v>472</v>
      </c>
      <c r="E171" s="71" t="s">
        <v>453</v>
      </c>
      <c r="F171" s="27">
        <v>3</v>
      </c>
      <c r="G171" s="1" t="s">
        <v>556</v>
      </c>
      <c r="H171" s="28">
        <v>50.6</v>
      </c>
      <c r="I171" s="29">
        <v>65000</v>
      </c>
      <c r="J171" s="30">
        <f t="shared" si="4"/>
        <v>3289000</v>
      </c>
      <c r="K171" s="26" t="s">
        <v>605</v>
      </c>
      <c r="L171" s="26" t="s">
        <v>40</v>
      </c>
      <c r="M171" s="31" t="s">
        <v>701</v>
      </c>
      <c r="N171" s="1" t="s">
        <v>42</v>
      </c>
    </row>
    <row r="172" spans="1:14" s="23" customFormat="1" ht="18" customHeight="1">
      <c r="A172" s="26">
        <f t="shared" si="5"/>
        <v>165</v>
      </c>
      <c r="B172" s="26" t="s">
        <v>375</v>
      </c>
      <c r="C172" s="26" t="s">
        <v>41</v>
      </c>
      <c r="D172" s="70" t="s">
        <v>472</v>
      </c>
      <c r="E172" s="72" t="s">
        <v>453</v>
      </c>
      <c r="F172" s="27">
        <v>3</v>
      </c>
      <c r="G172" s="1" t="s">
        <v>556</v>
      </c>
      <c r="H172" s="28">
        <v>12</v>
      </c>
      <c r="I172" s="29">
        <v>65000</v>
      </c>
      <c r="J172" s="30">
        <f t="shared" si="4"/>
        <v>780000</v>
      </c>
      <c r="K172" s="26" t="s">
        <v>605</v>
      </c>
      <c r="L172" s="26" t="s">
        <v>45</v>
      </c>
      <c r="M172" s="31" t="s">
        <v>701</v>
      </c>
      <c r="N172" s="1" t="s">
        <v>42</v>
      </c>
    </row>
    <row r="173" spans="1:14" s="23" customFormat="1" ht="18" customHeight="1">
      <c r="A173" s="26">
        <f t="shared" si="5"/>
        <v>166</v>
      </c>
      <c r="B173" s="26" t="s">
        <v>375</v>
      </c>
      <c r="C173" s="26" t="s">
        <v>41</v>
      </c>
      <c r="D173" s="70" t="s">
        <v>472</v>
      </c>
      <c r="E173" s="72" t="s">
        <v>453</v>
      </c>
      <c r="F173" s="27">
        <v>3</v>
      </c>
      <c r="G173" s="1" t="s">
        <v>556</v>
      </c>
      <c r="H173" s="28">
        <v>12</v>
      </c>
      <c r="I173" s="29">
        <v>65000</v>
      </c>
      <c r="J173" s="30">
        <f t="shared" si="4"/>
        <v>780000</v>
      </c>
      <c r="K173" s="26" t="s">
        <v>605</v>
      </c>
      <c r="L173" s="26" t="s">
        <v>45</v>
      </c>
      <c r="M173" s="31" t="s">
        <v>701</v>
      </c>
      <c r="N173" s="1" t="s">
        <v>42</v>
      </c>
    </row>
    <row r="174" spans="1:14" s="23" customFormat="1" ht="18" customHeight="1">
      <c r="A174" s="26">
        <f t="shared" si="5"/>
        <v>167</v>
      </c>
      <c r="B174" s="26" t="s">
        <v>375</v>
      </c>
      <c r="C174" s="26" t="s">
        <v>41</v>
      </c>
      <c r="D174" s="70" t="s">
        <v>472</v>
      </c>
      <c r="E174" s="72" t="s">
        <v>453</v>
      </c>
      <c r="F174" s="27">
        <v>3</v>
      </c>
      <c r="G174" s="1" t="s">
        <v>556</v>
      </c>
      <c r="H174" s="28">
        <v>12</v>
      </c>
      <c r="I174" s="29">
        <v>65000</v>
      </c>
      <c r="J174" s="30">
        <f t="shared" si="4"/>
        <v>780000</v>
      </c>
      <c r="K174" s="26" t="s">
        <v>605</v>
      </c>
      <c r="L174" s="26" t="s">
        <v>45</v>
      </c>
      <c r="M174" s="31" t="s">
        <v>701</v>
      </c>
      <c r="N174" s="1" t="s">
        <v>42</v>
      </c>
    </row>
    <row r="175" spans="1:14" s="23" customFormat="1" ht="18" customHeight="1">
      <c r="A175" s="26">
        <f t="shared" si="5"/>
        <v>168</v>
      </c>
      <c r="B175" s="26" t="s">
        <v>375</v>
      </c>
      <c r="C175" s="26" t="s">
        <v>41</v>
      </c>
      <c r="D175" s="70" t="s">
        <v>472</v>
      </c>
      <c r="E175" s="71" t="s">
        <v>453</v>
      </c>
      <c r="F175" s="27">
        <v>3</v>
      </c>
      <c r="G175" s="1" t="s">
        <v>556</v>
      </c>
      <c r="H175" s="28">
        <v>12</v>
      </c>
      <c r="I175" s="29">
        <v>65000</v>
      </c>
      <c r="J175" s="30">
        <f t="shared" si="4"/>
        <v>780000</v>
      </c>
      <c r="K175" s="26" t="s">
        <v>605</v>
      </c>
      <c r="L175" s="26" t="s">
        <v>45</v>
      </c>
      <c r="M175" s="31" t="s">
        <v>701</v>
      </c>
      <c r="N175" s="1" t="s">
        <v>42</v>
      </c>
    </row>
    <row r="176" spans="1:14" s="23" customFormat="1" ht="18" customHeight="1">
      <c r="A176" s="26">
        <f t="shared" si="5"/>
        <v>169</v>
      </c>
      <c r="B176" s="26" t="s">
        <v>375</v>
      </c>
      <c r="C176" s="26" t="s">
        <v>41</v>
      </c>
      <c r="D176" s="70" t="s">
        <v>472</v>
      </c>
      <c r="E176" s="71" t="s">
        <v>453</v>
      </c>
      <c r="F176" s="27">
        <v>3</v>
      </c>
      <c r="G176" s="1" t="s">
        <v>556</v>
      </c>
      <c r="H176" s="28">
        <v>12</v>
      </c>
      <c r="I176" s="29">
        <v>65000</v>
      </c>
      <c r="J176" s="30">
        <f t="shared" si="4"/>
        <v>780000</v>
      </c>
      <c r="K176" s="26" t="s">
        <v>605</v>
      </c>
      <c r="L176" s="26" t="s">
        <v>45</v>
      </c>
      <c r="M176" s="31" t="s">
        <v>701</v>
      </c>
      <c r="N176" s="1" t="s">
        <v>42</v>
      </c>
    </row>
    <row r="177" spans="1:14" s="23" customFormat="1" ht="18" customHeight="1">
      <c r="A177" s="26">
        <f t="shared" si="5"/>
        <v>170</v>
      </c>
      <c r="B177" s="26" t="s">
        <v>375</v>
      </c>
      <c r="C177" s="26" t="s">
        <v>41</v>
      </c>
      <c r="D177" s="70" t="s">
        <v>472</v>
      </c>
      <c r="E177" s="71" t="s">
        <v>453</v>
      </c>
      <c r="F177" s="27">
        <v>3</v>
      </c>
      <c r="G177" s="1" t="s">
        <v>556</v>
      </c>
      <c r="H177" s="28">
        <v>9.5</v>
      </c>
      <c r="I177" s="29">
        <v>65000</v>
      </c>
      <c r="J177" s="30">
        <f t="shared" si="4"/>
        <v>617500</v>
      </c>
      <c r="K177" s="26" t="s">
        <v>605</v>
      </c>
      <c r="L177" s="26" t="s">
        <v>43</v>
      </c>
      <c r="M177" s="31" t="s">
        <v>701</v>
      </c>
      <c r="N177" s="1" t="s">
        <v>42</v>
      </c>
    </row>
    <row r="178" spans="1:14" s="23" customFormat="1" ht="18" customHeight="1">
      <c r="A178" s="26">
        <f t="shared" si="5"/>
        <v>171</v>
      </c>
      <c r="B178" s="26" t="s">
        <v>375</v>
      </c>
      <c r="C178" s="26" t="s">
        <v>41</v>
      </c>
      <c r="D178" s="70" t="s">
        <v>472</v>
      </c>
      <c r="E178" s="71" t="s">
        <v>453</v>
      </c>
      <c r="F178" s="27">
        <v>3</v>
      </c>
      <c r="G178" s="1" t="s">
        <v>556</v>
      </c>
      <c r="H178" s="28">
        <v>23.6</v>
      </c>
      <c r="I178" s="29">
        <v>65000</v>
      </c>
      <c r="J178" s="30">
        <f t="shared" si="4"/>
        <v>1534000</v>
      </c>
      <c r="K178" s="26" t="s">
        <v>605</v>
      </c>
      <c r="L178" s="26" t="s">
        <v>44</v>
      </c>
      <c r="M178" s="31" t="s">
        <v>701</v>
      </c>
      <c r="N178" s="1" t="s">
        <v>42</v>
      </c>
    </row>
    <row r="179" spans="1:14" s="23" customFormat="1" ht="18" customHeight="1">
      <c r="A179" s="26">
        <f t="shared" si="5"/>
        <v>172</v>
      </c>
      <c r="B179" s="26" t="s">
        <v>376</v>
      </c>
      <c r="C179" s="26" t="s">
        <v>41</v>
      </c>
      <c r="D179" s="70" t="s">
        <v>4</v>
      </c>
      <c r="E179" s="71" t="s">
        <v>473</v>
      </c>
      <c r="F179" s="27">
        <v>3</v>
      </c>
      <c r="G179" s="1" t="s">
        <v>556</v>
      </c>
      <c r="H179" s="28">
        <v>42.4</v>
      </c>
      <c r="I179" s="29">
        <v>65000</v>
      </c>
      <c r="J179" s="30">
        <f t="shared" si="4"/>
        <v>2756000</v>
      </c>
      <c r="K179" s="26" t="s">
        <v>605</v>
      </c>
      <c r="L179" s="26" t="s">
        <v>40</v>
      </c>
      <c r="M179" s="31" t="s">
        <v>701</v>
      </c>
      <c r="N179" s="1" t="s">
        <v>42</v>
      </c>
    </row>
    <row r="180" spans="1:14" s="23" customFormat="1" ht="18" customHeight="1">
      <c r="A180" s="26">
        <f t="shared" si="5"/>
        <v>173</v>
      </c>
      <c r="B180" s="26" t="s">
        <v>376</v>
      </c>
      <c r="C180" s="26" t="s">
        <v>41</v>
      </c>
      <c r="D180" s="70" t="s">
        <v>4</v>
      </c>
      <c r="E180" s="71" t="s">
        <v>473</v>
      </c>
      <c r="F180" s="27">
        <v>3</v>
      </c>
      <c r="G180" s="1" t="s">
        <v>556</v>
      </c>
      <c r="H180" s="28">
        <v>12</v>
      </c>
      <c r="I180" s="29">
        <v>65000</v>
      </c>
      <c r="J180" s="30">
        <f t="shared" si="4"/>
        <v>780000</v>
      </c>
      <c r="K180" s="26" t="s">
        <v>605</v>
      </c>
      <c r="L180" s="26" t="s">
        <v>45</v>
      </c>
      <c r="M180" s="31" t="s">
        <v>701</v>
      </c>
      <c r="N180" s="1" t="s">
        <v>42</v>
      </c>
    </row>
    <row r="181" spans="1:14" s="23" customFormat="1" ht="18" customHeight="1">
      <c r="A181" s="26">
        <f t="shared" si="5"/>
        <v>174</v>
      </c>
      <c r="B181" s="26" t="s">
        <v>376</v>
      </c>
      <c r="C181" s="26" t="s">
        <v>41</v>
      </c>
      <c r="D181" s="70" t="s">
        <v>4</v>
      </c>
      <c r="E181" s="71" t="s">
        <v>473</v>
      </c>
      <c r="F181" s="27">
        <v>3</v>
      </c>
      <c r="G181" s="1" t="s">
        <v>556</v>
      </c>
      <c r="H181" s="28">
        <v>12</v>
      </c>
      <c r="I181" s="29">
        <v>65000</v>
      </c>
      <c r="J181" s="30">
        <f t="shared" si="4"/>
        <v>780000</v>
      </c>
      <c r="K181" s="26" t="s">
        <v>605</v>
      </c>
      <c r="L181" s="26" t="s">
        <v>45</v>
      </c>
      <c r="M181" s="31" t="s">
        <v>701</v>
      </c>
      <c r="N181" s="1" t="s">
        <v>42</v>
      </c>
    </row>
    <row r="182" spans="1:14" s="23" customFormat="1" ht="18" customHeight="1">
      <c r="A182" s="26">
        <f t="shared" si="5"/>
        <v>175</v>
      </c>
      <c r="B182" s="26" t="s">
        <v>376</v>
      </c>
      <c r="C182" s="26" t="s">
        <v>41</v>
      </c>
      <c r="D182" s="73" t="s">
        <v>4</v>
      </c>
      <c r="E182" s="71" t="s">
        <v>473</v>
      </c>
      <c r="F182" s="27">
        <v>3</v>
      </c>
      <c r="G182" s="1" t="s">
        <v>556</v>
      </c>
      <c r="H182" s="28">
        <v>12</v>
      </c>
      <c r="I182" s="29">
        <v>65000</v>
      </c>
      <c r="J182" s="30">
        <f t="shared" si="4"/>
        <v>780000</v>
      </c>
      <c r="K182" s="26" t="s">
        <v>605</v>
      </c>
      <c r="L182" s="26" t="s">
        <v>45</v>
      </c>
      <c r="M182" s="31" t="s">
        <v>701</v>
      </c>
      <c r="N182" s="1" t="s">
        <v>42</v>
      </c>
    </row>
    <row r="183" spans="1:14" s="23" customFormat="1" ht="18" customHeight="1">
      <c r="A183" s="26">
        <f t="shared" si="5"/>
        <v>176</v>
      </c>
      <c r="B183" s="26" t="s">
        <v>376</v>
      </c>
      <c r="C183" s="26" t="s">
        <v>41</v>
      </c>
      <c r="D183" s="73" t="s">
        <v>4</v>
      </c>
      <c r="E183" s="71" t="s">
        <v>473</v>
      </c>
      <c r="F183" s="27">
        <v>3</v>
      </c>
      <c r="G183" s="1" t="s">
        <v>556</v>
      </c>
      <c r="H183" s="28">
        <v>12</v>
      </c>
      <c r="I183" s="29">
        <v>65000</v>
      </c>
      <c r="J183" s="30">
        <f t="shared" si="4"/>
        <v>780000</v>
      </c>
      <c r="K183" s="26" t="s">
        <v>605</v>
      </c>
      <c r="L183" s="26" t="s">
        <v>45</v>
      </c>
      <c r="M183" s="31" t="s">
        <v>701</v>
      </c>
      <c r="N183" s="1" t="s">
        <v>42</v>
      </c>
    </row>
    <row r="184" spans="1:14" s="23" customFormat="1" ht="18" customHeight="1">
      <c r="A184" s="26">
        <f t="shared" si="5"/>
        <v>177</v>
      </c>
      <c r="B184" s="26" t="s">
        <v>376</v>
      </c>
      <c r="C184" s="26" t="s">
        <v>41</v>
      </c>
      <c r="D184" s="73" t="s">
        <v>4</v>
      </c>
      <c r="E184" s="71" t="s">
        <v>473</v>
      </c>
      <c r="F184" s="27">
        <v>3</v>
      </c>
      <c r="G184" s="1" t="s">
        <v>556</v>
      </c>
      <c r="H184" s="28">
        <v>7.5</v>
      </c>
      <c r="I184" s="29">
        <v>65000</v>
      </c>
      <c r="J184" s="30">
        <f t="shared" si="4"/>
        <v>487500</v>
      </c>
      <c r="K184" s="26" t="s">
        <v>605</v>
      </c>
      <c r="L184" s="26" t="s">
        <v>43</v>
      </c>
      <c r="M184" s="31" t="s">
        <v>701</v>
      </c>
      <c r="N184" s="1" t="s">
        <v>42</v>
      </c>
    </row>
    <row r="185" spans="1:14" s="23" customFormat="1" ht="18" customHeight="1">
      <c r="A185" s="26">
        <f t="shared" si="5"/>
        <v>178</v>
      </c>
      <c r="B185" s="26" t="s">
        <v>376</v>
      </c>
      <c r="C185" s="26" t="s">
        <v>41</v>
      </c>
      <c r="D185" s="70" t="s">
        <v>4</v>
      </c>
      <c r="E185" s="71" t="s">
        <v>473</v>
      </c>
      <c r="F185" s="27">
        <v>3</v>
      </c>
      <c r="G185" s="1" t="s">
        <v>556</v>
      </c>
      <c r="H185" s="28">
        <v>18.8</v>
      </c>
      <c r="I185" s="29">
        <v>65000</v>
      </c>
      <c r="J185" s="30">
        <f t="shared" si="4"/>
        <v>1222000</v>
      </c>
      <c r="K185" s="26" t="s">
        <v>605</v>
      </c>
      <c r="L185" s="26" t="s">
        <v>44</v>
      </c>
      <c r="M185" s="31" t="s">
        <v>701</v>
      </c>
      <c r="N185" s="1" t="s">
        <v>42</v>
      </c>
    </row>
    <row r="186" spans="1:14" s="23" customFormat="1" ht="18" customHeight="1">
      <c r="A186" s="26">
        <f t="shared" si="5"/>
        <v>179</v>
      </c>
      <c r="B186" s="26" t="s">
        <v>377</v>
      </c>
      <c r="C186" s="26" t="s">
        <v>41</v>
      </c>
      <c r="D186" s="70" t="s">
        <v>474</v>
      </c>
      <c r="E186" s="71" t="s">
        <v>475</v>
      </c>
      <c r="F186" s="27">
        <v>4</v>
      </c>
      <c r="G186" s="1" t="s">
        <v>557</v>
      </c>
      <c r="H186" s="28">
        <v>22.5</v>
      </c>
      <c r="I186" s="29">
        <v>65000</v>
      </c>
      <c r="J186" s="30">
        <f t="shared" si="4"/>
        <v>1462500</v>
      </c>
      <c r="K186" s="26" t="s">
        <v>606</v>
      </c>
      <c r="L186" s="26" t="s">
        <v>40</v>
      </c>
      <c r="M186" s="31" t="s">
        <v>702</v>
      </c>
      <c r="N186" s="1" t="s">
        <v>42</v>
      </c>
    </row>
    <row r="187" spans="1:14" s="23" customFormat="1" ht="18" customHeight="1">
      <c r="A187" s="26">
        <f t="shared" si="5"/>
        <v>180</v>
      </c>
      <c r="B187" s="26" t="s">
        <v>377</v>
      </c>
      <c r="C187" s="26" t="s">
        <v>41</v>
      </c>
      <c r="D187" s="70" t="s">
        <v>474</v>
      </c>
      <c r="E187" s="71" t="s">
        <v>475</v>
      </c>
      <c r="F187" s="27">
        <v>4</v>
      </c>
      <c r="G187" s="1" t="s">
        <v>557</v>
      </c>
      <c r="H187" s="28">
        <v>3.6</v>
      </c>
      <c r="I187" s="29">
        <v>65000</v>
      </c>
      <c r="J187" s="30">
        <f t="shared" si="4"/>
        <v>234000</v>
      </c>
      <c r="K187" s="26" t="s">
        <v>606</v>
      </c>
      <c r="L187" s="26" t="s">
        <v>44</v>
      </c>
      <c r="M187" s="31" t="s">
        <v>702</v>
      </c>
      <c r="N187" s="1" t="s">
        <v>42</v>
      </c>
    </row>
    <row r="188" spans="1:14" s="23" customFormat="1" ht="18" customHeight="1">
      <c r="A188" s="26">
        <f t="shared" si="5"/>
        <v>181</v>
      </c>
      <c r="B188" s="26" t="s">
        <v>378</v>
      </c>
      <c r="C188" s="26" t="s">
        <v>41</v>
      </c>
      <c r="D188" s="70" t="s">
        <v>476</v>
      </c>
      <c r="E188" s="71" t="s">
        <v>477</v>
      </c>
      <c r="F188" s="27">
        <v>4</v>
      </c>
      <c r="G188" s="1" t="s">
        <v>557</v>
      </c>
      <c r="H188" s="28">
        <v>45</v>
      </c>
      <c r="I188" s="29">
        <v>65000</v>
      </c>
      <c r="J188" s="30">
        <f t="shared" si="4"/>
        <v>2925000</v>
      </c>
      <c r="K188" s="26" t="s">
        <v>607</v>
      </c>
      <c r="L188" s="26" t="s">
        <v>40</v>
      </c>
      <c r="M188" s="31" t="s">
        <v>703</v>
      </c>
      <c r="N188" s="1" t="s">
        <v>42</v>
      </c>
    </row>
    <row r="189" spans="1:14" s="23" customFormat="1" ht="18" customHeight="1">
      <c r="A189" s="26">
        <f t="shared" si="5"/>
        <v>182</v>
      </c>
      <c r="B189" s="26" t="s">
        <v>378</v>
      </c>
      <c r="C189" s="26" t="s">
        <v>41</v>
      </c>
      <c r="D189" s="70" t="s">
        <v>476</v>
      </c>
      <c r="E189" s="71" t="s">
        <v>477</v>
      </c>
      <c r="F189" s="27">
        <v>4</v>
      </c>
      <c r="G189" s="1" t="s">
        <v>557</v>
      </c>
      <c r="H189" s="28">
        <v>0.9</v>
      </c>
      <c r="I189" s="29">
        <v>65000</v>
      </c>
      <c r="J189" s="30">
        <f t="shared" si="4"/>
        <v>58500</v>
      </c>
      <c r="K189" s="26" t="s">
        <v>607</v>
      </c>
      <c r="L189" s="26" t="s">
        <v>43</v>
      </c>
      <c r="M189" s="31" t="s">
        <v>703</v>
      </c>
      <c r="N189" s="1" t="s">
        <v>42</v>
      </c>
    </row>
    <row r="190" spans="1:14" s="23" customFormat="1" ht="18" customHeight="1">
      <c r="A190" s="26">
        <f t="shared" si="5"/>
        <v>183</v>
      </c>
      <c r="B190" s="26" t="s">
        <v>378</v>
      </c>
      <c r="C190" s="26" t="s">
        <v>41</v>
      </c>
      <c r="D190" s="70" t="s">
        <v>476</v>
      </c>
      <c r="E190" s="71" t="s">
        <v>477</v>
      </c>
      <c r="F190" s="27">
        <v>4</v>
      </c>
      <c r="G190" s="1" t="s">
        <v>557</v>
      </c>
      <c r="H190" s="28">
        <v>2.2999999999999998</v>
      </c>
      <c r="I190" s="29">
        <v>65000</v>
      </c>
      <c r="J190" s="30">
        <f t="shared" si="4"/>
        <v>149500</v>
      </c>
      <c r="K190" s="26" t="s">
        <v>607</v>
      </c>
      <c r="L190" s="26" t="s">
        <v>44</v>
      </c>
      <c r="M190" s="31" t="s">
        <v>703</v>
      </c>
      <c r="N190" s="1" t="s">
        <v>42</v>
      </c>
    </row>
    <row r="191" spans="1:14" s="23" customFormat="1" ht="18" customHeight="1">
      <c r="A191" s="26">
        <f t="shared" si="5"/>
        <v>184</v>
      </c>
      <c r="B191" s="26" t="s">
        <v>380</v>
      </c>
      <c r="C191" s="26" t="s">
        <v>41</v>
      </c>
      <c r="D191" s="70" t="s">
        <v>1</v>
      </c>
      <c r="E191" s="71" t="s">
        <v>479</v>
      </c>
      <c r="F191" s="27">
        <v>4</v>
      </c>
      <c r="G191" s="1" t="s">
        <v>102</v>
      </c>
      <c r="H191" s="28">
        <v>45</v>
      </c>
      <c r="I191" s="29">
        <v>65000</v>
      </c>
      <c r="J191" s="30">
        <f t="shared" si="4"/>
        <v>2925000</v>
      </c>
      <c r="K191" s="26" t="s">
        <v>608</v>
      </c>
      <c r="L191" s="26" t="s">
        <v>40</v>
      </c>
      <c r="M191" s="31" t="s">
        <v>704</v>
      </c>
      <c r="N191" s="1" t="s">
        <v>42</v>
      </c>
    </row>
    <row r="192" spans="1:14" s="23" customFormat="1" ht="18" customHeight="1">
      <c r="A192" s="26">
        <f t="shared" si="5"/>
        <v>185</v>
      </c>
      <c r="B192" s="26" t="s">
        <v>380</v>
      </c>
      <c r="C192" s="26" t="s">
        <v>41</v>
      </c>
      <c r="D192" s="70" t="s">
        <v>1</v>
      </c>
      <c r="E192" s="71" t="s">
        <v>479</v>
      </c>
      <c r="F192" s="27">
        <v>4</v>
      </c>
      <c r="G192" s="1" t="s">
        <v>102</v>
      </c>
      <c r="H192" s="28">
        <v>22.5</v>
      </c>
      <c r="I192" s="29">
        <v>65000</v>
      </c>
      <c r="J192" s="30">
        <f t="shared" si="4"/>
        <v>1462500</v>
      </c>
      <c r="K192" s="26" t="s">
        <v>608</v>
      </c>
      <c r="L192" s="26" t="s">
        <v>45</v>
      </c>
      <c r="M192" s="31" t="s">
        <v>704</v>
      </c>
      <c r="N192" s="1" t="s">
        <v>42</v>
      </c>
    </row>
    <row r="193" spans="1:14" s="23" customFormat="1" ht="18" customHeight="1">
      <c r="A193" s="26">
        <f t="shared" si="5"/>
        <v>186</v>
      </c>
      <c r="B193" s="26" t="s">
        <v>380</v>
      </c>
      <c r="C193" s="26" t="s">
        <v>41</v>
      </c>
      <c r="D193" s="70" t="s">
        <v>1</v>
      </c>
      <c r="E193" s="71" t="s">
        <v>479</v>
      </c>
      <c r="F193" s="27">
        <v>4</v>
      </c>
      <c r="G193" s="1" t="s">
        <v>102</v>
      </c>
      <c r="H193" s="28">
        <v>22.5</v>
      </c>
      <c r="I193" s="29">
        <v>65000</v>
      </c>
      <c r="J193" s="30">
        <f t="shared" si="4"/>
        <v>1462500</v>
      </c>
      <c r="K193" s="26" t="s">
        <v>608</v>
      </c>
      <c r="L193" s="26" t="s">
        <v>45</v>
      </c>
      <c r="M193" s="31" t="s">
        <v>704</v>
      </c>
      <c r="N193" s="1" t="s">
        <v>42</v>
      </c>
    </row>
    <row r="194" spans="1:14" s="23" customFormat="1" ht="18" customHeight="1">
      <c r="A194" s="26">
        <f t="shared" si="5"/>
        <v>187</v>
      </c>
      <c r="B194" s="26" t="s">
        <v>380</v>
      </c>
      <c r="C194" s="26" t="s">
        <v>41</v>
      </c>
      <c r="D194" s="70" t="s">
        <v>1</v>
      </c>
      <c r="E194" s="71" t="s">
        <v>479</v>
      </c>
      <c r="F194" s="27">
        <v>4</v>
      </c>
      <c r="G194" s="1" t="s">
        <v>102</v>
      </c>
      <c r="H194" s="28">
        <v>2.9</v>
      </c>
      <c r="I194" s="29">
        <v>65000</v>
      </c>
      <c r="J194" s="30">
        <f t="shared" si="4"/>
        <v>188500</v>
      </c>
      <c r="K194" s="26" t="s">
        <v>608</v>
      </c>
      <c r="L194" s="26" t="s">
        <v>43</v>
      </c>
      <c r="M194" s="31" t="s">
        <v>704</v>
      </c>
      <c r="N194" s="1" t="s">
        <v>42</v>
      </c>
    </row>
    <row r="195" spans="1:14" s="23" customFormat="1" ht="18" customHeight="1">
      <c r="A195" s="26">
        <f t="shared" si="5"/>
        <v>188</v>
      </c>
      <c r="B195" s="26" t="s">
        <v>380</v>
      </c>
      <c r="C195" s="26" t="s">
        <v>41</v>
      </c>
      <c r="D195" s="70" t="s">
        <v>1</v>
      </c>
      <c r="E195" s="71" t="s">
        <v>479</v>
      </c>
      <c r="F195" s="27">
        <v>4</v>
      </c>
      <c r="G195" s="1" t="s">
        <v>102</v>
      </c>
      <c r="H195" s="28">
        <v>7.3</v>
      </c>
      <c r="I195" s="29">
        <v>65000</v>
      </c>
      <c r="J195" s="30">
        <f t="shared" si="4"/>
        <v>474500</v>
      </c>
      <c r="K195" s="26" t="s">
        <v>608</v>
      </c>
      <c r="L195" s="26" t="s">
        <v>44</v>
      </c>
      <c r="M195" s="31" t="s">
        <v>704</v>
      </c>
      <c r="N195" s="1" t="s">
        <v>42</v>
      </c>
    </row>
    <row r="196" spans="1:14" s="23" customFormat="1" ht="18" customHeight="1">
      <c r="A196" s="26">
        <f t="shared" si="5"/>
        <v>189</v>
      </c>
      <c r="B196" s="26" t="s">
        <v>380</v>
      </c>
      <c r="C196" s="26" t="s">
        <v>41</v>
      </c>
      <c r="D196" s="70" t="s">
        <v>1</v>
      </c>
      <c r="E196" s="71" t="s">
        <v>479</v>
      </c>
      <c r="F196" s="27">
        <v>4</v>
      </c>
      <c r="G196" s="1" t="s">
        <v>102</v>
      </c>
      <c r="H196" s="28">
        <v>67.5</v>
      </c>
      <c r="I196" s="29">
        <v>65000</v>
      </c>
      <c r="J196" s="30">
        <f t="shared" si="4"/>
        <v>4387500</v>
      </c>
      <c r="K196" s="26" t="s">
        <v>609</v>
      </c>
      <c r="L196" s="26" t="s">
        <v>40</v>
      </c>
      <c r="M196" s="31" t="s">
        <v>705</v>
      </c>
      <c r="N196" s="1" t="s">
        <v>42</v>
      </c>
    </row>
    <row r="197" spans="1:14" s="23" customFormat="1" ht="18" customHeight="1">
      <c r="A197" s="26">
        <f t="shared" si="5"/>
        <v>190</v>
      </c>
      <c r="B197" s="26" t="s">
        <v>380</v>
      </c>
      <c r="C197" s="26" t="s">
        <v>41</v>
      </c>
      <c r="D197" s="70" t="s">
        <v>1</v>
      </c>
      <c r="E197" s="71" t="s">
        <v>479</v>
      </c>
      <c r="F197" s="27">
        <v>4</v>
      </c>
      <c r="G197" s="1" t="s">
        <v>102</v>
      </c>
      <c r="H197" s="28">
        <v>1.4</v>
      </c>
      <c r="I197" s="29">
        <v>65000</v>
      </c>
      <c r="J197" s="30">
        <f t="shared" si="4"/>
        <v>91000</v>
      </c>
      <c r="K197" s="26" t="s">
        <v>609</v>
      </c>
      <c r="L197" s="26" t="s">
        <v>43</v>
      </c>
      <c r="M197" s="31" t="s">
        <v>705</v>
      </c>
      <c r="N197" s="1" t="s">
        <v>42</v>
      </c>
    </row>
    <row r="198" spans="1:14" s="23" customFormat="1" ht="18" customHeight="1">
      <c r="A198" s="26">
        <f t="shared" si="5"/>
        <v>191</v>
      </c>
      <c r="B198" s="26" t="s">
        <v>380</v>
      </c>
      <c r="C198" s="26" t="s">
        <v>41</v>
      </c>
      <c r="D198" s="70" t="s">
        <v>1</v>
      </c>
      <c r="E198" s="71" t="s">
        <v>479</v>
      </c>
      <c r="F198" s="27">
        <v>4</v>
      </c>
      <c r="G198" s="1" t="s">
        <v>102</v>
      </c>
      <c r="H198" s="28">
        <v>3.6</v>
      </c>
      <c r="I198" s="29">
        <v>65000</v>
      </c>
      <c r="J198" s="30">
        <f t="shared" si="4"/>
        <v>234000</v>
      </c>
      <c r="K198" s="26" t="s">
        <v>609</v>
      </c>
      <c r="L198" s="26" t="s">
        <v>44</v>
      </c>
      <c r="M198" s="31" t="s">
        <v>705</v>
      </c>
      <c r="N198" s="1" t="s">
        <v>42</v>
      </c>
    </row>
    <row r="199" spans="1:14" s="23" customFormat="1" ht="18" customHeight="1">
      <c r="A199" s="26">
        <f t="shared" si="5"/>
        <v>192</v>
      </c>
      <c r="B199" s="26" t="s">
        <v>379</v>
      </c>
      <c r="C199" s="26" t="s">
        <v>41</v>
      </c>
      <c r="D199" s="70" t="s">
        <v>4</v>
      </c>
      <c r="E199" s="71" t="s">
        <v>478</v>
      </c>
      <c r="F199" s="27">
        <v>4</v>
      </c>
      <c r="G199" s="1" t="s">
        <v>102</v>
      </c>
      <c r="H199" s="28">
        <v>45</v>
      </c>
      <c r="I199" s="29">
        <v>65000</v>
      </c>
      <c r="J199" s="30">
        <f t="shared" si="4"/>
        <v>2925000</v>
      </c>
      <c r="K199" s="26" t="s">
        <v>610</v>
      </c>
      <c r="L199" s="26" t="s">
        <v>40</v>
      </c>
      <c r="M199" s="31" t="s">
        <v>706</v>
      </c>
      <c r="N199" s="1" t="s">
        <v>42</v>
      </c>
    </row>
    <row r="200" spans="1:14" s="23" customFormat="1" ht="18" customHeight="1">
      <c r="A200" s="26">
        <f t="shared" si="5"/>
        <v>193</v>
      </c>
      <c r="B200" s="26" t="s">
        <v>379</v>
      </c>
      <c r="C200" s="26" t="s">
        <v>41</v>
      </c>
      <c r="D200" s="70" t="s">
        <v>4</v>
      </c>
      <c r="E200" s="71" t="s">
        <v>478</v>
      </c>
      <c r="F200" s="27">
        <v>4</v>
      </c>
      <c r="G200" s="1" t="s">
        <v>102</v>
      </c>
      <c r="H200" s="28">
        <v>22.5</v>
      </c>
      <c r="I200" s="29">
        <v>65000</v>
      </c>
      <c r="J200" s="30">
        <f t="shared" ref="J200:J263" si="6">I200*H200</f>
        <v>1462500</v>
      </c>
      <c r="K200" s="26" t="s">
        <v>610</v>
      </c>
      <c r="L200" s="26" t="s">
        <v>45</v>
      </c>
      <c r="M200" s="31" t="s">
        <v>706</v>
      </c>
      <c r="N200" s="1" t="s">
        <v>42</v>
      </c>
    </row>
    <row r="201" spans="1:14" s="23" customFormat="1" ht="18" customHeight="1">
      <c r="A201" s="26">
        <f t="shared" si="5"/>
        <v>194</v>
      </c>
      <c r="B201" s="26" t="s">
        <v>379</v>
      </c>
      <c r="C201" s="26" t="s">
        <v>41</v>
      </c>
      <c r="D201" s="70" t="s">
        <v>4</v>
      </c>
      <c r="E201" s="71" t="s">
        <v>478</v>
      </c>
      <c r="F201" s="27">
        <v>4</v>
      </c>
      <c r="G201" s="1" t="s">
        <v>102</v>
      </c>
      <c r="H201" s="28">
        <v>22.5</v>
      </c>
      <c r="I201" s="29">
        <v>65000</v>
      </c>
      <c r="J201" s="30">
        <f t="shared" si="6"/>
        <v>1462500</v>
      </c>
      <c r="K201" s="26" t="s">
        <v>610</v>
      </c>
      <c r="L201" s="26" t="s">
        <v>45</v>
      </c>
      <c r="M201" s="31" t="s">
        <v>706</v>
      </c>
      <c r="N201" s="1" t="s">
        <v>42</v>
      </c>
    </row>
    <row r="202" spans="1:14" s="23" customFormat="1" ht="18" customHeight="1">
      <c r="A202" s="26">
        <f t="shared" ref="A202:A265" si="7">A201+1</f>
        <v>195</v>
      </c>
      <c r="B202" s="26" t="s">
        <v>379</v>
      </c>
      <c r="C202" s="26" t="s">
        <v>41</v>
      </c>
      <c r="D202" s="70" t="s">
        <v>4</v>
      </c>
      <c r="E202" s="71" t="s">
        <v>478</v>
      </c>
      <c r="F202" s="27">
        <v>4</v>
      </c>
      <c r="G202" s="1" t="s">
        <v>102</v>
      </c>
      <c r="H202" s="28">
        <v>2</v>
      </c>
      <c r="I202" s="29">
        <v>65000</v>
      </c>
      <c r="J202" s="30">
        <f t="shared" si="6"/>
        <v>130000</v>
      </c>
      <c r="K202" s="26" t="s">
        <v>610</v>
      </c>
      <c r="L202" s="26" t="s">
        <v>43</v>
      </c>
      <c r="M202" s="31" t="s">
        <v>706</v>
      </c>
      <c r="N202" s="1" t="s">
        <v>42</v>
      </c>
    </row>
    <row r="203" spans="1:14" s="23" customFormat="1" ht="18" customHeight="1">
      <c r="A203" s="26">
        <f t="shared" si="7"/>
        <v>196</v>
      </c>
      <c r="B203" s="26" t="s">
        <v>379</v>
      </c>
      <c r="C203" s="26" t="s">
        <v>41</v>
      </c>
      <c r="D203" s="70" t="s">
        <v>4</v>
      </c>
      <c r="E203" s="71" t="s">
        <v>478</v>
      </c>
      <c r="F203" s="27">
        <v>4</v>
      </c>
      <c r="G203" s="1" t="s">
        <v>102</v>
      </c>
      <c r="H203" s="28">
        <v>4.9000000000000004</v>
      </c>
      <c r="I203" s="29">
        <v>65000</v>
      </c>
      <c r="J203" s="30">
        <f t="shared" si="6"/>
        <v>318500</v>
      </c>
      <c r="K203" s="26" t="s">
        <v>610</v>
      </c>
      <c r="L203" s="26" t="s">
        <v>44</v>
      </c>
      <c r="M203" s="31" t="s">
        <v>706</v>
      </c>
      <c r="N203" s="1" t="s">
        <v>42</v>
      </c>
    </row>
    <row r="204" spans="1:14" s="23" customFormat="1" ht="18" customHeight="1">
      <c r="A204" s="26">
        <f t="shared" si="7"/>
        <v>197</v>
      </c>
      <c r="B204" s="26" t="s">
        <v>197</v>
      </c>
      <c r="C204" s="26" t="s">
        <v>41</v>
      </c>
      <c r="D204" s="70" t="s">
        <v>233</v>
      </c>
      <c r="E204" s="71" t="s">
        <v>6</v>
      </c>
      <c r="F204" s="27">
        <v>4</v>
      </c>
      <c r="G204" s="1" t="s">
        <v>102</v>
      </c>
      <c r="H204" s="28">
        <v>67.5</v>
      </c>
      <c r="I204" s="29">
        <v>65000</v>
      </c>
      <c r="J204" s="30">
        <f t="shared" si="6"/>
        <v>4387500</v>
      </c>
      <c r="K204" s="26" t="s">
        <v>295</v>
      </c>
      <c r="L204" s="26" t="s">
        <v>40</v>
      </c>
      <c r="M204" s="31" t="s">
        <v>319</v>
      </c>
      <c r="N204" s="1" t="s">
        <v>42</v>
      </c>
    </row>
    <row r="205" spans="1:14" s="23" customFormat="1" ht="18" customHeight="1">
      <c r="A205" s="26">
        <f t="shared" si="7"/>
        <v>198</v>
      </c>
      <c r="B205" s="26" t="s">
        <v>197</v>
      </c>
      <c r="C205" s="26" t="s">
        <v>41</v>
      </c>
      <c r="D205" s="70" t="s">
        <v>233</v>
      </c>
      <c r="E205" s="71" t="s">
        <v>6</v>
      </c>
      <c r="F205" s="27">
        <v>4</v>
      </c>
      <c r="G205" s="1" t="s">
        <v>102</v>
      </c>
      <c r="H205" s="28">
        <v>4.4000000000000004</v>
      </c>
      <c r="I205" s="29">
        <v>65000</v>
      </c>
      <c r="J205" s="30">
        <f t="shared" si="6"/>
        <v>286000</v>
      </c>
      <c r="K205" s="26" t="s">
        <v>295</v>
      </c>
      <c r="L205" s="26" t="s">
        <v>43</v>
      </c>
      <c r="M205" s="31" t="s">
        <v>319</v>
      </c>
      <c r="N205" s="1" t="s">
        <v>42</v>
      </c>
    </row>
    <row r="206" spans="1:14" s="23" customFormat="1" ht="18" customHeight="1">
      <c r="A206" s="26">
        <f t="shared" si="7"/>
        <v>199</v>
      </c>
      <c r="B206" s="26" t="s">
        <v>197</v>
      </c>
      <c r="C206" s="26" t="s">
        <v>41</v>
      </c>
      <c r="D206" s="70" t="s">
        <v>233</v>
      </c>
      <c r="E206" s="71" t="s">
        <v>6</v>
      </c>
      <c r="F206" s="27">
        <v>4</v>
      </c>
      <c r="G206" s="1" t="s">
        <v>102</v>
      </c>
      <c r="H206" s="28">
        <v>10.9</v>
      </c>
      <c r="I206" s="29">
        <v>65000</v>
      </c>
      <c r="J206" s="30">
        <f t="shared" si="6"/>
        <v>708500</v>
      </c>
      <c r="K206" s="26" t="s">
        <v>295</v>
      </c>
      <c r="L206" s="26" t="s">
        <v>44</v>
      </c>
      <c r="M206" s="31" t="s">
        <v>319</v>
      </c>
      <c r="N206" s="1" t="s">
        <v>42</v>
      </c>
    </row>
    <row r="207" spans="1:14" s="23" customFormat="1" ht="18" customHeight="1">
      <c r="A207" s="26">
        <f t="shared" si="7"/>
        <v>200</v>
      </c>
      <c r="B207" s="26" t="s">
        <v>379</v>
      </c>
      <c r="C207" s="26" t="s">
        <v>41</v>
      </c>
      <c r="D207" s="70" t="s">
        <v>4</v>
      </c>
      <c r="E207" s="71" t="s">
        <v>478</v>
      </c>
      <c r="F207" s="27">
        <v>4</v>
      </c>
      <c r="G207" s="1" t="s">
        <v>102</v>
      </c>
      <c r="H207" s="28">
        <v>45</v>
      </c>
      <c r="I207" s="29">
        <v>65000</v>
      </c>
      <c r="J207" s="30">
        <f t="shared" si="6"/>
        <v>2925000</v>
      </c>
      <c r="K207" s="26" t="s">
        <v>611</v>
      </c>
      <c r="L207" s="26" t="s">
        <v>40</v>
      </c>
      <c r="M207" s="31" t="s">
        <v>707</v>
      </c>
      <c r="N207" s="1" t="s">
        <v>42</v>
      </c>
    </row>
    <row r="208" spans="1:14" s="23" customFormat="1" ht="18" customHeight="1">
      <c r="A208" s="26">
        <f t="shared" si="7"/>
        <v>201</v>
      </c>
      <c r="B208" s="26" t="s">
        <v>379</v>
      </c>
      <c r="C208" s="26" t="s">
        <v>41</v>
      </c>
      <c r="D208" s="70" t="s">
        <v>4</v>
      </c>
      <c r="E208" s="71" t="s">
        <v>478</v>
      </c>
      <c r="F208" s="27">
        <v>4</v>
      </c>
      <c r="G208" s="1" t="s">
        <v>102</v>
      </c>
      <c r="H208" s="28">
        <v>22.5</v>
      </c>
      <c r="I208" s="29">
        <v>65000</v>
      </c>
      <c r="J208" s="30">
        <f t="shared" si="6"/>
        <v>1462500</v>
      </c>
      <c r="K208" s="26" t="s">
        <v>611</v>
      </c>
      <c r="L208" s="26" t="s">
        <v>45</v>
      </c>
      <c r="M208" s="31" t="s">
        <v>707</v>
      </c>
      <c r="N208" s="1" t="s">
        <v>42</v>
      </c>
    </row>
    <row r="209" spans="1:14" s="23" customFormat="1" ht="18" customHeight="1">
      <c r="A209" s="26">
        <f t="shared" si="7"/>
        <v>202</v>
      </c>
      <c r="B209" s="26" t="s">
        <v>379</v>
      </c>
      <c r="C209" s="26" t="s">
        <v>41</v>
      </c>
      <c r="D209" s="70" t="s">
        <v>4</v>
      </c>
      <c r="E209" s="71" t="s">
        <v>478</v>
      </c>
      <c r="F209" s="27">
        <v>4</v>
      </c>
      <c r="G209" s="1" t="s">
        <v>102</v>
      </c>
      <c r="H209" s="28">
        <v>1.5</v>
      </c>
      <c r="I209" s="29">
        <v>65000</v>
      </c>
      <c r="J209" s="30">
        <f t="shared" si="6"/>
        <v>97500</v>
      </c>
      <c r="K209" s="26" t="s">
        <v>611</v>
      </c>
      <c r="L209" s="26" t="s">
        <v>43</v>
      </c>
      <c r="M209" s="31" t="s">
        <v>707</v>
      </c>
      <c r="N209" s="1" t="s">
        <v>42</v>
      </c>
    </row>
    <row r="210" spans="1:14" s="23" customFormat="1" ht="18" customHeight="1">
      <c r="A210" s="26">
        <f t="shared" si="7"/>
        <v>203</v>
      </c>
      <c r="B210" s="26" t="s">
        <v>379</v>
      </c>
      <c r="C210" s="26" t="s">
        <v>41</v>
      </c>
      <c r="D210" s="70" t="s">
        <v>4</v>
      </c>
      <c r="E210" s="71" t="s">
        <v>478</v>
      </c>
      <c r="F210" s="27">
        <v>4</v>
      </c>
      <c r="G210" s="1" t="s">
        <v>102</v>
      </c>
      <c r="H210" s="28">
        <v>3.8</v>
      </c>
      <c r="I210" s="29">
        <v>65000</v>
      </c>
      <c r="J210" s="30">
        <f t="shared" si="6"/>
        <v>247000</v>
      </c>
      <c r="K210" s="26" t="s">
        <v>611</v>
      </c>
      <c r="L210" s="26" t="s">
        <v>44</v>
      </c>
      <c r="M210" s="31" t="s">
        <v>707</v>
      </c>
      <c r="N210" s="1" t="s">
        <v>42</v>
      </c>
    </row>
    <row r="211" spans="1:14" s="23" customFormat="1" ht="18" customHeight="1">
      <c r="A211" s="26">
        <f t="shared" si="7"/>
        <v>204</v>
      </c>
      <c r="B211" s="26" t="s">
        <v>196</v>
      </c>
      <c r="C211" s="26" t="s">
        <v>41</v>
      </c>
      <c r="D211" s="70" t="s">
        <v>231</v>
      </c>
      <c r="E211" s="71" t="s">
        <v>232</v>
      </c>
      <c r="F211" s="27">
        <v>4</v>
      </c>
      <c r="G211" s="1" t="s">
        <v>102</v>
      </c>
      <c r="H211" s="28">
        <v>45</v>
      </c>
      <c r="I211" s="29">
        <v>65000</v>
      </c>
      <c r="J211" s="30">
        <f t="shared" si="6"/>
        <v>2925000</v>
      </c>
      <c r="K211" s="26" t="s">
        <v>294</v>
      </c>
      <c r="L211" s="26" t="s">
        <v>40</v>
      </c>
      <c r="M211" s="31" t="s">
        <v>318</v>
      </c>
      <c r="N211" s="1" t="s">
        <v>42</v>
      </c>
    </row>
    <row r="212" spans="1:14" s="23" customFormat="1" ht="18" customHeight="1">
      <c r="A212" s="26">
        <f t="shared" si="7"/>
        <v>205</v>
      </c>
      <c r="B212" s="26" t="s">
        <v>196</v>
      </c>
      <c r="C212" s="26" t="s">
        <v>41</v>
      </c>
      <c r="D212" s="70" t="s">
        <v>231</v>
      </c>
      <c r="E212" s="71" t="s">
        <v>232</v>
      </c>
      <c r="F212" s="27">
        <v>4</v>
      </c>
      <c r="G212" s="1" t="s">
        <v>102</v>
      </c>
      <c r="H212" s="28">
        <v>22.5</v>
      </c>
      <c r="I212" s="29">
        <v>65000</v>
      </c>
      <c r="J212" s="30">
        <f t="shared" si="6"/>
        <v>1462500</v>
      </c>
      <c r="K212" s="26" t="s">
        <v>294</v>
      </c>
      <c r="L212" s="26" t="s">
        <v>45</v>
      </c>
      <c r="M212" s="31" t="s">
        <v>318</v>
      </c>
      <c r="N212" s="1" t="s">
        <v>42</v>
      </c>
    </row>
    <row r="213" spans="1:14" s="23" customFormat="1" ht="18" customHeight="1">
      <c r="A213" s="26">
        <f t="shared" si="7"/>
        <v>206</v>
      </c>
      <c r="B213" s="26" t="s">
        <v>196</v>
      </c>
      <c r="C213" s="26" t="s">
        <v>41</v>
      </c>
      <c r="D213" s="70" t="s">
        <v>231</v>
      </c>
      <c r="E213" s="72" t="s">
        <v>232</v>
      </c>
      <c r="F213" s="27">
        <v>4</v>
      </c>
      <c r="G213" s="1" t="s">
        <v>102</v>
      </c>
      <c r="H213" s="28">
        <v>22.5</v>
      </c>
      <c r="I213" s="29">
        <v>65000</v>
      </c>
      <c r="J213" s="30">
        <f t="shared" si="6"/>
        <v>1462500</v>
      </c>
      <c r="K213" s="26" t="s">
        <v>294</v>
      </c>
      <c r="L213" s="26" t="s">
        <v>45</v>
      </c>
      <c r="M213" s="31" t="s">
        <v>318</v>
      </c>
      <c r="N213" s="1" t="s">
        <v>42</v>
      </c>
    </row>
    <row r="214" spans="1:14" s="23" customFormat="1" ht="18" customHeight="1">
      <c r="A214" s="26">
        <f t="shared" si="7"/>
        <v>207</v>
      </c>
      <c r="B214" s="26" t="s">
        <v>196</v>
      </c>
      <c r="C214" s="26" t="s">
        <v>41</v>
      </c>
      <c r="D214" s="70" t="s">
        <v>231</v>
      </c>
      <c r="E214" s="72" t="s">
        <v>232</v>
      </c>
      <c r="F214" s="27">
        <v>4</v>
      </c>
      <c r="G214" s="1" t="s">
        <v>102</v>
      </c>
      <c r="H214" s="28">
        <v>1.4</v>
      </c>
      <c r="I214" s="29">
        <v>65000</v>
      </c>
      <c r="J214" s="30">
        <f t="shared" si="6"/>
        <v>91000</v>
      </c>
      <c r="K214" s="26" t="s">
        <v>294</v>
      </c>
      <c r="L214" s="26" t="s">
        <v>43</v>
      </c>
      <c r="M214" s="31" t="s">
        <v>318</v>
      </c>
      <c r="N214" s="1" t="s">
        <v>42</v>
      </c>
    </row>
    <row r="215" spans="1:14" s="23" customFormat="1" ht="18" customHeight="1">
      <c r="A215" s="26">
        <f t="shared" si="7"/>
        <v>208</v>
      </c>
      <c r="B215" s="26" t="s">
        <v>196</v>
      </c>
      <c r="C215" s="26" t="s">
        <v>41</v>
      </c>
      <c r="D215" s="70" t="s">
        <v>231</v>
      </c>
      <c r="E215" s="72" t="s">
        <v>232</v>
      </c>
      <c r="F215" s="27">
        <v>4</v>
      </c>
      <c r="G215" s="1" t="s">
        <v>102</v>
      </c>
      <c r="H215" s="28">
        <v>3.6</v>
      </c>
      <c r="I215" s="29">
        <v>65000</v>
      </c>
      <c r="J215" s="30">
        <f t="shared" si="6"/>
        <v>234000</v>
      </c>
      <c r="K215" s="26" t="s">
        <v>294</v>
      </c>
      <c r="L215" s="26" t="s">
        <v>44</v>
      </c>
      <c r="M215" s="31" t="s">
        <v>318</v>
      </c>
      <c r="N215" s="1" t="s">
        <v>42</v>
      </c>
    </row>
    <row r="216" spans="1:14" s="23" customFormat="1" ht="18" customHeight="1">
      <c r="A216" s="26">
        <f t="shared" si="7"/>
        <v>209</v>
      </c>
      <c r="B216" s="26" t="s">
        <v>196</v>
      </c>
      <c r="C216" s="26" t="s">
        <v>41</v>
      </c>
      <c r="D216" s="70" t="s">
        <v>231</v>
      </c>
      <c r="E216" s="71" t="s">
        <v>232</v>
      </c>
      <c r="F216" s="27">
        <v>4</v>
      </c>
      <c r="G216" s="1" t="s">
        <v>102</v>
      </c>
      <c r="H216" s="28">
        <v>33</v>
      </c>
      <c r="I216" s="29">
        <v>65000</v>
      </c>
      <c r="J216" s="30">
        <f t="shared" si="6"/>
        <v>2145000</v>
      </c>
      <c r="K216" s="26" t="s">
        <v>612</v>
      </c>
      <c r="L216" s="26" t="s">
        <v>40</v>
      </c>
      <c r="M216" s="31" t="s">
        <v>708</v>
      </c>
      <c r="N216" s="1" t="s">
        <v>42</v>
      </c>
    </row>
    <row r="217" spans="1:14" s="23" customFormat="1" ht="18" customHeight="1">
      <c r="A217" s="26">
        <f t="shared" si="7"/>
        <v>210</v>
      </c>
      <c r="B217" s="26" t="s">
        <v>196</v>
      </c>
      <c r="C217" s="26" t="s">
        <v>41</v>
      </c>
      <c r="D217" s="70" t="s">
        <v>231</v>
      </c>
      <c r="E217" s="71" t="s">
        <v>232</v>
      </c>
      <c r="F217" s="27">
        <v>4</v>
      </c>
      <c r="G217" s="1" t="s">
        <v>102</v>
      </c>
      <c r="H217" s="28">
        <v>12</v>
      </c>
      <c r="I217" s="29">
        <v>65000</v>
      </c>
      <c r="J217" s="30">
        <f t="shared" si="6"/>
        <v>780000</v>
      </c>
      <c r="K217" s="26" t="s">
        <v>612</v>
      </c>
      <c r="L217" s="26" t="s">
        <v>45</v>
      </c>
      <c r="M217" s="31" t="s">
        <v>708</v>
      </c>
      <c r="N217" s="1" t="s">
        <v>42</v>
      </c>
    </row>
    <row r="218" spans="1:14" s="23" customFormat="1" ht="18" customHeight="1">
      <c r="A218" s="26">
        <f t="shared" si="7"/>
        <v>211</v>
      </c>
      <c r="B218" s="26" t="s">
        <v>196</v>
      </c>
      <c r="C218" s="26" t="s">
        <v>41</v>
      </c>
      <c r="D218" s="70" t="s">
        <v>231</v>
      </c>
      <c r="E218" s="71" t="s">
        <v>232</v>
      </c>
      <c r="F218" s="27">
        <v>4</v>
      </c>
      <c r="G218" s="1" t="s">
        <v>102</v>
      </c>
      <c r="H218" s="28">
        <v>12</v>
      </c>
      <c r="I218" s="29">
        <v>65000</v>
      </c>
      <c r="J218" s="30">
        <f t="shared" si="6"/>
        <v>780000</v>
      </c>
      <c r="K218" s="26" t="s">
        <v>612</v>
      </c>
      <c r="L218" s="26" t="s">
        <v>45</v>
      </c>
      <c r="M218" s="31" t="s">
        <v>708</v>
      </c>
      <c r="N218" s="1" t="s">
        <v>42</v>
      </c>
    </row>
    <row r="219" spans="1:14" s="23" customFormat="1" ht="18" customHeight="1">
      <c r="A219" s="26">
        <f t="shared" si="7"/>
        <v>212</v>
      </c>
      <c r="B219" s="26" t="s">
        <v>196</v>
      </c>
      <c r="C219" s="26" t="s">
        <v>41</v>
      </c>
      <c r="D219" s="70" t="s">
        <v>231</v>
      </c>
      <c r="E219" s="71" t="s">
        <v>232</v>
      </c>
      <c r="F219" s="27">
        <v>4</v>
      </c>
      <c r="G219" s="1" t="s">
        <v>102</v>
      </c>
      <c r="H219" s="28">
        <v>12</v>
      </c>
      <c r="I219" s="29">
        <v>65000</v>
      </c>
      <c r="J219" s="30">
        <f t="shared" si="6"/>
        <v>780000</v>
      </c>
      <c r="K219" s="26" t="s">
        <v>612</v>
      </c>
      <c r="L219" s="26" t="s">
        <v>45</v>
      </c>
      <c r="M219" s="31" t="s">
        <v>708</v>
      </c>
      <c r="N219" s="1" t="s">
        <v>42</v>
      </c>
    </row>
    <row r="220" spans="1:14" s="23" customFormat="1" ht="18" customHeight="1">
      <c r="A220" s="26">
        <f t="shared" si="7"/>
        <v>213</v>
      </c>
      <c r="B220" s="26" t="s">
        <v>196</v>
      </c>
      <c r="C220" s="26" t="s">
        <v>41</v>
      </c>
      <c r="D220" s="70" t="s">
        <v>231</v>
      </c>
      <c r="E220" s="71" t="s">
        <v>232</v>
      </c>
      <c r="F220" s="27">
        <v>4</v>
      </c>
      <c r="G220" s="1" t="s">
        <v>102</v>
      </c>
      <c r="H220" s="28">
        <v>2.6</v>
      </c>
      <c r="I220" s="29">
        <v>65000</v>
      </c>
      <c r="J220" s="30">
        <f t="shared" si="6"/>
        <v>169000</v>
      </c>
      <c r="K220" s="26" t="s">
        <v>612</v>
      </c>
      <c r="L220" s="26" t="s">
        <v>43</v>
      </c>
      <c r="M220" s="31" t="s">
        <v>708</v>
      </c>
      <c r="N220" s="1" t="s">
        <v>42</v>
      </c>
    </row>
    <row r="221" spans="1:14" s="23" customFormat="1" ht="18" customHeight="1">
      <c r="A221" s="26">
        <f t="shared" si="7"/>
        <v>214</v>
      </c>
      <c r="B221" s="26" t="s">
        <v>196</v>
      </c>
      <c r="C221" s="26" t="s">
        <v>41</v>
      </c>
      <c r="D221" s="70" t="s">
        <v>231</v>
      </c>
      <c r="E221" s="71" t="s">
        <v>232</v>
      </c>
      <c r="F221" s="27">
        <v>4</v>
      </c>
      <c r="G221" s="1" t="s">
        <v>102</v>
      </c>
      <c r="H221" s="28">
        <v>6.4</v>
      </c>
      <c r="I221" s="29">
        <v>65000</v>
      </c>
      <c r="J221" s="30">
        <f t="shared" si="6"/>
        <v>416000</v>
      </c>
      <c r="K221" s="26" t="s">
        <v>612</v>
      </c>
      <c r="L221" s="26" t="s">
        <v>44</v>
      </c>
      <c r="M221" s="31" t="s">
        <v>708</v>
      </c>
      <c r="N221" s="1" t="s">
        <v>42</v>
      </c>
    </row>
    <row r="222" spans="1:14" s="23" customFormat="1" ht="18" customHeight="1">
      <c r="A222" s="26">
        <f t="shared" si="7"/>
        <v>215</v>
      </c>
      <c r="B222" s="26" t="s">
        <v>382</v>
      </c>
      <c r="C222" s="26" t="s">
        <v>41</v>
      </c>
      <c r="D222" s="73" t="s">
        <v>482</v>
      </c>
      <c r="E222" s="71" t="s">
        <v>483</v>
      </c>
      <c r="F222" s="27">
        <v>4</v>
      </c>
      <c r="G222" s="1" t="s">
        <v>278</v>
      </c>
      <c r="H222" s="28">
        <v>22.5</v>
      </c>
      <c r="I222" s="29">
        <v>65000</v>
      </c>
      <c r="J222" s="30">
        <f t="shared" si="6"/>
        <v>1462500</v>
      </c>
      <c r="K222" s="26" t="s">
        <v>613</v>
      </c>
      <c r="L222" s="26" t="s">
        <v>40</v>
      </c>
      <c r="M222" s="31" t="s">
        <v>709</v>
      </c>
      <c r="N222" s="1" t="s">
        <v>42</v>
      </c>
    </row>
    <row r="223" spans="1:14" s="23" customFormat="1" ht="18" customHeight="1">
      <c r="A223" s="26">
        <f t="shared" si="7"/>
        <v>216</v>
      </c>
      <c r="B223" s="26" t="s">
        <v>382</v>
      </c>
      <c r="C223" s="26" t="s">
        <v>41</v>
      </c>
      <c r="D223" s="73" t="s">
        <v>482</v>
      </c>
      <c r="E223" s="71" t="s">
        <v>483</v>
      </c>
      <c r="F223" s="27">
        <v>4</v>
      </c>
      <c r="G223" s="1" t="s">
        <v>278</v>
      </c>
      <c r="H223" s="28">
        <v>22.5</v>
      </c>
      <c r="I223" s="29">
        <v>65000</v>
      </c>
      <c r="J223" s="30">
        <f t="shared" si="6"/>
        <v>1462500</v>
      </c>
      <c r="K223" s="26" t="s">
        <v>613</v>
      </c>
      <c r="L223" s="26" t="s">
        <v>40</v>
      </c>
      <c r="M223" s="31" t="s">
        <v>709</v>
      </c>
      <c r="N223" s="1" t="s">
        <v>42</v>
      </c>
    </row>
    <row r="224" spans="1:14" s="23" customFormat="1" ht="18" customHeight="1">
      <c r="A224" s="26">
        <f t="shared" si="7"/>
        <v>217</v>
      </c>
      <c r="B224" s="26" t="s">
        <v>382</v>
      </c>
      <c r="C224" s="26" t="s">
        <v>41</v>
      </c>
      <c r="D224" s="70" t="s">
        <v>482</v>
      </c>
      <c r="E224" s="71" t="s">
        <v>483</v>
      </c>
      <c r="F224" s="27">
        <v>4</v>
      </c>
      <c r="G224" s="1" t="s">
        <v>278</v>
      </c>
      <c r="H224" s="28">
        <v>22.5</v>
      </c>
      <c r="I224" s="29">
        <v>65000</v>
      </c>
      <c r="J224" s="30">
        <f t="shared" si="6"/>
        <v>1462500</v>
      </c>
      <c r="K224" s="26" t="s">
        <v>613</v>
      </c>
      <c r="L224" s="26" t="s">
        <v>45</v>
      </c>
      <c r="M224" s="31" t="s">
        <v>709</v>
      </c>
      <c r="N224" s="1" t="s">
        <v>42</v>
      </c>
    </row>
    <row r="225" spans="1:14" s="23" customFormat="1" ht="18" customHeight="1">
      <c r="A225" s="26">
        <f t="shared" si="7"/>
        <v>218</v>
      </c>
      <c r="B225" s="26" t="s">
        <v>382</v>
      </c>
      <c r="C225" s="26" t="s">
        <v>41</v>
      </c>
      <c r="D225" s="70" t="s">
        <v>482</v>
      </c>
      <c r="E225" s="71" t="s">
        <v>483</v>
      </c>
      <c r="F225" s="27">
        <v>4</v>
      </c>
      <c r="G225" s="1" t="s">
        <v>278</v>
      </c>
      <c r="H225" s="28">
        <v>22.5</v>
      </c>
      <c r="I225" s="29">
        <v>65000</v>
      </c>
      <c r="J225" s="30">
        <f t="shared" si="6"/>
        <v>1462500</v>
      </c>
      <c r="K225" s="26" t="s">
        <v>613</v>
      </c>
      <c r="L225" s="26" t="s">
        <v>45</v>
      </c>
      <c r="M225" s="31" t="s">
        <v>709</v>
      </c>
      <c r="N225" s="1" t="s">
        <v>42</v>
      </c>
    </row>
    <row r="226" spans="1:14" s="23" customFormat="1" ht="18" customHeight="1">
      <c r="A226" s="26">
        <f t="shared" si="7"/>
        <v>219</v>
      </c>
      <c r="B226" s="26" t="s">
        <v>382</v>
      </c>
      <c r="C226" s="26" t="s">
        <v>41</v>
      </c>
      <c r="D226" s="70" t="s">
        <v>482</v>
      </c>
      <c r="E226" s="71" t="s">
        <v>483</v>
      </c>
      <c r="F226" s="27">
        <v>4</v>
      </c>
      <c r="G226" s="1" t="s">
        <v>278</v>
      </c>
      <c r="H226" s="28">
        <v>22.5</v>
      </c>
      <c r="I226" s="29">
        <v>65000</v>
      </c>
      <c r="J226" s="30">
        <f t="shared" si="6"/>
        <v>1462500</v>
      </c>
      <c r="K226" s="26" t="s">
        <v>613</v>
      </c>
      <c r="L226" s="26" t="s">
        <v>45</v>
      </c>
      <c r="M226" s="31" t="s">
        <v>709</v>
      </c>
      <c r="N226" s="1" t="s">
        <v>42</v>
      </c>
    </row>
    <row r="227" spans="1:14" s="23" customFormat="1" ht="18" customHeight="1">
      <c r="A227" s="26">
        <f t="shared" si="7"/>
        <v>220</v>
      </c>
      <c r="B227" s="26" t="s">
        <v>382</v>
      </c>
      <c r="C227" s="26" t="s">
        <v>41</v>
      </c>
      <c r="D227" s="70" t="s">
        <v>482</v>
      </c>
      <c r="E227" s="71" t="s">
        <v>483</v>
      </c>
      <c r="F227" s="27">
        <v>4</v>
      </c>
      <c r="G227" s="1" t="s">
        <v>278</v>
      </c>
      <c r="H227" s="28">
        <v>1.9</v>
      </c>
      <c r="I227" s="29">
        <v>65000</v>
      </c>
      <c r="J227" s="30">
        <f t="shared" si="6"/>
        <v>123500</v>
      </c>
      <c r="K227" s="26" t="s">
        <v>613</v>
      </c>
      <c r="L227" s="26" t="s">
        <v>43</v>
      </c>
      <c r="M227" s="31" t="s">
        <v>709</v>
      </c>
      <c r="N227" s="1" t="s">
        <v>42</v>
      </c>
    </row>
    <row r="228" spans="1:14" s="23" customFormat="1" ht="18" customHeight="1">
      <c r="A228" s="26">
        <f t="shared" si="7"/>
        <v>221</v>
      </c>
      <c r="B228" s="26" t="s">
        <v>382</v>
      </c>
      <c r="C228" s="26" t="s">
        <v>41</v>
      </c>
      <c r="D228" s="70" t="s">
        <v>482</v>
      </c>
      <c r="E228" s="71" t="s">
        <v>483</v>
      </c>
      <c r="F228" s="27">
        <v>4</v>
      </c>
      <c r="G228" s="1" t="s">
        <v>278</v>
      </c>
      <c r="H228" s="28">
        <v>2.4</v>
      </c>
      <c r="I228" s="29">
        <v>65000</v>
      </c>
      <c r="J228" s="30">
        <f t="shared" si="6"/>
        <v>156000</v>
      </c>
      <c r="K228" s="26" t="s">
        <v>613</v>
      </c>
      <c r="L228" s="26" t="s">
        <v>43</v>
      </c>
      <c r="M228" s="31" t="s">
        <v>709</v>
      </c>
      <c r="N228" s="1" t="s">
        <v>42</v>
      </c>
    </row>
    <row r="229" spans="1:14" s="23" customFormat="1" ht="18" customHeight="1">
      <c r="A229" s="26">
        <f t="shared" si="7"/>
        <v>222</v>
      </c>
      <c r="B229" s="26" t="s">
        <v>382</v>
      </c>
      <c r="C229" s="26" t="s">
        <v>41</v>
      </c>
      <c r="D229" s="70" t="s">
        <v>482</v>
      </c>
      <c r="E229" s="71" t="s">
        <v>483</v>
      </c>
      <c r="F229" s="27">
        <v>4</v>
      </c>
      <c r="G229" s="1" t="s">
        <v>278</v>
      </c>
      <c r="H229" s="28">
        <v>4.7</v>
      </c>
      <c r="I229" s="29">
        <v>65000</v>
      </c>
      <c r="J229" s="30">
        <f t="shared" si="6"/>
        <v>305500</v>
      </c>
      <c r="K229" s="26" t="s">
        <v>613</v>
      </c>
      <c r="L229" s="26" t="s">
        <v>44</v>
      </c>
      <c r="M229" s="31" t="s">
        <v>709</v>
      </c>
      <c r="N229" s="1" t="s">
        <v>42</v>
      </c>
    </row>
    <row r="230" spans="1:14" s="23" customFormat="1" ht="18" customHeight="1">
      <c r="A230" s="26">
        <f t="shared" si="7"/>
        <v>223</v>
      </c>
      <c r="B230" s="26" t="s">
        <v>382</v>
      </c>
      <c r="C230" s="26" t="s">
        <v>41</v>
      </c>
      <c r="D230" s="70" t="s">
        <v>482</v>
      </c>
      <c r="E230" s="71" t="s">
        <v>483</v>
      </c>
      <c r="F230" s="27">
        <v>4</v>
      </c>
      <c r="G230" s="1" t="s">
        <v>278</v>
      </c>
      <c r="H230" s="28">
        <v>6</v>
      </c>
      <c r="I230" s="29">
        <v>65000</v>
      </c>
      <c r="J230" s="30">
        <f t="shared" si="6"/>
        <v>390000</v>
      </c>
      <c r="K230" s="26" t="s">
        <v>613</v>
      </c>
      <c r="L230" s="26" t="s">
        <v>44</v>
      </c>
      <c r="M230" s="31" t="s">
        <v>709</v>
      </c>
      <c r="N230" s="1" t="s">
        <v>42</v>
      </c>
    </row>
    <row r="231" spans="1:14" s="23" customFormat="1" ht="18" customHeight="1">
      <c r="A231" s="26">
        <f t="shared" si="7"/>
        <v>224</v>
      </c>
      <c r="B231" s="26" t="s">
        <v>381</v>
      </c>
      <c r="C231" s="26" t="s">
        <v>41</v>
      </c>
      <c r="D231" s="70" t="s">
        <v>480</v>
      </c>
      <c r="E231" s="71" t="s">
        <v>481</v>
      </c>
      <c r="F231" s="27">
        <v>4</v>
      </c>
      <c r="G231" s="1" t="s">
        <v>278</v>
      </c>
      <c r="H231" s="28">
        <v>33</v>
      </c>
      <c r="I231" s="29">
        <v>65000</v>
      </c>
      <c r="J231" s="30">
        <f t="shared" si="6"/>
        <v>2145000</v>
      </c>
      <c r="K231" s="26" t="s">
        <v>614</v>
      </c>
      <c r="L231" s="26" t="s">
        <v>40</v>
      </c>
      <c r="M231" s="31" t="s">
        <v>710</v>
      </c>
      <c r="N231" s="1" t="s">
        <v>42</v>
      </c>
    </row>
    <row r="232" spans="1:14" s="23" customFormat="1" ht="18" customHeight="1">
      <c r="A232" s="26">
        <f t="shared" si="7"/>
        <v>225</v>
      </c>
      <c r="B232" s="26" t="s">
        <v>381</v>
      </c>
      <c r="C232" s="26" t="s">
        <v>41</v>
      </c>
      <c r="D232" s="70" t="s">
        <v>480</v>
      </c>
      <c r="E232" s="71" t="s">
        <v>481</v>
      </c>
      <c r="F232" s="27">
        <v>4</v>
      </c>
      <c r="G232" s="1" t="s">
        <v>278</v>
      </c>
      <c r="H232" s="28">
        <v>12</v>
      </c>
      <c r="I232" s="29">
        <v>65000</v>
      </c>
      <c r="J232" s="30">
        <f t="shared" si="6"/>
        <v>780000</v>
      </c>
      <c r="K232" s="26" t="s">
        <v>614</v>
      </c>
      <c r="L232" s="26" t="s">
        <v>45</v>
      </c>
      <c r="M232" s="31" t="s">
        <v>710</v>
      </c>
      <c r="N232" s="1" t="s">
        <v>42</v>
      </c>
    </row>
    <row r="233" spans="1:14" s="23" customFormat="1" ht="18" customHeight="1">
      <c r="A233" s="26">
        <f t="shared" si="7"/>
        <v>226</v>
      </c>
      <c r="B233" s="26" t="s">
        <v>381</v>
      </c>
      <c r="C233" s="26" t="s">
        <v>41</v>
      </c>
      <c r="D233" s="70" t="s">
        <v>480</v>
      </c>
      <c r="E233" s="71" t="s">
        <v>481</v>
      </c>
      <c r="F233" s="27">
        <v>4</v>
      </c>
      <c r="G233" s="1" t="s">
        <v>278</v>
      </c>
      <c r="H233" s="28">
        <v>1.1000000000000001</v>
      </c>
      <c r="I233" s="29">
        <v>65000</v>
      </c>
      <c r="J233" s="30">
        <f t="shared" si="6"/>
        <v>71500</v>
      </c>
      <c r="K233" s="26" t="s">
        <v>614</v>
      </c>
      <c r="L233" s="26" t="s">
        <v>43</v>
      </c>
      <c r="M233" s="31" t="s">
        <v>710</v>
      </c>
      <c r="N233" s="1" t="s">
        <v>42</v>
      </c>
    </row>
    <row r="234" spans="1:14" s="23" customFormat="1" ht="18" customHeight="1">
      <c r="A234" s="26">
        <f t="shared" si="7"/>
        <v>227</v>
      </c>
      <c r="B234" s="26" t="s">
        <v>381</v>
      </c>
      <c r="C234" s="26" t="s">
        <v>41</v>
      </c>
      <c r="D234" s="70" t="s">
        <v>480</v>
      </c>
      <c r="E234" s="71" t="s">
        <v>481</v>
      </c>
      <c r="F234" s="27">
        <v>4</v>
      </c>
      <c r="G234" s="1" t="s">
        <v>278</v>
      </c>
      <c r="H234" s="28">
        <v>2.8</v>
      </c>
      <c r="I234" s="29">
        <v>65000</v>
      </c>
      <c r="J234" s="30">
        <f t="shared" si="6"/>
        <v>182000</v>
      </c>
      <c r="K234" s="26" t="s">
        <v>614</v>
      </c>
      <c r="L234" s="26" t="s">
        <v>44</v>
      </c>
      <c r="M234" s="31" t="s">
        <v>710</v>
      </c>
      <c r="N234" s="1" t="s">
        <v>42</v>
      </c>
    </row>
    <row r="235" spans="1:14" s="23" customFormat="1" ht="18" customHeight="1">
      <c r="A235" s="26">
        <f t="shared" si="7"/>
        <v>228</v>
      </c>
      <c r="B235" s="26" t="s">
        <v>383</v>
      </c>
      <c r="C235" s="26" t="s">
        <v>41</v>
      </c>
      <c r="D235" s="70" t="s">
        <v>484</v>
      </c>
      <c r="E235" s="71" t="s">
        <v>5</v>
      </c>
      <c r="F235" s="27">
        <v>4</v>
      </c>
      <c r="G235" s="1" t="s">
        <v>279</v>
      </c>
      <c r="H235" s="28">
        <v>33</v>
      </c>
      <c r="I235" s="29">
        <v>65000</v>
      </c>
      <c r="J235" s="30">
        <f t="shared" si="6"/>
        <v>2145000</v>
      </c>
      <c r="K235" s="26" t="s">
        <v>615</v>
      </c>
      <c r="L235" s="26" t="s">
        <v>40</v>
      </c>
      <c r="M235" s="31" t="s">
        <v>711</v>
      </c>
      <c r="N235" s="1" t="s">
        <v>42</v>
      </c>
    </row>
    <row r="236" spans="1:14" s="23" customFormat="1" ht="18" customHeight="1">
      <c r="A236" s="26">
        <f t="shared" si="7"/>
        <v>229</v>
      </c>
      <c r="B236" s="26" t="s">
        <v>383</v>
      </c>
      <c r="C236" s="26" t="s">
        <v>41</v>
      </c>
      <c r="D236" s="70" t="s">
        <v>484</v>
      </c>
      <c r="E236" s="71" t="s">
        <v>5</v>
      </c>
      <c r="F236" s="27">
        <v>4</v>
      </c>
      <c r="G236" s="1" t="s">
        <v>279</v>
      </c>
      <c r="H236" s="28">
        <v>12</v>
      </c>
      <c r="I236" s="29">
        <v>65000</v>
      </c>
      <c r="J236" s="30">
        <f t="shared" si="6"/>
        <v>780000</v>
      </c>
      <c r="K236" s="26" t="s">
        <v>615</v>
      </c>
      <c r="L236" s="26" t="s">
        <v>45</v>
      </c>
      <c r="M236" s="31" t="s">
        <v>711</v>
      </c>
      <c r="N236" s="1" t="s">
        <v>42</v>
      </c>
    </row>
    <row r="237" spans="1:14" s="23" customFormat="1" ht="18" customHeight="1">
      <c r="A237" s="26">
        <f t="shared" si="7"/>
        <v>230</v>
      </c>
      <c r="B237" s="26" t="s">
        <v>383</v>
      </c>
      <c r="C237" s="26" t="s">
        <v>41</v>
      </c>
      <c r="D237" s="70" t="s">
        <v>484</v>
      </c>
      <c r="E237" s="71" t="s">
        <v>5</v>
      </c>
      <c r="F237" s="27">
        <v>4</v>
      </c>
      <c r="G237" s="1" t="s">
        <v>279</v>
      </c>
      <c r="H237" s="28">
        <v>1.1000000000000001</v>
      </c>
      <c r="I237" s="29">
        <v>65000</v>
      </c>
      <c r="J237" s="30">
        <f t="shared" si="6"/>
        <v>71500</v>
      </c>
      <c r="K237" s="26" t="s">
        <v>615</v>
      </c>
      <c r="L237" s="26" t="s">
        <v>43</v>
      </c>
      <c r="M237" s="31" t="s">
        <v>711</v>
      </c>
      <c r="N237" s="1" t="s">
        <v>42</v>
      </c>
    </row>
    <row r="238" spans="1:14" s="23" customFormat="1" ht="18" customHeight="1">
      <c r="A238" s="26">
        <f t="shared" si="7"/>
        <v>231</v>
      </c>
      <c r="B238" s="26" t="s">
        <v>383</v>
      </c>
      <c r="C238" s="26" t="s">
        <v>41</v>
      </c>
      <c r="D238" s="70" t="s">
        <v>484</v>
      </c>
      <c r="E238" s="71" t="s">
        <v>5</v>
      </c>
      <c r="F238" s="27">
        <v>4</v>
      </c>
      <c r="G238" s="1" t="s">
        <v>279</v>
      </c>
      <c r="H238" s="28">
        <v>2.6</v>
      </c>
      <c r="I238" s="29">
        <v>65000</v>
      </c>
      <c r="J238" s="30">
        <f t="shared" si="6"/>
        <v>169000</v>
      </c>
      <c r="K238" s="26" t="s">
        <v>615</v>
      </c>
      <c r="L238" s="26" t="s">
        <v>44</v>
      </c>
      <c r="M238" s="31" t="s">
        <v>711</v>
      </c>
      <c r="N238" s="1" t="s">
        <v>42</v>
      </c>
    </row>
    <row r="239" spans="1:14" s="23" customFormat="1" ht="18" customHeight="1">
      <c r="A239" s="26">
        <f t="shared" si="7"/>
        <v>232</v>
      </c>
      <c r="B239" s="26" t="s">
        <v>200</v>
      </c>
      <c r="C239" s="26" t="s">
        <v>41</v>
      </c>
      <c r="D239" s="70" t="s">
        <v>236</v>
      </c>
      <c r="E239" s="71" t="s">
        <v>12</v>
      </c>
      <c r="F239" s="27">
        <v>4</v>
      </c>
      <c r="G239" s="1" t="s">
        <v>280</v>
      </c>
      <c r="H239" s="28">
        <v>45</v>
      </c>
      <c r="I239" s="29">
        <v>65000</v>
      </c>
      <c r="J239" s="30">
        <f t="shared" si="6"/>
        <v>2925000</v>
      </c>
      <c r="K239" s="26" t="s">
        <v>616</v>
      </c>
      <c r="L239" s="26" t="s">
        <v>40</v>
      </c>
      <c r="M239" s="31" t="s">
        <v>712</v>
      </c>
      <c r="N239" s="1" t="s">
        <v>42</v>
      </c>
    </row>
    <row r="240" spans="1:14" s="23" customFormat="1" ht="18" customHeight="1">
      <c r="A240" s="26">
        <f t="shared" si="7"/>
        <v>233</v>
      </c>
      <c r="B240" s="26" t="s">
        <v>200</v>
      </c>
      <c r="C240" s="26" t="s">
        <v>41</v>
      </c>
      <c r="D240" s="70" t="s">
        <v>236</v>
      </c>
      <c r="E240" s="71" t="s">
        <v>12</v>
      </c>
      <c r="F240" s="27">
        <v>4</v>
      </c>
      <c r="G240" s="1" t="s">
        <v>280</v>
      </c>
      <c r="H240" s="28">
        <v>22.5</v>
      </c>
      <c r="I240" s="29">
        <v>65000</v>
      </c>
      <c r="J240" s="30">
        <f t="shared" si="6"/>
        <v>1462500</v>
      </c>
      <c r="K240" s="26" t="s">
        <v>616</v>
      </c>
      <c r="L240" s="26" t="s">
        <v>45</v>
      </c>
      <c r="M240" s="31" t="s">
        <v>712</v>
      </c>
      <c r="N240" s="1" t="s">
        <v>42</v>
      </c>
    </row>
    <row r="241" spans="1:14" s="23" customFormat="1" ht="18" customHeight="1">
      <c r="A241" s="26">
        <f t="shared" si="7"/>
        <v>234</v>
      </c>
      <c r="B241" s="26" t="s">
        <v>200</v>
      </c>
      <c r="C241" s="26" t="s">
        <v>41</v>
      </c>
      <c r="D241" s="70" t="s">
        <v>236</v>
      </c>
      <c r="E241" s="71" t="s">
        <v>12</v>
      </c>
      <c r="F241" s="27">
        <v>4</v>
      </c>
      <c r="G241" s="1" t="s">
        <v>280</v>
      </c>
      <c r="H241" s="28">
        <v>22.5</v>
      </c>
      <c r="I241" s="29">
        <v>65000</v>
      </c>
      <c r="J241" s="30">
        <f t="shared" si="6"/>
        <v>1462500</v>
      </c>
      <c r="K241" s="26" t="s">
        <v>616</v>
      </c>
      <c r="L241" s="26" t="s">
        <v>45</v>
      </c>
      <c r="M241" s="31" t="s">
        <v>712</v>
      </c>
      <c r="N241" s="1" t="s">
        <v>42</v>
      </c>
    </row>
    <row r="242" spans="1:14" s="23" customFormat="1" ht="18" customHeight="1">
      <c r="A242" s="26">
        <f t="shared" si="7"/>
        <v>235</v>
      </c>
      <c r="B242" s="26" t="s">
        <v>200</v>
      </c>
      <c r="C242" s="26" t="s">
        <v>41</v>
      </c>
      <c r="D242" s="70" t="s">
        <v>236</v>
      </c>
      <c r="E242" s="71" t="s">
        <v>12</v>
      </c>
      <c r="F242" s="27">
        <v>4</v>
      </c>
      <c r="G242" s="1" t="s">
        <v>280</v>
      </c>
      <c r="H242" s="28">
        <v>2</v>
      </c>
      <c r="I242" s="29">
        <v>65000</v>
      </c>
      <c r="J242" s="30">
        <f t="shared" si="6"/>
        <v>130000</v>
      </c>
      <c r="K242" s="26" t="s">
        <v>616</v>
      </c>
      <c r="L242" s="26" t="s">
        <v>43</v>
      </c>
      <c r="M242" s="31" t="s">
        <v>712</v>
      </c>
      <c r="N242" s="1" t="s">
        <v>42</v>
      </c>
    </row>
    <row r="243" spans="1:14" s="23" customFormat="1" ht="18" customHeight="1">
      <c r="A243" s="26">
        <f t="shared" si="7"/>
        <v>236</v>
      </c>
      <c r="B243" s="26" t="s">
        <v>200</v>
      </c>
      <c r="C243" s="26" t="s">
        <v>41</v>
      </c>
      <c r="D243" s="70" t="s">
        <v>236</v>
      </c>
      <c r="E243" s="71" t="s">
        <v>12</v>
      </c>
      <c r="F243" s="27">
        <v>4</v>
      </c>
      <c r="G243" s="1" t="s">
        <v>280</v>
      </c>
      <c r="H243" s="28">
        <v>4.9000000000000004</v>
      </c>
      <c r="I243" s="29">
        <v>65000</v>
      </c>
      <c r="J243" s="30">
        <f t="shared" si="6"/>
        <v>318500</v>
      </c>
      <c r="K243" s="26" t="s">
        <v>616</v>
      </c>
      <c r="L243" s="26" t="s">
        <v>44</v>
      </c>
      <c r="M243" s="31" t="s">
        <v>712</v>
      </c>
      <c r="N243" s="1" t="s">
        <v>42</v>
      </c>
    </row>
    <row r="244" spans="1:14" s="23" customFormat="1" ht="18" customHeight="1">
      <c r="A244" s="26">
        <f t="shared" si="7"/>
        <v>237</v>
      </c>
      <c r="B244" s="26" t="s">
        <v>201</v>
      </c>
      <c r="C244" s="26" t="s">
        <v>41</v>
      </c>
      <c r="D244" s="70" t="s">
        <v>4</v>
      </c>
      <c r="E244" s="71" t="s">
        <v>237</v>
      </c>
      <c r="F244" s="27">
        <v>4</v>
      </c>
      <c r="G244" s="1" t="s">
        <v>280</v>
      </c>
      <c r="H244" s="28">
        <v>45</v>
      </c>
      <c r="I244" s="29">
        <v>65000</v>
      </c>
      <c r="J244" s="30">
        <f t="shared" si="6"/>
        <v>2925000</v>
      </c>
      <c r="K244" s="26" t="s">
        <v>296</v>
      </c>
      <c r="L244" s="26" t="s">
        <v>40</v>
      </c>
      <c r="M244" s="31" t="s">
        <v>320</v>
      </c>
      <c r="N244" s="1" t="s">
        <v>42</v>
      </c>
    </row>
    <row r="245" spans="1:14" s="23" customFormat="1" ht="18" customHeight="1">
      <c r="A245" s="26">
        <f t="shared" si="7"/>
        <v>238</v>
      </c>
      <c r="B245" s="26" t="s">
        <v>201</v>
      </c>
      <c r="C245" s="26" t="s">
        <v>41</v>
      </c>
      <c r="D245" s="70" t="s">
        <v>4</v>
      </c>
      <c r="E245" s="71" t="s">
        <v>237</v>
      </c>
      <c r="F245" s="27">
        <v>4</v>
      </c>
      <c r="G245" s="1" t="s">
        <v>280</v>
      </c>
      <c r="H245" s="28">
        <v>22.5</v>
      </c>
      <c r="I245" s="29">
        <v>65000</v>
      </c>
      <c r="J245" s="30">
        <f t="shared" si="6"/>
        <v>1462500</v>
      </c>
      <c r="K245" s="26" t="s">
        <v>296</v>
      </c>
      <c r="L245" s="26" t="s">
        <v>45</v>
      </c>
      <c r="M245" s="31" t="s">
        <v>320</v>
      </c>
      <c r="N245" s="1" t="s">
        <v>42</v>
      </c>
    </row>
    <row r="246" spans="1:14" s="23" customFormat="1" ht="18" customHeight="1">
      <c r="A246" s="26">
        <f t="shared" si="7"/>
        <v>239</v>
      </c>
      <c r="B246" s="26" t="s">
        <v>201</v>
      </c>
      <c r="C246" s="26" t="s">
        <v>41</v>
      </c>
      <c r="D246" s="70" t="s">
        <v>4</v>
      </c>
      <c r="E246" s="71" t="s">
        <v>237</v>
      </c>
      <c r="F246" s="27">
        <v>4</v>
      </c>
      <c r="G246" s="1" t="s">
        <v>280</v>
      </c>
      <c r="H246" s="28">
        <v>1.4</v>
      </c>
      <c r="I246" s="29">
        <v>65000</v>
      </c>
      <c r="J246" s="30">
        <f t="shared" si="6"/>
        <v>91000</v>
      </c>
      <c r="K246" s="26" t="s">
        <v>296</v>
      </c>
      <c r="L246" s="26" t="s">
        <v>43</v>
      </c>
      <c r="M246" s="31" t="s">
        <v>320</v>
      </c>
      <c r="N246" s="1" t="s">
        <v>42</v>
      </c>
    </row>
    <row r="247" spans="1:14" s="23" customFormat="1" ht="18" customHeight="1">
      <c r="A247" s="26">
        <f t="shared" si="7"/>
        <v>240</v>
      </c>
      <c r="B247" s="26" t="s">
        <v>201</v>
      </c>
      <c r="C247" s="26" t="s">
        <v>41</v>
      </c>
      <c r="D247" s="70" t="s">
        <v>4</v>
      </c>
      <c r="E247" s="71" t="s">
        <v>237</v>
      </c>
      <c r="F247" s="27">
        <v>4</v>
      </c>
      <c r="G247" s="1" t="s">
        <v>280</v>
      </c>
      <c r="H247" s="28">
        <v>3.4</v>
      </c>
      <c r="I247" s="29">
        <v>65000</v>
      </c>
      <c r="J247" s="30">
        <f t="shared" si="6"/>
        <v>221000</v>
      </c>
      <c r="K247" s="26" t="s">
        <v>296</v>
      </c>
      <c r="L247" s="26" t="s">
        <v>44</v>
      </c>
      <c r="M247" s="31" t="s">
        <v>320</v>
      </c>
      <c r="N247" s="1" t="s">
        <v>42</v>
      </c>
    </row>
    <row r="248" spans="1:14" s="23" customFormat="1" ht="18" customHeight="1">
      <c r="A248" s="26">
        <f t="shared" si="7"/>
        <v>241</v>
      </c>
      <c r="B248" s="26" t="s">
        <v>198</v>
      </c>
      <c r="C248" s="26" t="s">
        <v>41</v>
      </c>
      <c r="D248" s="70" t="s">
        <v>234</v>
      </c>
      <c r="E248" s="71" t="s">
        <v>168</v>
      </c>
      <c r="F248" s="27">
        <v>4</v>
      </c>
      <c r="G248" s="1" t="s">
        <v>280</v>
      </c>
      <c r="H248" s="28">
        <v>45</v>
      </c>
      <c r="I248" s="29">
        <v>65000</v>
      </c>
      <c r="J248" s="30">
        <f t="shared" si="6"/>
        <v>2925000</v>
      </c>
      <c r="K248" s="26" t="s">
        <v>617</v>
      </c>
      <c r="L248" s="26" t="s">
        <v>40</v>
      </c>
      <c r="M248" s="31" t="s">
        <v>713</v>
      </c>
      <c r="N248" s="1" t="s">
        <v>42</v>
      </c>
    </row>
    <row r="249" spans="1:14" s="23" customFormat="1" ht="18" customHeight="1">
      <c r="A249" s="26">
        <f t="shared" si="7"/>
        <v>242</v>
      </c>
      <c r="B249" s="26" t="s">
        <v>198</v>
      </c>
      <c r="C249" s="26" t="s">
        <v>41</v>
      </c>
      <c r="D249" s="70" t="s">
        <v>234</v>
      </c>
      <c r="E249" s="71" t="s">
        <v>168</v>
      </c>
      <c r="F249" s="27">
        <v>4</v>
      </c>
      <c r="G249" s="1" t="s">
        <v>280</v>
      </c>
      <c r="H249" s="28">
        <v>2.2999999999999998</v>
      </c>
      <c r="I249" s="29">
        <v>65000</v>
      </c>
      <c r="J249" s="30">
        <f t="shared" si="6"/>
        <v>149500</v>
      </c>
      <c r="K249" s="26" t="s">
        <v>617</v>
      </c>
      <c r="L249" s="26" t="s">
        <v>43</v>
      </c>
      <c r="M249" s="31" t="s">
        <v>713</v>
      </c>
      <c r="N249" s="1" t="s">
        <v>42</v>
      </c>
    </row>
    <row r="250" spans="1:14" s="23" customFormat="1" ht="18" customHeight="1">
      <c r="A250" s="26">
        <f t="shared" si="7"/>
        <v>243</v>
      </c>
      <c r="B250" s="26" t="s">
        <v>198</v>
      </c>
      <c r="C250" s="26" t="s">
        <v>41</v>
      </c>
      <c r="D250" s="70" t="s">
        <v>234</v>
      </c>
      <c r="E250" s="71" t="s">
        <v>168</v>
      </c>
      <c r="F250" s="27">
        <v>4</v>
      </c>
      <c r="G250" s="1" t="s">
        <v>280</v>
      </c>
      <c r="H250" s="28">
        <v>5.6</v>
      </c>
      <c r="I250" s="29">
        <v>65000</v>
      </c>
      <c r="J250" s="30">
        <f t="shared" si="6"/>
        <v>364000</v>
      </c>
      <c r="K250" s="26" t="s">
        <v>617</v>
      </c>
      <c r="L250" s="26" t="s">
        <v>44</v>
      </c>
      <c r="M250" s="31" t="s">
        <v>713</v>
      </c>
      <c r="N250" s="1" t="s">
        <v>42</v>
      </c>
    </row>
    <row r="251" spans="1:14" s="23" customFormat="1" ht="18" customHeight="1">
      <c r="A251" s="26">
        <f t="shared" si="7"/>
        <v>244</v>
      </c>
      <c r="B251" s="26" t="s">
        <v>198</v>
      </c>
      <c r="C251" s="26" t="s">
        <v>41</v>
      </c>
      <c r="D251" s="70" t="s">
        <v>234</v>
      </c>
      <c r="E251" s="71" t="s">
        <v>168</v>
      </c>
      <c r="F251" s="27">
        <v>4</v>
      </c>
      <c r="G251" s="1" t="s">
        <v>280</v>
      </c>
      <c r="H251" s="28">
        <v>22.5</v>
      </c>
      <c r="I251" s="29">
        <v>65000</v>
      </c>
      <c r="J251" s="30">
        <f t="shared" si="6"/>
        <v>1462500</v>
      </c>
      <c r="K251" s="26" t="s">
        <v>618</v>
      </c>
      <c r="L251" s="26" t="s">
        <v>40</v>
      </c>
      <c r="M251" s="31" t="s">
        <v>714</v>
      </c>
      <c r="N251" s="1" t="s">
        <v>42</v>
      </c>
    </row>
    <row r="252" spans="1:14" s="23" customFormat="1" ht="18" customHeight="1">
      <c r="A252" s="26">
        <f t="shared" si="7"/>
        <v>245</v>
      </c>
      <c r="B252" s="26" t="s">
        <v>198</v>
      </c>
      <c r="C252" s="26" t="s">
        <v>41</v>
      </c>
      <c r="D252" s="70" t="s">
        <v>234</v>
      </c>
      <c r="E252" s="71" t="s">
        <v>168</v>
      </c>
      <c r="F252" s="27">
        <v>4</v>
      </c>
      <c r="G252" s="1" t="s">
        <v>280</v>
      </c>
      <c r="H252" s="28">
        <v>3.6</v>
      </c>
      <c r="I252" s="29">
        <v>65000</v>
      </c>
      <c r="J252" s="30">
        <f t="shared" si="6"/>
        <v>234000</v>
      </c>
      <c r="K252" s="26" t="s">
        <v>618</v>
      </c>
      <c r="L252" s="26" t="s">
        <v>44</v>
      </c>
      <c r="M252" s="31" t="s">
        <v>714</v>
      </c>
      <c r="N252" s="1" t="s">
        <v>42</v>
      </c>
    </row>
    <row r="253" spans="1:14" s="23" customFormat="1" ht="18" customHeight="1">
      <c r="A253" s="26">
        <f t="shared" si="7"/>
        <v>246</v>
      </c>
      <c r="B253" s="26" t="s">
        <v>202</v>
      </c>
      <c r="C253" s="26" t="s">
        <v>41</v>
      </c>
      <c r="D253" s="70" t="s">
        <v>238</v>
      </c>
      <c r="E253" s="71" t="s">
        <v>239</v>
      </c>
      <c r="F253" s="27">
        <v>4</v>
      </c>
      <c r="G253" s="1" t="s">
        <v>280</v>
      </c>
      <c r="H253" s="28">
        <v>45</v>
      </c>
      <c r="I253" s="29">
        <v>65000</v>
      </c>
      <c r="J253" s="30">
        <f t="shared" si="6"/>
        <v>2925000</v>
      </c>
      <c r="K253" s="26" t="s">
        <v>297</v>
      </c>
      <c r="L253" s="26" t="s">
        <v>45</v>
      </c>
      <c r="M253" s="31" t="s">
        <v>321</v>
      </c>
      <c r="N253" s="1" t="s">
        <v>42</v>
      </c>
    </row>
    <row r="254" spans="1:14" s="23" customFormat="1" ht="18" customHeight="1">
      <c r="A254" s="26">
        <f t="shared" si="7"/>
        <v>247</v>
      </c>
      <c r="B254" s="26" t="s">
        <v>202</v>
      </c>
      <c r="C254" s="26" t="s">
        <v>41</v>
      </c>
      <c r="D254" s="70" t="s">
        <v>238</v>
      </c>
      <c r="E254" s="71" t="s">
        <v>239</v>
      </c>
      <c r="F254" s="27">
        <v>4</v>
      </c>
      <c r="G254" s="1" t="s">
        <v>280</v>
      </c>
      <c r="H254" s="28">
        <v>2.1</v>
      </c>
      <c r="I254" s="29">
        <v>65000</v>
      </c>
      <c r="J254" s="30">
        <f t="shared" si="6"/>
        <v>136500</v>
      </c>
      <c r="K254" s="26" t="s">
        <v>297</v>
      </c>
      <c r="L254" s="26" t="s">
        <v>44</v>
      </c>
      <c r="M254" s="31" t="s">
        <v>321</v>
      </c>
      <c r="N254" s="1" t="s">
        <v>42</v>
      </c>
    </row>
    <row r="255" spans="1:14" s="23" customFormat="1" ht="18" customHeight="1">
      <c r="A255" s="26">
        <f t="shared" si="7"/>
        <v>248</v>
      </c>
      <c r="B255" s="26" t="s">
        <v>198</v>
      </c>
      <c r="C255" s="26" t="s">
        <v>41</v>
      </c>
      <c r="D255" s="70" t="s">
        <v>234</v>
      </c>
      <c r="E255" s="71" t="s">
        <v>168</v>
      </c>
      <c r="F255" s="27">
        <v>4</v>
      </c>
      <c r="G255" s="1" t="s">
        <v>280</v>
      </c>
      <c r="H255" s="28">
        <v>45</v>
      </c>
      <c r="I255" s="29">
        <v>65000</v>
      </c>
      <c r="J255" s="30">
        <f t="shared" si="6"/>
        <v>2925000</v>
      </c>
      <c r="K255" s="26" t="s">
        <v>619</v>
      </c>
      <c r="L255" s="26" t="s">
        <v>40</v>
      </c>
      <c r="M255" s="31" t="s">
        <v>715</v>
      </c>
      <c r="N255" s="1" t="s">
        <v>42</v>
      </c>
    </row>
    <row r="256" spans="1:14" s="23" customFormat="1" ht="18" customHeight="1">
      <c r="A256" s="26">
        <f t="shared" si="7"/>
        <v>249</v>
      </c>
      <c r="B256" s="26" t="s">
        <v>198</v>
      </c>
      <c r="C256" s="26" t="s">
        <v>41</v>
      </c>
      <c r="D256" s="70" t="s">
        <v>234</v>
      </c>
      <c r="E256" s="71" t="s">
        <v>168</v>
      </c>
      <c r="F256" s="27">
        <v>4</v>
      </c>
      <c r="G256" s="1" t="s">
        <v>280</v>
      </c>
      <c r="H256" s="28">
        <v>1.4</v>
      </c>
      <c r="I256" s="29">
        <v>65000</v>
      </c>
      <c r="J256" s="30">
        <f t="shared" si="6"/>
        <v>91000</v>
      </c>
      <c r="K256" s="26" t="s">
        <v>619</v>
      </c>
      <c r="L256" s="26" t="s">
        <v>43</v>
      </c>
      <c r="M256" s="31" t="s">
        <v>715</v>
      </c>
      <c r="N256" s="1" t="s">
        <v>42</v>
      </c>
    </row>
    <row r="257" spans="1:14" s="23" customFormat="1" ht="18" customHeight="1">
      <c r="A257" s="26">
        <f t="shared" si="7"/>
        <v>250</v>
      </c>
      <c r="B257" s="26" t="s">
        <v>198</v>
      </c>
      <c r="C257" s="26" t="s">
        <v>41</v>
      </c>
      <c r="D257" s="70" t="s">
        <v>234</v>
      </c>
      <c r="E257" s="71" t="s">
        <v>168</v>
      </c>
      <c r="F257" s="27">
        <v>4</v>
      </c>
      <c r="G257" s="1" t="s">
        <v>280</v>
      </c>
      <c r="H257" s="28">
        <v>3.4</v>
      </c>
      <c r="I257" s="29">
        <v>65000</v>
      </c>
      <c r="J257" s="30">
        <f t="shared" si="6"/>
        <v>221000</v>
      </c>
      <c r="K257" s="26" t="s">
        <v>619</v>
      </c>
      <c r="L257" s="26" t="s">
        <v>44</v>
      </c>
      <c r="M257" s="31" t="s">
        <v>715</v>
      </c>
      <c r="N257" s="1" t="s">
        <v>42</v>
      </c>
    </row>
    <row r="258" spans="1:14" s="23" customFormat="1" ht="18" customHeight="1">
      <c r="A258" s="26">
        <f t="shared" si="7"/>
        <v>251</v>
      </c>
      <c r="B258" s="26" t="s">
        <v>201</v>
      </c>
      <c r="C258" s="26" t="s">
        <v>41</v>
      </c>
      <c r="D258" s="70" t="s">
        <v>4</v>
      </c>
      <c r="E258" s="71" t="s">
        <v>237</v>
      </c>
      <c r="F258" s="27">
        <v>4</v>
      </c>
      <c r="G258" s="1" t="s">
        <v>280</v>
      </c>
      <c r="H258" s="28">
        <v>22.5</v>
      </c>
      <c r="I258" s="29">
        <v>65000</v>
      </c>
      <c r="J258" s="30">
        <f t="shared" si="6"/>
        <v>1462500</v>
      </c>
      <c r="K258" s="26" t="s">
        <v>619</v>
      </c>
      <c r="L258" s="26" t="s">
        <v>45</v>
      </c>
      <c r="M258" s="31" t="s">
        <v>715</v>
      </c>
      <c r="N258" s="1" t="s">
        <v>42</v>
      </c>
    </row>
    <row r="259" spans="1:14" s="23" customFormat="1" ht="18" customHeight="1">
      <c r="A259" s="26">
        <f t="shared" si="7"/>
        <v>252</v>
      </c>
      <c r="B259" s="26" t="s">
        <v>201</v>
      </c>
      <c r="C259" s="26" t="s">
        <v>41</v>
      </c>
      <c r="D259" s="70" t="s">
        <v>4</v>
      </c>
      <c r="E259" s="71" t="s">
        <v>237</v>
      </c>
      <c r="F259" s="27">
        <v>4</v>
      </c>
      <c r="G259" s="1" t="s">
        <v>280</v>
      </c>
      <c r="H259" s="28">
        <v>22.5</v>
      </c>
      <c r="I259" s="29">
        <v>65000</v>
      </c>
      <c r="J259" s="30">
        <f t="shared" si="6"/>
        <v>1462500</v>
      </c>
      <c r="K259" s="26" t="s">
        <v>619</v>
      </c>
      <c r="L259" s="26" t="s">
        <v>45</v>
      </c>
      <c r="M259" s="31" t="s">
        <v>715</v>
      </c>
      <c r="N259" s="1" t="s">
        <v>42</v>
      </c>
    </row>
    <row r="260" spans="1:14" s="23" customFormat="1" ht="18" customHeight="1">
      <c r="A260" s="26">
        <f t="shared" si="7"/>
        <v>253</v>
      </c>
      <c r="B260" s="26" t="s">
        <v>199</v>
      </c>
      <c r="C260" s="26" t="s">
        <v>41</v>
      </c>
      <c r="D260" s="70" t="s">
        <v>235</v>
      </c>
      <c r="E260" s="71" t="s">
        <v>157</v>
      </c>
      <c r="F260" s="27">
        <v>4</v>
      </c>
      <c r="G260" s="1" t="s">
        <v>280</v>
      </c>
      <c r="H260" s="28">
        <v>67.5</v>
      </c>
      <c r="I260" s="29">
        <v>65000</v>
      </c>
      <c r="J260" s="30">
        <f t="shared" si="6"/>
        <v>4387500</v>
      </c>
      <c r="K260" s="26" t="s">
        <v>620</v>
      </c>
      <c r="L260" s="26" t="s">
        <v>40</v>
      </c>
      <c r="M260" s="31" t="s">
        <v>716</v>
      </c>
      <c r="N260" s="1" t="s">
        <v>42</v>
      </c>
    </row>
    <row r="261" spans="1:14" s="23" customFormat="1" ht="18" customHeight="1">
      <c r="A261" s="26">
        <f t="shared" si="7"/>
        <v>254</v>
      </c>
      <c r="B261" s="26" t="s">
        <v>199</v>
      </c>
      <c r="C261" s="26" t="s">
        <v>41</v>
      </c>
      <c r="D261" s="70" t="s">
        <v>235</v>
      </c>
      <c r="E261" s="71" t="s">
        <v>157</v>
      </c>
      <c r="F261" s="27">
        <v>4</v>
      </c>
      <c r="G261" s="1" t="s">
        <v>280</v>
      </c>
      <c r="H261" s="28">
        <v>2</v>
      </c>
      <c r="I261" s="29">
        <v>65000</v>
      </c>
      <c r="J261" s="30">
        <f t="shared" si="6"/>
        <v>130000</v>
      </c>
      <c r="K261" s="26" t="s">
        <v>620</v>
      </c>
      <c r="L261" s="26" t="s">
        <v>43</v>
      </c>
      <c r="M261" s="31" t="s">
        <v>716</v>
      </c>
      <c r="N261" s="1" t="s">
        <v>42</v>
      </c>
    </row>
    <row r="262" spans="1:14" s="23" customFormat="1" ht="18" customHeight="1">
      <c r="A262" s="26">
        <f t="shared" si="7"/>
        <v>255</v>
      </c>
      <c r="B262" s="26" t="s">
        <v>199</v>
      </c>
      <c r="C262" s="26" t="s">
        <v>41</v>
      </c>
      <c r="D262" s="70" t="s">
        <v>235</v>
      </c>
      <c r="E262" s="71" t="s">
        <v>157</v>
      </c>
      <c r="F262" s="27">
        <v>4</v>
      </c>
      <c r="G262" s="1" t="s">
        <v>280</v>
      </c>
      <c r="H262" s="28">
        <v>5.0999999999999996</v>
      </c>
      <c r="I262" s="29">
        <v>65000</v>
      </c>
      <c r="J262" s="30">
        <f t="shared" si="6"/>
        <v>331500</v>
      </c>
      <c r="K262" s="26" t="s">
        <v>620</v>
      </c>
      <c r="L262" s="26" t="s">
        <v>44</v>
      </c>
      <c r="M262" s="31" t="s">
        <v>716</v>
      </c>
      <c r="N262" s="1" t="s">
        <v>42</v>
      </c>
    </row>
    <row r="263" spans="1:14" s="23" customFormat="1" ht="18" customHeight="1">
      <c r="A263" s="26">
        <f t="shared" si="7"/>
        <v>256</v>
      </c>
      <c r="B263" s="26" t="s">
        <v>199</v>
      </c>
      <c r="C263" s="26" t="s">
        <v>46</v>
      </c>
      <c r="D263" s="70" t="s">
        <v>235</v>
      </c>
      <c r="E263" s="71" t="s">
        <v>157</v>
      </c>
      <c r="F263" s="27">
        <v>4</v>
      </c>
      <c r="G263" s="1" t="s">
        <v>280</v>
      </c>
      <c r="H263" s="28">
        <v>45</v>
      </c>
      <c r="I263" s="29">
        <v>65000</v>
      </c>
      <c r="J263" s="30">
        <f t="shared" si="6"/>
        <v>2925000</v>
      </c>
      <c r="K263" s="26" t="s">
        <v>621</v>
      </c>
      <c r="L263" s="26" t="s">
        <v>40</v>
      </c>
      <c r="M263" s="31" t="s">
        <v>717</v>
      </c>
      <c r="N263" s="1" t="s">
        <v>42</v>
      </c>
    </row>
    <row r="264" spans="1:14" s="23" customFormat="1" ht="18" customHeight="1">
      <c r="A264" s="26">
        <f t="shared" si="7"/>
        <v>257</v>
      </c>
      <c r="B264" s="26" t="s">
        <v>199</v>
      </c>
      <c r="C264" s="26" t="s">
        <v>46</v>
      </c>
      <c r="D264" s="70" t="s">
        <v>235</v>
      </c>
      <c r="E264" s="71" t="s">
        <v>157</v>
      </c>
      <c r="F264" s="27">
        <v>4</v>
      </c>
      <c r="G264" s="1" t="s">
        <v>280</v>
      </c>
      <c r="H264" s="28">
        <v>22.5</v>
      </c>
      <c r="I264" s="29">
        <v>65000</v>
      </c>
      <c r="J264" s="30">
        <f t="shared" ref="J264:J327" si="8">I264*H264</f>
        <v>1462500</v>
      </c>
      <c r="K264" s="26" t="s">
        <v>621</v>
      </c>
      <c r="L264" s="26" t="s">
        <v>45</v>
      </c>
      <c r="M264" s="31" t="s">
        <v>717</v>
      </c>
      <c r="N264" s="1" t="s">
        <v>42</v>
      </c>
    </row>
    <row r="265" spans="1:14" s="23" customFormat="1" ht="18" customHeight="1">
      <c r="A265" s="26">
        <f t="shared" si="7"/>
        <v>258</v>
      </c>
      <c r="B265" s="26" t="s">
        <v>199</v>
      </c>
      <c r="C265" s="26" t="s">
        <v>46</v>
      </c>
      <c r="D265" s="70" t="s">
        <v>235</v>
      </c>
      <c r="E265" s="71" t="s">
        <v>157</v>
      </c>
      <c r="F265" s="27">
        <v>4</v>
      </c>
      <c r="G265" s="1" t="s">
        <v>280</v>
      </c>
      <c r="H265" s="28">
        <v>0.8</v>
      </c>
      <c r="I265" s="29">
        <v>65000</v>
      </c>
      <c r="J265" s="30">
        <f t="shared" si="8"/>
        <v>52000</v>
      </c>
      <c r="K265" s="26" t="s">
        <v>621</v>
      </c>
      <c r="L265" s="26" t="s">
        <v>43</v>
      </c>
      <c r="M265" s="31" t="s">
        <v>717</v>
      </c>
      <c r="N265" s="1" t="s">
        <v>42</v>
      </c>
    </row>
    <row r="266" spans="1:14" s="23" customFormat="1" ht="18" customHeight="1">
      <c r="A266" s="26">
        <f t="shared" ref="A266:A329" si="9">A265+1</f>
        <v>259</v>
      </c>
      <c r="B266" s="26" t="s">
        <v>199</v>
      </c>
      <c r="C266" s="26" t="s">
        <v>46</v>
      </c>
      <c r="D266" s="70" t="s">
        <v>235</v>
      </c>
      <c r="E266" s="71" t="s">
        <v>157</v>
      </c>
      <c r="F266" s="27">
        <v>4</v>
      </c>
      <c r="G266" s="1" t="s">
        <v>280</v>
      </c>
      <c r="H266" s="28">
        <v>2.1</v>
      </c>
      <c r="I266" s="29">
        <v>65000</v>
      </c>
      <c r="J266" s="30">
        <f t="shared" si="8"/>
        <v>136500</v>
      </c>
      <c r="K266" s="26" t="s">
        <v>621</v>
      </c>
      <c r="L266" s="26" t="s">
        <v>44</v>
      </c>
      <c r="M266" s="31" t="s">
        <v>717</v>
      </c>
      <c r="N266" s="1" t="s">
        <v>42</v>
      </c>
    </row>
    <row r="267" spans="1:14" s="23" customFormat="1" ht="18" customHeight="1">
      <c r="A267" s="26">
        <f t="shared" si="9"/>
        <v>260</v>
      </c>
      <c r="B267" s="26" t="s">
        <v>384</v>
      </c>
      <c r="C267" s="26" t="s">
        <v>46</v>
      </c>
      <c r="D267" s="70" t="s">
        <v>485</v>
      </c>
      <c r="E267" s="71" t="s">
        <v>486</v>
      </c>
      <c r="F267" s="27">
        <v>4</v>
      </c>
      <c r="G267" s="1" t="s">
        <v>281</v>
      </c>
      <c r="H267" s="28">
        <v>55.5</v>
      </c>
      <c r="I267" s="29">
        <v>65000</v>
      </c>
      <c r="J267" s="30">
        <f t="shared" si="8"/>
        <v>3607500</v>
      </c>
      <c r="K267" s="26" t="s">
        <v>622</v>
      </c>
      <c r="L267" s="26" t="s">
        <v>40</v>
      </c>
      <c r="M267" s="31" t="s">
        <v>718</v>
      </c>
      <c r="N267" s="1" t="s">
        <v>42</v>
      </c>
    </row>
    <row r="268" spans="1:14" s="23" customFormat="1" ht="18" customHeight="1">
      <c r="A268" s="26">
        <f t="shared" si="9"/>
        <v>261</v>
      </c>
      <c r="B268" s="26" t="s">
        <v>384</v>
      </c>
      <c r="C268" s="26" t="s">
        <v>46</v>
      </c>
      <c r="D268" s="70" t="s">
        <v>485</v>
      </c>
      <c r="E268" s="71" t="s">
        <v>486</v>
      </c>
      <c r="F268" s="27">
        <v>4</v>
      </c>
      <c r="G268" s="1" t="s">
        <v>281</v>
      </c>
      <c r="H268" s="28">
        <v>12</v>
      </c>
      <c r="I268" s="29">
        <v>65000</v>
      </c>
      <c r="J268" s="30">
        <f t="shared" si="8"/>
        <v>780000</v>
      </c>
      <c r="K268" s="26" t="s">
        <v>622</v>
      </c>
      <c r="L268" s="26" t="s">
        <v>45</v>
      </c>
      <c r="M268" s="31" t="s">
        <v>718</v>
      </c>
      <c r="N268" s="1" t="s">
        <v>42</v>
      </c>
    </row>
    <row r="269" spans="1:14" s="23" customFormat="1" ht="18" customHeight="1">
      <c r="A269" s="26">
        <f t="shared" si="9"/>
        <v>262</v>
      </c>
      <c r="B269" s="26" t="s">
        <v>384</v>
      </c>
      <c r="C269" s="26" t="s">
        <v>46</v>
      </c>
      <c r="D269" s="70" t="s">
        <v>485</v>
      </c>
      <c r="E269" s="71" t="s">
        <v>486</v>
      </c>
      <c r="F269" s="27">
        <v>4</v>
      </c>
      <c r="G269" s="1" t="s">
        <v>281</v>
      </c>
      <c r="H269" s="28">
        <v>1.4</v>
      </c>
      <c r="I269" s="29">
        <v>65000</v>
      </c>
      <c r="J269" s="30">
        <f t="shared" si="8"/>
        <v>91000</v>
      </c>
      <c r="K269" s="26" t="s">
        <v>622</v>
      </c>
      <c r="L269" s="26" t="s">
        <v>43</v>
      </c>
      <c r="M269" s="31" t="s">
        <v>718</v>
      </c>
      <c r="N269" s="1" t="s">
        <v>42</v>
      </c>
    </row>
    <row r="270" spans="1:14" s="23" customFormat="1" ht="18" customHeight="1">
      <c r="A270" s="26">
        <f t="shared" si="9"/>
        <v>263</v>
      </c>
      <c r="B270" s="26" t="s">
        <v>384</v>
      </c>
      <c r="C270" s="26" t="s">
        <v>46</v>
      </c>
      <c r="D270" s="70" t="s">
        <v>485</v>
      </c>
      <c r="E270" s="71" t="s">
        <v>486</v>
      </c>
      <c r="F270" s="27">
        <v>4</v>
      </c>
      <c r="G270" s="1" t="s">
        <v>281</v>
      </c>
      <c r="H270" s="28">
        <v>3.6</v>
      </c>
      <c r="I270" s="29">
        <v>65000</v>
      </c>
      <c r="J270" s="30">
        <f t="shared" si="8"/>
        <v>234000</v>
      </c>
      <c r="K270" s="26" t="s">
        <v>622</v>
      </c>
      <c r="L270" s="26" t="s">
        <v>44</v>
      </c>
      <c r="M270" s="31" t="s">
        <v>718</v>
      </c>
      <c r="N270" s="1" t="s">
        <v>42</v>
      </c>
    </row>
    <row r="271" spans="1:14" s="23" customFormat="1" ht="18" customHeight="1">
      <c r="A271" s="26">
        <f t="shared" si="9"/>
        <v>264</v>
      </c>
      <c r="B271" s="26" t="s">
        <v>203</v>
      </c>
      <c r="C271" s="26" t="s">
        <v>41</v>
      </c>
      <c r="D271" s="70" t="s">
        <v>1</v>
      </c>
      <c r="E271" s="71" t="s">
        <v>240</v>
      </c>
      <c r="F271" s="27">
        <v>4</v>
      </c>
      <c r="G271" s="1" t="s">
        <v>281</v>
      </c>
      <c r="H271" s="28">
        <v>45</v>
      </c>
      <c r="I271" s="29">
        <v>65000</v>
      </c>
      <c r="J271" s="30">
        <f t="shared" si="8"/>
        <v>2925000</v>
      </c>
      <c r="K271" s="26" t="s">
        <v>623</v>
      </c>
      <c r="L271" s="26" t="s">
        <v>40</v>
      </c>
      <c r="M271" s="31" t="s">
        <v>719</v>
      </c>
      <c r="N271" s="1" t="s">
        <v>42</v>
      </c>
    </row>
    <row r="272" spans="1:14" s="23" customFormat="1" ht="18" customHeight="1">
      <c r="A272" s="26">
        <f t="shared" si="9"/>
        <v>265</v>
      </c>
      <c r="B272" s="26" t="s">
        <v>203</v>
      </c>
      <c r="C272" s="26" t="s">
        <v>41</v>
      </c>
      <c r="D272" s="70" t="s">
        <v>1</v>
      </c>
      <c r="E272" s="71" t="s">
        <v>240</v>
      </c>
      <c r="F272" s="27">
        <v>4</v>
      </c>
      <c r="G272" s="1" t="s">
        <v>281</v>
      </c>
      <c r="H272" s="28">
        <v>1.1000000000000001</v>
      </c>
      <c r="I272" s="29">
        <v>65000</v>
      </c>
      <c r="J272" s="30">
        <f t="shared" si="8"/>
        <v>71500</v>
      </c>
      <c r="K272" s="26" t="s">
        <v>623</v>
      </c>
      <c r="L272" s="26" t="s">
        <v>43</v>
      </c>
      <c r="M272" s="31" t="s">
        <v>719</v>
      </c>
      <c r="N272" s="1" t="s">
        <v>42</v>
      </c>
    </row>
    <row r="273" spans="1:14" s="23" customFormat="1" ht="18" customHeight="1">
      <c r="A273" s="26">
        <f t="shared" si="9"/>
        <v>266</v>
      </c>
      <c r="B273" s="26" t="s">
        <v>203</v>
      </c>
      <c r="C273" s="26" t="s">
        <v>41</v>
      </c>
      <c r="D273" s="70" t="s">
        <v>1</v>
      </c>
      <c r="E273" s="72" t="s">
        <v>240</v>
      </c>
      <c r="F273" s="27">
        <v>4</v>
      </c>
      <c r="G273" s="1" t="s">
        <v>281</v>
      </c>
      <c r="H273" s="28">
        <v>2.6</v>
      </c>
      <c r="I273" s="29">
        <v>65000</v>
      </c>
      <c r="J273" s="30">
        <f t="shared" si="8"/>
        <v>169000</v>
      </c>
      <c r="K273" s="26" t="s">
        <v>623</v>
      </c>
      <c r="L273" s="26" t="s">
        <v>44</v>
      </c>
      <c r="M273" s="31" t="s">
        <v>719</v>
      </c>
      <c r="N273" s="1" t="s">
        <v>42</v>
      </c>
    </row>
    <row r="274" spans="1:14" s="23" customFormat="1" ht="18" customHeight="1">
      <c r="A274" s="26">
        <f t="shared" si="9"/>
        <v>267</v>
      </c>
      <c r="B274" s="26" t="s">
        <v>386</v>
      </c>
      <c r="C274" s="26" t="s">
        <v>41</v>
      </c>
      <c r="D274" s="70" t="s">
        <v>488</v>
      </c>
      <c r="E274" s="72" t="s">
        <v>232</v>
      </c>
      <c r="F274" s="27">
        <v>5</v>
      </c>
      <c r="G274" s="1" t="s">
        <v>103</v>
      </c>
      <c r="H274" s="28">
        <v>67.5</v>
      </c>
      <c r="I274" s="29">
        <v>65000</v>
      </c>
      <c r="J274" s="30">
        <f t="shared" si="8"/>
        <v>4387500</v>
      </c>
      <c r="K274" s="26" t="s">
        <v>48</v>
      </c>
      <c r="L274" s="26" t="s">
        <v>40</v>
      </c>
      <c r="M274" s="31" t="s">
        <v>65</v>
      </c>
      <c r="N274" s="1" t="s">
        <v>42</v>
      </c>
    </row>
    <row r="275" spans="1:14" s="23" customFormat="1" ht="18" customHeight="1">
      <c r="A275" s="26">
        <f t="shared" si="9"/>
        <v>268</v>
      </c>
      <c r="B275" s="26" t="s">
        <v>386</v>
      </c>
      <c r="C275" s="26" t="s">
        <v>41</v>
      </c>
      <c r="D275" s="70" t="s">
        <v>488</v>
      </c>
      <c r="E275" s="72" t="s">
        <v>232</v>
      </c>
      <c r="F275" s="27">
        <v>5</v>
      </c>
      <c r="G275" s="1" t="s">
        <v>103</v>
      </c>
      <c r="H275" s="28">
        <v>2.2000000000000002</v>
      </c>
      <c r="I275" s="29">
        <v>65000</v>
      </c>
      <c r="J275" s="30">
        <f t="shared" si="8"/>
        <v>143000</v>
      </c>
      <c r="K275" s="26" t="s">
        <v>48</v>
      </c>
      <c r="L275" s="26" t="s">
        <v>43</v>
      </c>
      <c r="M275" s="31" t="s">
        <v>65</v>
      </c>
      <c r="N275" s="1" t="s">
        <v>42</v>
      </c>
    </row>
    <row r="276" spans="1:14" s="23" customFormat="1" ht="18" customHeight="1">
      <c r="A276" s="26">
        <f t="shared" si="9"/>
        <v>269</v>
      </c>
      <c r="B276" s="26" t="s">
        <v>386</v>
      </c>
      <c r="C276" s="26" t="s">
        <v>41</v>
      </c>
      <c r="D276" s="70" t="s">
        <v>488</v>
      </c>
      <c r="E276" s="72" t="s">
        <v>232</v>
      </c>
      <c r="F276" s="27">
        <v>5</v>
      </c>
      <c r="G276" s="1" t="s">
        <v>103</v>
      </c>
      <c r="H276" s="28">
        <v>5.4</v>
      </c>
      <c r="I276" s="29">
        <v>65000</v>
      </c>
      <c r="J276" s="30">
        <f t="shared" si="8"/>
        <v>351000</v>
      </c>
      <c r="K276" s="26" t="s">
        <v>48</v>
      </c>
      <c r="L276" s="26" t="s">
        <v>44</v>
      </c>
      <c r="M276" s="31" t="s">
        <v>65</v>
      </c>
      <c r="N276" s="1" t="s">
        <v>42</v>
      </c>
    </row>
    <row r="277" spans="1:14" s="23" customFormat="1" ht="18" customHeight="1">
      <c r="A277" s="26">
        <f t="shared" si="9"/>
        <v>270</v>
      </c>
      <c r="B277" s="26" t="s">
        <v>385</v>
      </c>
      <c r="C277" s="26" t="s">
        <v>41</v>
      </c>
      <c r="D277" s="70" t="s">
        <v>487</v>
      </c>
      <c r="E277" s="71" t="s">
        <v>8</v>
      </c>
      <c r="F277" s="27">
        <v>5</v>
      </c>
      <c r="G277" s="1" t="s">
        <v>103</v>
      </c>
      <c r="H277" s="28">
        <v>67.5</v>
      </c>
      <c r="I277" s="29">
        <v>65000</v>
      </c>
      <c r="J277" s="30">
        <f t="shared" si="8"/>
        <v>4387500</v>
      </c>
      <c r="K277" s="26" t="s">
        <v>49</v>
      </c>
      <c r="L277" s="26" t="s">
        <v>40</v>
      </c>
      <c r="M277" s="31" t="s">
        <v>66</v>
      </c>
      <c r="N277" s="1" t="s">
        <v>42</v>
      </c>
    </row>
    <row r="278" spans="1:14" s="23" customFormat="1" ht="18" customHeight="1">
      <c r="A278" s="26">
        <f t="shared" si="9"/>
        <v>271</v>
      </c>
      <c r="B278" s="26" t="s">
        <v>385</v>
      </c>
      <c r="C278" s="26" t="s">
        <v>41</v>
      </c>
      <c r="D278" s="70" t="s">
        <v>487</v>
      </c>
      <c r="E278" s="71" t="s">
        <v>8</v>
      </c>
      <c r="F278" s="27">
        <v>5</v>
      </c>
      <c r="G278" s="1" t="s">
        <v>103</v>
      </c>
      <c r="H278" s="28">
        <v>2.8</v>
      </c>
      <c r="I278" s="29">
        <v>65000</v>
      </c>
      <c r="J278" s="30">
        <f t="shared" si="8"/>
        <v>182000</v>
      </c>
      <c r="K278" s="26" t="s">
        <v>49</v>
      </c>
      <c r="L278" s="26" t="s">
        <v>43</v>
      </c>
      <c r="M278" s="31" t="s">
        <v>66</v>
      </c>
      <c r="N278" s="1" t="s">
        <v>42</v>
      </c>
    </row>
    <row r="279" spans="1:14" s="23" customFormat="1" ht="18" customHeight="1">
      <c r="A279" s="26">
        <f t="shared" si="9"/>
        <v>272</v>
      </c>
      <c r="B279" s="26" t="s">
        <v>385</v>
      </c>
      <c r="C279" s="26" t="s">
        <v>41</v>
      </c>
      <c r="D279" s="70" t="s">
        <v>487</v>
      </c>
      <c r="E279" s="71" t="s">
        <v>8</v>
      </c>
      <c r="F279" s="27">
        <v>5</v>
      </c>
      <c r="G279" s="1" t="s">
        <v>103</v>
      </c>
      <c r="H279" s="28">
        <v>6.9</v>
      </c>
      <c r="I279" s="29">
        <v>65000</v>
      </c>
      <c r="J279" s="30">
        <f t="shared" si="8"/>
        <v>448500</v>
      </c>
      <c r="K279" s="26" t="s">
        <v>49</v>
      </c>
      <c r="L279" s="26" t="s">
        <v>44</v>
      </c>
      <c r="M279" s="31" t="s">
        <v>66</v>
      </c>
      <c r="N279" s="1" t="s">
        <v>42</v>
      </c>
    </row>
    <row r="280" spans="1:14" s="23" customFormat="1" ht="18" customHeight="1">
      <c r="A280" s="26">
        <f t="shared" si="9"/>
        <v>273</v>
      </c>
      <c r="B280" s="26" t="s">
        <v>386</v>
      </c>
      <c r="C280" s="26" t="s">
        <v>41</v>
      </c>
      <c r="D280" s="70" t="s">
        <v>488</v>
      </c>
      <c r="E280" s="71" t="s">
        <v>232</v>
      </c>
      <c r="F280" s="27">
        <v>5</v>
      </c>
      <c r="G280" s="1" t="s">
        <v>103</v>
      </c>
      <c r="H280" s="28">
        <v>67.5</v>
      </c>
      <c r="I280" s="29">
        <v>65000</v>
      </c>
      <c r="J280" s="30">
        <f t="shared" si="8"/>
        <v>4387500</v>
      </c>
      <c r="K280" s="26" t="s">
        <v>624</v>
      </c>
      <c r="L280" s="26" t="s">
        <v>40</v>
      </c>
      <c r="M280" s="31" t="s">
        <v>720</v>
      </c>
      <c r="N280" s="1" t="s">
        <v>42</v>
      </c>
    </row>
    <row r="281" spans="1:14" s="23" customFormat="1" ht="18" customHeight="1">
      <c r="A281" s="26">
        <f t="shared" si="9"/>
        <v>274</v>
      </c>
      <c r="B281" s="26" t="s">
        <v>386</v>
      </c>
      <c r="C281" s="26" t="s">
        <v>41</v>
      </c>
      <c r="D281" s="70" t="s">
        <v>488</v>
      </c>
      <c r="E281" s="71" t="s">
        <v>232</v>
      </c>
      <c r="F281" s="27">
        <v>5</v>
      </c>
      <c r="G281" s="1" t="s">
        <v>103</v>
      </c>
      <c r="H281" s="28">
        <v>1.4</v>
      </c>
      <c r="I281" s="29">
        <v>65000</v>
      </c>
      <c r="J281" s="30">
        <f t="shared" si="8"/>
        <v>91000</v>
      </c>
      <c r="K281" s="26" t="s">
        <v>624</v>
      </c>
      <c r="L281" s="26" t="s">
        <v>43</v>
      </c>
      <c r="M281" s="31" t="s">
        <v>720</v>
      </c>
      <c r="N281" s="1" t="s">
        <v>42</v>
      </c>
    </row>
    <row r="282" spans="1:14" s="23" customFormat="1" ht="18" customHeight="1">
      <c r="A282" s="26">
        <f t="shared" si="9"/>
        <v>275</v>
      </c>
      <c r="B282" s="26" t="s">
        <v>386</v>
      </c>
      <c r="C282" s="26" t="s">
        <v>41</v>
      </c>
      <c r="D282" s="70" t="s">
        <v>488</v>
      </c>
      <c r="E282" s="71" t="s">
        <v>232</v>
      </c>
      <c r="F282" s="27">
        <v>5</v>
      </c>
      <c r="G282" s="1" t="s">
        <v>103</v>
      </c>
      <c r="H282" s="28">
        <v>3.4</v>
      </c>
      <c r="I282" s="29">
        <v>65000</v>
      </c>
      <c r="J282" s="30">
        <f t="shared" si="8"/>
        <v>221000</v>
      </c>
      <c r="K282" s="26" t="s">
        <v>624</v>
      </c>
      <c r="L282" s="26" t="s">
        <v>44</v>
      </c>
      <c r="M282" s="31" t="s">
        <v>720</v>
      </c>
      <c r="N282" s="1" t="s">
        <v>42</v>
      </c>
    </row>
    <row r="283" spans="1:14" s="23" customFormat="1" ht="18" customHeight="1">
      <c r="A283" s="26">
        <f t="shared" si="9"/>
        <v>276</v>
      </c>
      <c r="B283" s="26" t="s">
        <v>204</v>
      </c>
      <c r="C283" s="26" t="s">
        <v>41</v>
      </c>
      <c r="D283" s="70" t="s">
        <v>241</v>
      </c>
      <c r="E283" s="71" t="s">
        <v>17</v>
      </c>
      <c r="F283" s="27">
        <v>5</v>
      </c>
      <c r="G283" s="1" t="s">
        <v>282</v>
      </c>
      <c r="H283" s="28">
        <v>67.5</v>
      </c>
      <c r="I283" s="29">
        <v>65000</v>
      </c>
      <c r="J283" s="30">
        <f t="shared" si="8"/>
        <v>4387500</v>
      </c>
      <c r="K283" s="26" t="s">
        <v>298</v>
      </c>
      <c r="L283" s="26" t="s">
        <v>40</v>
      </c>
      <c r="M283" s="31" t="s">
        <v>322</v>
      </c>
      <c r="N283" s="1" t="s">
        <v>42</v>
      </c>
    </row>
    <row r="284" spans="1:14" s="23" customFormat="1" ht="18" customHeight="1">
      <c r="A284" s="26">
        <f t="shared" si="9"/>
        <v>277</v>
      </c>
      <c r="B284" s="26" t="s">
        <v>204</v>
      </c>
      <c r="C284" s="26" t="s">
        <v>41</v>
      </c>
      <c r="D284" s="70" t="s">
        <v>241</v>
      </c>
      <c r="E284" s="71" t="s">
        <v>17</v>
      </c>
      <c r="F284" s="27">
        <v>5</v>
      </c>
      <c r="G284" s="1" t="s">
        <v>282</v>
      </c>
      <c r="H284" s="28">
        <v>0.9</v>
      </c>
      <c r="I284" s="29">
        <v>65000</v>
      </c>
      <c r="J284" s="30">
        <f t="shared" si="8"/>
        <v>58500</v>
      </c>
      <c r="K284" s="26" t="s">
        <v>298</v>
      </c>
      <c r="L284" s="26" t="s">
        <v>43</v>
      </c>
      <c r="M284" s="31" t="s">
        <v>322</v>
      </c>
      <c r="N284" s="1" t="s">
        <v>42</v>
      </c>
    </row>
    <row r="285" spans="1:14" s="23" customFormat="1" ht="18" customHeight="1">
      <c r="A285" s="26">
        <f t="shared" si="9"/>
        <v>278</v>
      </c>
      <c r="B285" s="26" t="s">
        <v>204</v>
      </c>
      <c r="C285" s="26" t="s">
        <v>41</v>
      </c>
      <c r="D285" s="70" t="s">
        <v>241</v>
      </c>
      <c r="E285" s="71" t="s">
        <v>17</v>
      </c>
      <c r="F285" s="27">
        <v>5</v>
      </c>
      <c r="G285" s="1" t="s">
        <v>282</v>
      </c>
      <c r="H285" s="28">
        <v>2.2999999999999998</v>
      </c>
      <c r="I285" s="29">
        <v>65000</v>
      </c>
      <c r="J285" s="30">
        <f t="shared" si="8"/>
        <v>149500</v>
      </c>
      <c r="K285" s="26" t="s">
        <v>298</v>
      </c>
      <c r="L285" s="26" t="s">
        <v>44</v>
      </c>
      <c r="M285" s="31" t="s">
        <v>322</v>
      </c>
      <c r="N285" s="1" t="s">
        <v>42</v>
      </c>
    </row>
    <row r="286" spans="1:14" s="23" customFormat="1" ht="18" customHeight="1">
      <c r="A286" s="26">
        <f t="shared" si="9"/>
        <v>279</v>
      </c>
      <c r="B286" s="26" t="s">
        <v>389</v>
      </c>
      <c r="C286" s="26" t="s">
        <v>41</v>
      </c>
      <c r="D286" s="70" t="s">
        <v>251</v>
      </c>
      <c r="E286" s="71" t="s">
        <v>490</v>
      </c>
      <c r="F286" s="27">
        <v>5</v>
      </c>
      <c r="G286" s="1" t="s">
        <v>170</v>
      </c>
      <c r="H286" s="28">
        <v>45</v>
      </c>
      <c r="I286" s="29">
        <v>65000</v>
      </c>
      <c r="J286" s="30">
        <f t="shared" si="8"/>
        <v>2925000</v>
      </c>
      <c r="K286" s="26" t="s">
        <v>625</v>
      </c>
      <c r="L286" s="26" t="s">
        <v>40</v>
      </c>
      <c r="M286" s="31" t="s">
        <v>721</v>
      </c>
      <c r="N286" s="1" t="s">
        <v>42</v>
      </c>
    </row>
    <row r="287" spans="1:14" s="23" customFormat="1" ht="18" customHeight="1">
      <c r="A287" s="26">
        <f t="shared" si="9"/>
        <v>280</v>
      </c>
      <c r="B287" s="26" t="s">
        <v>389</v>
      </c>
      <c r="C287" s="26" t="s">
        <v>41</v>
      </c>
      <c r="D287" s="70" t="s">
        <v>251</v>
      </c>
      <c r="E287" s="71" t="s">
        <v>490</v>
      </c>
      <c r="F287" s="27">
        <v>5</v>
      </c>
      <c r="G287" s="1" t="s">
        <v>170</v>
      </c>
      <c r="H287" s="28">
        <v>1.2</v>
      </c>
      <c r="I287" s="29">
        <v>65000</v>
      </c>
      <c r="J287" s="30">
        <f t="shared" si="8"/>
        <v>78000</v>
      </c>
      <c r="K287" s="26" t="s">
        <v>625</v>
      </c>
      <c r="L287" s="26" t="s">
        <v>43</v>
      </c>
      <c r="M287" s="31" t="s">
        <v>721</v>
      </c>
      <c r="N287" s="1" t="s">
        <v>42</v>
      </c>
    </row>
    <row r="288" spans="1:14" s="23" customFormat="1" ht="18" customHeight="1">
      <c r="A288" s="26">
        <f t="shared" si="9"/>
        <v>281</v>
      </c>
      <c r="B288" s="26" t="s">
        <v>389</v>
      </c>
      <c r="C288" s="26" t="s">
        <v>41</v>
      </c>
      <c r="D288" s="70" t="s">
        <v>251</v>
      </c>
      <c r="E288" s="71" t="s">
        <v>490</v>
      </c>
      <c r="F288" s="27">
        <v>5</v>
      </c>
      <c r="G288" s="1" t="s">
        <v>170</v>
      </c>
      <c r="H288" s="28">
        <v>3</v>
      </c>
      <c r="I288" s="29">
        <v>65000</v>
      </c>
      <c r="J288" s="30">
        <f t="shared" si="8"/>
        <v>195000</v>
      </c>
      <c r="K288" s="26" t="s">
        <v>625</v>
      </c>
      <c r="L288" s="26" t="s">
        <v>44</v>
      </c>
      <c r="M288" s="31" t="s">
        <v>721</v>
      </c>
      <c r="N288" s="1" t="s">
        <v>42</v>
      </c>
    </row>
    <row r="289" spans="1:14" s="23" customFormat="1" ht="18" customHeight="1">
      <c r="A289" s="26">
        <f t="shared" si="9"/>
        <v>282</v>
      </c>
      <c r="B289" s="26" t="s">
        <v>390</v>
      </c>
      <c r="C289" s="26" t="s">
        <v>41</v>
      </c>
      <c r="D289" s="70" t="s">
        <v>491</v>
      </c>
      <c r="E289" s="71" t="s">
        <v>256</v>
      </c>
      <c r="F289" s="27">
        <v>5</v>
      </c>
      <c r="G289" s="1" t="s">
        <v>170</v>
      </c>
      <c r="H289" s="28">
        <v>67.5</v>
      </c>
      <c r="I289" s="29">
        <v>65000</v>
      </c>
      <c r="J289" s="30">
        <f t="shared" si="8"/>
        <v>4387500</v>
      </c>
      <c r="K289" s="26" t="s">
        <v>626</v>
      </c>
      <c r="L289" s="26" t="s">
        <v>40</v>
      </c>
      <c r="M289" s="31" t="s">
        <v>722</v>
      </c>
      <c r="N289" s="1" t="s">
        <v>42</v>
      </c>
    </row>
    <row r="290" spans="1:14" s="23" customFormat="1" ht="18" customHeight="1">
      <c r="A290" s="26">
        <f t="shared" si="9"/>
        <v>283</v>
      </c>
      <c r="B290" s="26" t="s">
        <v>390</v>
      </c>
      <c r="C290" s="26" t="s">
        <v>41</v>
      </c>
      <c r="D290" s="70" t="s">
        <v>491</v>
      </c>
      <c r="E290" s="71" t="s">
        <v>256</v>
      </c>
      <c r="F290" s="27">
        <v>5</v>
      </c>
      <c r="G290" s="1" t="s">
        <v>170</v>
      </c>
      <c r="H290" s="28">
        <v>1.9</v>
      </c>
      <c r="I290" s="29">
        <v>65000</v>
      </c>
      <c r="J290" s="30">
        <f t="shared" si="8"/>
        <v>123500</v>
      </c>
      <c r="K290" s="26" t="s">
        <v>626</v>
      </c>
      <c r="L290" s="26" t="s">
        <v>43</v>
      </c>
      <c r="M290" s="31" t="s">
        <v>722</v>
      </c>
      <c r="N290" s="1" t="s">
        <v>42</v>
      </c>
    </row>
    <row r="291" spans="1:14" s="23" customFormat="1" ht="18" customHeight="1">
      <c r="A291" s="26">
        <f t="shared" si="9"/>
        <v>284</v>
      </c>
      <c r="B291" s="26" t="s">
        <v>390</v>
      </c>
      <c r="C291" s="26" t="s">
        <v>41</v>
      </c>
      <c r="D291" s="70" t="s">
        <v>491</v>
      </c>
      <c r="E291" s="72" t="s">
        <v>256</v>
      </c>
      <c r="F291" s="27">
        <v>5</v>
      </c>
      <c r="G291" s="1" t="s">
        <v>170</v>
      </c>
      <c r="H291" s="28">
        <v>4.7</v>
      </c>
      <c r="I291" s="29">
        <v>65000</v>
      </c>
      <c r="J291" s="30">
        <f t="shared" si="8"/>
        <v>305500</v>
      </c>
      <c r="K291" s="26" t="s">
        <v>626</v>
      </c>
      <c r="L291" s="26" t="s">
        <v>44</v>
      </c>
      <c r="M291" s="31" t="s">
        <v>722</v>
      </c>
      <c r="N291" s="1" t="s">
        <v>42</v>
      </c>
    </row>
    <row r="292" spans="1:14" s="23" customFormat="1" ht="18" customHeight="1">
      <c r="A292" s="26">
        <f t="shared" si="9"/>
        <v>285</v>
      </c>
      <c r="B292" s="26" t="s">
        <v>143</v>
      </c>
      <c r="C292" s="26" t="s">
        <v>41</v>
      </c>
      <c r="D292" s="70" t="s">
        <v>158</v>
      </c>
      <c r="E292" s="72" t="s">
        <v>3</v>
      </c>
      <c r="F292" s="27">
        <v>5</v>
      </c>
      <c r="G292" s="1" t="s">
        <v>170</v>
      </c>
      <c r="H292" s="28">
        <v>67.5</v>
      </c>
      <c r="I292" s="29">
        <v>65000</v>
      </c>
      <c r="J292" s="30">
        <f t="shared" si="8"/>
        <v>4387500</v>
      </c>
      <c r="K292" s="26" t="s">
        <v>175</v>
      </c>
      <c r="L292" s="26" t="s">
        <v>40</v>
      </c>
      <c r="M292" s="31" t="s">
        <v>183</v>
      </c>
      <c r="N292" s="1" t="s">
        <v>42</v>
      </c>
    </row>
    <row r="293" spans="1:14" s="23" customFormat="1" ht="18" customHeight="1">
      <c r="A293" s="26">
        <f t="shared" si="9"/>
        <v>286</v>
      </c>
      <c r="B293" s="26" t="s">
        <v>143</v>
      </c>
      <c r="C293" s="26" t="s">
        <v>41</v>
      </c>
      <c r="D293" s="70" t="s">
        <v>158</v>
      </c>
      <c r="E293" s="72" t="s">
        <v>3</v>
      </c>
      <c r="F293" s="27">
        <v>5</v>
      </c>
      <c r="G293" s="1" t="s">
        <v>170</v>
      </c>
      <c r="H293" s="28">
        <v>3.1</v>
      </c>
      <c r="I293" s="29">
        <v>65000</v>
      </c>
      <c r="J293" s="30">
        <f t="shared" si="8"/>
        <v>201500</v>
      </c>
      <c r="K293" s="26" t="s">
        <v>175</v>
      </c>
      <c r="L293" s="26" t="s">
        <v>43</v>
      </c>
      <c r="M293" s="31" t="s">
        <v>183</v>
      </c>
      <c r="N293" s="1" t="s">
        <v>42</v>
      </c>
    </row>
    <row r="294" spans="1:14" s="23" customFormat="1" ht="18" customHeight="1">
      <c r="A294" s="26">
        <f t="shared" si="9"/>
        <v>287</v>
      </c>
      <c r="B294" s="26" t="s">
        <v>143</v>
      </c>
      <c r="C294" s="26" t="s">
        <v>41</v>
      </c>
      <c r="D294" s="70" t="s">
        <v>158</v>
      </c>
      <c r="E294" s="72" t="s">
        <v>3</v>
      </c>
      <c r="F294" s="27">
        <v>5</v>
      </c>
      <c r="G294" s="1" t="s">
        <v>170</v>
      </c>
      <c r="H294" s="28">
        <v>7.7</v>
      </c>
      <c r="I294" s="29">
        <v>65000</v>
      </c>
      <c r="J294" s="30">
        <f t="shared" si="8"/>
        <v>500500</v>
      </c>
      <c r="K294" s="26" t="s">
        <v>175</v>
      </c>
      <c r="L294" s="26" t="s">
        <v>44</v>
      </c>
      <c r="M294" s="31" t="s">
        <v>183</v>
      </c>
      <c r="N294" s="1" t="s">
        <v>42</v>
      </c>
    </row>
    <row r="295" spans="1:14" s="23" customFormat="1" ht="18" customHeight="1">
      <c r="A295" s="26">
        <f t="shared" si="9"/>
        <v>288</v>
      </c>
      <c r="B295" s="26" t="s">
        <v>388</v>
      </c>
      <c r="C295" s="26" t="s">
        <v>41</v>
      </c>
      <c r="D295" s="70" t="s">
        <v>489</v>
      </c>
      <c r="E295" s="72" t="s">
        <v>227</v>
      </c>
      <c r="F295" s="27">
        <v>5</v>
      </c>
      <c r="G295" s="1" t="s">
        <v>170</v>
      </c>
      <c r="H295" s="28">
        <v>67.5</v>
      </c>
      <c r="I295" s="29">
        <v>65000</v>
      </c>
      <c r="J295" s="30">
        <f t="shared" si="8"/>
        <v>4387500</v>
      </c>
      <c r="K295" s="26" t="s">
        <v>627</v>
      </c>
      <c r="L295" s="26" t="s">
        <v>40</v>
      </c>
      <c r="M295" s="31" t="s">
        <v>723</v>
      </c>
      <c r="N295" s="1" t="s">
        <v>42</v>
      </c>
    </row>
    <row r="296" spans="1:14" s="23" customFormat="1" ht="18" customHeight="1">
      <c r="A296" s="26">
        <f t="shared" si="9"/>
        <v>289</v>
      </c>
      <c r="B296" s="26" t="s">
        <v>388</v>
      </c>
      <c r="C296" s="26" t="s">
        <v>41</v>
      </c>
      <c r="D296" s="70" t="s">
        <v>489</v>
      </c>
      <c r="E296" s="72" t="s">
        <v>227</v>
      </c>
      <c r="F296" s="27">
        <v>5</v>
      </c>
      <c r="G296" s="1" t="s">
        <v>170</v>
      </c>
      <c r="H296" s="28">
        <v>3</v>
      </c>
      <c r="I296" s="29">
        <v>65000</v>
      </c>
      <c r="J296" s="30">
        <f t="shared" si="8"/>
        <v>195000</v>
      </c>
      <c r="K296" s="26" t="s">
        <v>627</v>
      </c>
      <c r="L296" s="26" t="s">
        <v>43</v>
      </c>
      <c r="M296" s="31" t="s">
        <v>723</v>
      </c>
      <c r="N296" s="1" t="s">
        <v>42</v>
      </c>
    </row>
    <row r="297" spans="1:14" s="23" customFormat="1" ht="18" customHeight="1">
      <c r="A297" s="26">
        <f t="shared" si="9"/>
        <v>290</v>
      </c>
      <c r="B297" s="26" t="s">
        <v>388</v>
      </c>
      <c r="C297" s="26" t="s">
        <v>41</v>
      </c>
      <c r="D297" s="70" t="s">
        <v>489</v>
      </c>
      <c r="E297" s="72" t="s">
        <v>227</v>
      </c>
      <c r="F297" s="27">
        <v>5</v>
      </c>
      <c r="G297" s="1" t="s">
        <v>170</v>
      </c>
      <c r="H297" s="28">
        <v>7.5</v>
      </c>
      <c r="I297" s="29">
        <v>65000</v>
      </c>
      <c r="J297" s="30">
        <f t="shared" si="8"/>
        <v>487500</v>
      </c>
      <c r="K297" s="26" t="s">
        <v>627</v>
      </c>
      <c r="L297" s="26" t="s">
        <v>44</v>
      </c>
      <c r="M297" s="31" t="s">
        <v>723</v>
      </c>
      <c r="N297" s="1" t="s">
        <v>42</v>
      </c>
    </row>
    <row r="298" spans="1:14" s="23" customFormat="1" ht="18" customHeight="1">
      <c r="A298" s="26">
        <f t="shared" si="9"/>
        <v>291</v>
      </c>
      <c r="B298" s="26" t="s">
        <v>387</v>
      </c>
      <c r="C298" s="26" t="s">
        <v>41</v>
      </c>
      <c r="D298" s="70" t="s">
        <v>230</v>
      </c>
      <c r="E298" s="72" t="s">
        <v>12</v>
      </c>
      <c r="F298" s="27">
        <v>5</v>
      </c>
      <c r="G298" s="1" t="s">
        <v>170</v>
      </c>
      <c r="H298" s="28">
        <v>67.5</v>
      </c>
      <c r="I298" s="29">
        <v>65000</v>
      </c>
      <c r="J298" s="30">
        <f t="shared" si="8"/>
        <v>4387500</v>
      </c>
      <c r="K298" s="26" t="s">
        <v>628</v>
      </c>
      <c r="L298" s="26" t="s">
        <v>40</v>
      </c>
      <c r="M298" s="31" t="s">
        <v>724</v>
      </c>
      <c r="N298" s="1" t="s">
        <v>42</v>
      </c>
    </row>
    <row r="299" spans="1:14" s="23" customFormat="1" ht="18" customHeight="1">
      <c r="A299" s="26">
        <f t="shared" si="9"/>
        <v>292</v>
      </c>
      <c r="B299" s="26" t="s">
        <v>387</v>
      </c>
      <c r="C299" s="26" t="s">
        <v>41</v>
      </c>
      <c r="D299" s="70" t="s">
        <v>230</v>
      </c>
      <c r="E299" s="72" t="s">
        <v>12</v>
      </c>
      <c r="F299" s="27">
        <v>5</v>
      </c>
      <c r="G299" s="1" t="s">
        <v>170</v>
      </c>
      <c r="H299" s="28">
        <v>2.4</v>
      </c>
      <c r="I299" s="29">
        <v>65000</v>
      </c>
      <c r="J299" s="30">
        <f t="shared" si="8"/>
        <v>156000</v>
      </c>
      <c r="K299" s="26" t="s">
        <v>628</v>
      </c>
      <c r="L299" s="26" t="s">
        <v>43</v>
      </c>
      <c r="M299" s="31" t="s">
        <v>724</v>
      </c>
      <c r="N299" s="1" t="s">
        <v>42</v>
      </c>
    </row>
    <row r="300" spans="1:14" s="23" customFormat="1" ht="18" customHeight="1">
      <c r="A300" s="26">
        <f t="shared" si="9"/>
        <v>293</v>
      </c>
      <c r="B300" s="26" t="s">
        <v>387</v>
      </c>
      <c r="C300" s="26" t="s">
        <v>41</v>
      </c>
      <c r="D300" s="70" t="s">
        <v>230</v>
      </c>
      <c r="E300" s="72" t="s">
        <v>12</v>
      </c>
      <c r="F300" s="27">
        <v>5</v>
      </c>
      <c r="G300" s="1" t="s">
        <v>170</v>
      </c>
      <c r="H300" s="28">
        <v>6</v>
      </c>
      <c r="I300" s="29">
        <v>65000</v>
      </c>
      <c r="J300" s="30">
        <f t="shared" si="8"/>
        <v>390000</v>
      </c>
      <c r="K300" s="26" t="s">
        <v>628</v>
      </c>
      <c r="L300" s="26" t="s">
        <v>44</v>
      </c>
      <c r="M300" s="31" t="s">
        <v>724</v>
      </c>
      <c r="N300" s="1" t="s">
        <v>42</v>
      </c>
    </row>
    <row r="301" spans="1:14" s="23" customFormat="1" ht="18" customHeight="1">
      <c r="A301" s="26">
        <f t="shared" si="9"/>
        <v>294</v>
      </c>
      <c r="B301" s="26" t="s">
        <v>205</v>
      </c>
      <c r="C301" s="26" t="s">
        <v>41</v>
      </c>
      <c r="D301" s="70" t="s">
        <v>9</v>
      </c>
      <c r="E301" s="72" t="s">
        <v>242</v>
      </c>
      <c r="F301" s="27">
        <v>6</v>
      </c>
      <c r="G301" s="1" t="s">
        <v>104</v>
      </c>
      <c r="H301" s="28">
        <v>57.9</v>
      </c>
      <c r="I301" s="29">
        <v>65000</v>
      </c>
      <c r="J301" s="30">
        <f t="shared" si="8"/>
        <v>3763500</v>
      </c>
      <c r="K301" s="26" t="s">
        <v>50</v>
      </c>
      <c r="L301" s="26" t="s">
        <v>40</v>
      </c>
      <c r="M301" s="31" t="s">
        <v>67</v>
      </c>
      <c r="N301" s="1" t="s">
        <v>42</v>
      </c>
    </row>
    <row r="302" spans="1:14" s="23" customFormat="1" ht="18" customHeight="1">
      <c r="A302" s="26">
        <f t="shared" si="9"/>
        <v>295</v>
      </c>
      <c r="B302" s="26" t="s">
        <v>205</v>
      </c>
      <c r="C302" s="26" t="s">
        <v>41</v>
      </c>
      <c r="D302" s="70" t="s">
        <v>9</v>
      </c>
      <c r="E302" s="72" t="s">
        <v>242</v>
      </c>
      <c r="F302" s="27">
        <v>6</v>
      </c>
      <c r="G302" s="1" t="s">
        <v>104</v>
      </c>
      <c r="H302" s="28">
        <v>7.5</v>
      </c>
      <c r="I302" s="29">
        <v>65000</v>
      </c>
      <c r="J302" s="30">
        <f t="shared" si="8"/>
        <v>487500</v>
      </c>
      <c r="K302" s="26" t="s">
        <v>50</v>
      </c>
      <c r="L302" s="26" t="s">
        <v>43</v>
      </c>
      <c r="M302" s="31" t="s">
        <v>67</v>
      </c>
      <c r="N302" s="1" t="s">
        <v>42</v>
      </c>
    </row>
    <row r="303" spans="1:14" s="23" customFormat="1" ht="18" customHeight="1">
      <c r="A303" s="26">
        <f t="shared" si="9"/>
        <v>296</v>
      </c>
      <c r="B303" s="26" t="s">
        <v>205</v>
      </c>
      <c r="C303" s="26" t="s">
        <v>41</v>
      </c>
      <c r="D303" s="70" t="s">
        <v>9</v>
      </c>
      <c r="E303" s="72" t="s">
        <v>242</v>
      </c>
      <c r="F303" s="27">
        <v>6</v>
      </c>
      <c r="G303" s="1" t="s">
        <v>104</v>
      </c>
      <c r="H303" s="28">
        <v>18.8</v>
      </c>
      <c r="I303" s="29">
        <v>65000</v>
      </c>
      <c r="J303" s="30">
        <f t="shared" si="8"/>
        <v>1222000</v>
      </c>
      <c r="K303" s="26" t="s">
        <v>50</v>
      </c>
      <c r="L303" s="26" t="s">
        <v>44</v>
      </c>
      <c r="M303" s="31" t="s">
        <v>67</v>
      </c>
      <c r="N303" s="1" t="s">
        <v>42</v>
      </c>
    </row>
    <row r="304" spans="1:14" s="23" customFormat="1" ht="18" customHeight="1">
      <c r="A304" s="26">
        <f t="shared" si="9"/>
        <v>297</v>
      </c>
      <c r="B304" s="26" t="s">
        <v>144</v>
      </c>
      <c r="C304" s="26" t="s">
        <v>41</v>
      </c>
      <c r="D304" s="70" t="s">
        <v>9</v>
      </c>
      <c r="E304" s="71" t="s">
        <v>96</v>
      </c>
      <c r="F304" s="27">
        <v>6</v>
      </c>
      <c r="G304" s="1" t="s">
        <v>104</v>
      </c>
      <c r="H304" s="28">
        <v>58.3</v>
      </c>
      <c r="I304" s="29">
        <v>65000</v>
      </c>
      <c r="J304" s="30">
        <f t="shared" si="8"/>
        <v>3789500</v>
      </c>
      <c r="K304" s="26" t="s">
        <v>50</v>
      </c>
      <c r="L304" s="26" t="s">
        <v>40</v>
      </c>
      <c r="M304" s="31" t="s">
        <v>67</v>
      </c>
      <c r="N304" s="1" t="s">
        <v>42</v>
      </c>
    </row>
    <row r="305" spans="1:14" s="23" customFormat="1" ht="18" customHeight="1">
      <c r="A305" s="26">
        <f t="shared" si="9"/>
        <v>298</v>
      </c>
      <c r="B305" s="26" t="s">
        <v>144</v>
      </c>
      <c r="C305" s="26" t="s">
        <v>41</v>
      </c>
      <c r="D305" s="70" t="s">
        <v>9</v>
      </c>
      <c r="E305" s="71" t="s">
        <v>96</v>
      </c>
      <c r="F305" s="27">
        <v>6</v>
      </c>
      <c r="G305" s="1" t="s">
        <v>104</v>
      </c>
      <c r="H305" s="28">
        <v>7.6</v>
      </c>
      <c r="I305" s="29">
        <v>65000</v>
      </c>
      <c r="J305" s="30">
        <f t="shared" si="8"/>
        <v>494000</v>
      </c>
      <c r="K305" s="26" t="s">
        <v>50</v>
      </c>
      <c r="L305" s="26" t="s">
        <v>43</v>
      </c>
      <c r="M305" s="31" t="s">
        <v>67</v>
      </c>
      <c r="N305" s="1" t="s">
        <v>42</v>
      </c>
    </row>
    <row r="306" spans="1:14" s="23" customFormat="1" ht="18" customHeight="1">
      <c r="A306" s="26">
        <f t="shared" si="9"/>
        <v>299</v>
      </c>
      <c r="B306" s="26" t="s">
        <v>144</v>
      </c>
      <c r="C306" s="26" t="s">
        <v>41</v>
      </c>
      <c r="D306" s="70" t="s">
        <v>9</v>
      </c>
      <c r="E306" s="71" t="s">
        <v>96</v>
      </c>
      <c r="F306" s="27">
        <v>6</v>
      </c>
      <c r="G306" s="1" t="s">
        <v>104</v>
      </c>
      <c r="H306" s="28">
        <v>18.899999999999999</v>
      </c>
      <c r="I306" s="29">
        <v>65000</v>
      </c>
      <c r="J306" s="30">
        <f t="shared" si="8"/>
        <v>1228500</v>
      </c>
      <c r="K306" s="26" t="s">
        <v>50</v>
      </c>
      <c r="L306" s="26" t="s">
        <v>44</v>
      </c>
      <c r="M306" s="31" t="s">
        <v>67</v>
      </c>
      <c r="N306" s="1" t="s">
        <v>42</v>
      </c>
    </row>
    <row r="307" spans="1:14" s="23" customFormat="1" ht="18" customHeight="1">
      <c r="A307" s="26">
        <f t="shared" si="9"/>
        <v>300</v>
      </c>
      <c r="B307" s="26" t="s">
        <v>206</v>
      </c>
      <c r="C307" s="26" t="s">
        <v>41</v>
      </c>
      <c r="D307" s="70" t="s">
        <v>16</v>
      </c>
      <c r="E307" s="71" t="s">
        <v>8</v>
      </c>
      <c r="F307" s="27">
        <v>6</v>
      </c>
      <c r="G307" s="1" t="s">
        <v>104</v>
      </c>
      <c r="H307" s="28">
        <v>57.9</v>
      </c>
      <c r="I307" s="29">
        <v>65000</v>
      </c>
      <c r="J307" s="30">
        <f t="shared" si="8"/>
        <v>3763500</v>
      </c>
      <c r="K307" s="26" t="s">
        <v>50</v>
      </c>
      <c r="L307" s="26" t="s">
        <v>40</v>
      </c>
      <c r="M307" s="31" t="s">
        <v>67</v>
      </c>
      <c r="N307" s="1" t="s">
        <v>42</v>
      </c>
    </row>
    <row r="308" spans="1:14" s="23" customFormat="1" ht="18" customHeight="1">
      <c r="A308" s="26">
        <f t="shared" si="9"/>
        <v>301</v>
      </c>
      <c r="B308" s="26" t="s">
        <v>206</v>
      </c>
      <c r="C308" s="26" t="s">
        <v>41</v>
      </c>
      <c r="D308" s="70" t="s">
        <v>16</v>
      </c>
      <c r="E308" s="71" t="s">
        <v>8</v>
      </c>
      <c r="F308" s="27">
        <v>6</v>
      </c>
      <c r="G308" s="1" t="s">
        <v>104</v>
      </c>
      <c r="H308" s="28">
        <v>7.5</v>
      </c>
      <c r="I308" s="29">
        <v>65000</v>
      </c>
      <c r="J308" s="30">
        <f t="shared" si="8"/>
        <v>487500</v>
      </c>
      <c r="K308" s="26" t="s">
        <v>50</v>
      </c>
      <c r="L308" s="26" t="s">
        <v>43</v>
      </c>
      <c r="M308" s="31" t="s">
        <v>67</v>
      </c>
      <c r="N308" s="1" t="s">
        <v>42</v>
      </c>
    </row>
    <row r="309" spans="1:14" s="23" customFormat="1" ht="18" customHeight="1">
      <c r="A309" s="26">
        <f t="shared" si="9"/>
        <v>302</v>
      </c>
      <c r="B309" s="26" t="s">
        <v>206</v>
      </c>
      <c r="C309" s="26" t="s">
        <v>41</v>
      </c>
      <c r="D309" s="70" t="s">
        <v>16</v>
      </c>
      <c r="E309" s="71" t="s">
        <v>8</v>
      </c>
      <c r="F309" s="27">
        <v>6</v>
      </c>
      <c r="G309" s="1" t="s">
        <v>104</v>
      </c>
      <c r="H309" s="28">
        <v>18.8</v>
      </c>
      <c r="I309" s="29">
        <v>65000</v>
      </c>
      <c r="J309" s="30">
        <f t="shared" si="8"/>
        <v>1222000</v>
      </c>
      <c r="K309" s="26" t="s">
        <v>50</v>
      </c>
      <c r="L309" s="26" t="s">
        <v>44</v>
      </c>
      <c r="M309" s="31" t="s">
        <v>67</v>
      </c>
      <c r="N309" s="1" t="s">
        <v>42</v>
      </c>
    </row>
    <row r="310" spans="1:14" s="23" customFormat="1" ht="18" customHeight="1">
      <c r="A310" s="26">
        <f t="shared" si="9"/>
        <v>303</v>
      </c>
      <c r="B310" s="26" t="s">
        <v>391</v>
      </c>
      <c r="C310" s="26" t="s">
        <v>41</v>
      </c>
      <c r="D310" s="70" t="s">
        <v>492</v>
      </c>
      <c r="E310" s="71" t="s">
        <v>257</v>
      </c>
      <c r="F310" s="27">
        <v>6</v>
      </c>
      <c r="G310" s="1" t="s">
        <v>104</v>
      </c>
      <c r="H310" s="28">
        <v>67.5</v>
      </c>
      <c r="I310" s="29">
        <v>65000</v>
      </c>
      <c r="J310" s="30">
        <f t="shared" si="8"/>
        <v>4387500</v>
      </c>
      <c r="K310" s="26" t="s">
        <v>51</v>
      </c>
      <c r="L310" s="26" t="s">
        <v>40</v>
      </c>
      <c r="M310" s="31" t="s">
        <v>68</v>
      </c>
      <c r="N310" s="1" t="s">
        <v>42</v>
      </c>
    </row>
    <row r="311" spans="1:14" s="23" customFormat="1" ht="18" customHeight="1">
      <c r="A311" s="26">
        <f t="shared" si="9"/>
        <v>304</v>
      </c>
      <c r="B311" s="26" t="s">
        <v>391</v>
      </c>
      <c r="C311" s="26" t="s">
        <v>41</v>
      </c>
      <c r="D311" s="70" t="s">
        <v>492</v>
      </c>
      <c r="E311" s="71" t="s">
        <v>257</v>
      </c>
      <c r="F311" s="27">
        <v>6</v>
      </c>
      <c r="G311" s="1" t="s">
        <v>104</v>
      </c>
      <c r="H311" s="28">
        <v>4.5</v>
      </c>
      <c r="I311" s="29">
        <v>65000</v>
      </c>
      <c r="J311" s="30">
        <f t="shared" si="8"/>
        <v>292500</v>
      </c>
      <c r="K311" s="26" t="s">
        <v>51</v>
      </c>
      <c r="L311" s="26" t="s">
        <v>43</v>
      </c>
      <c r="M311" s="31" t="s">
        <v>68</v>
      </c>
      <c r="N311" s="1" t="s">
        <v>42</v>
      </c>
    </row>
    <row r="312" spans="1:14" s="23" customFormat="1" ht="18" customHeight="1">
      <c r="A312" s="26">
        <f t="shared" si="9"/>
        <v>305</v>
      </c>
      <c r="B312" s="26" t="s">
        <v>391</v>
      </c>
      <c r="C312" s="26" t="s">
        <v>41</v>
      </c>
      <c r="D312" s="70" t="s">
        <v>492</v>
      </c>
      <c r="E312" s="71" t="s">
        <v>257</v>
      </c>
      <c r="F312" s="27">
        <v>6</v>
      </c>
      <c r="G312" s="1" t="s">
        <v>104</v>
      </c>
      <c r="H312" s="28">
        <v>11.3</v>
      </c>
      <c r="I312" s="29">
        <v>65000</v>
      </c>
      <c r="J312" s="30">
        <f t="shared" si="8"/>
        <v>734500</v>
      </c>
      <c r="K312" s="26" t="s">
        <v>51</v>
      </c>
      <c r="L312" s="26" t="s">
        <v>44</v>
      </c>
      <c r="M312" s="31" t="s">
        <v>68</v>
      </c>
      <c r="N312" s="1" t="s">
        <v>42</v>
      </c>
    </row>
    <row r="313" spans="1:14" s="23" customFormat="1" ht="18" customHeight="1">
      <c r="A313" s="26">
        <f t="shared" si="9"/>
        <v>306</v>
      </c>
      <c r="B313" s="26" t="s">
        <v>392</v>
      </c>
      <c r="C313" s="26" t="s">
        <v>41</v>
      </c>
      <c r="D313" s="70" t="s">
        <v>18</v>
      </c>
      <c r="E313" s="71" t="s">
        <v>467</v>
      </c>
      <c r="F313" s="27">
        <v>6</v>
      </c>
      <c r="G313" s="1" t="s">
        <v>104</v>
      </c>
      <c r="H313" s="28">
        <v>68.099999999999994</v>
      </c>
      <c r="I313" s="29">
        <v>65000</v>
      </c>
      <c r="J313" s="30">
        <f t="shared" si="8"/>
        <v>4426500</v>
      </c>
      <c r="K313" s="26" t="s">
        <v>51</v>
      </c>
      <c r="L313" s="26" t="s">
        <v>40</v>
      </c>
      <c r="M313" s="31" t="s">
        <v>68</v>
      </c>
      <c r="N313" s="1" t="s">
        <v>42</v>
      </c>
    </row>
    <row r="314" spans="1:14" s="23" customFormat="1" ht="18" customHeight="1">
      <c r="A314" s="26">
        <f t="shared" si="9"/>
        <v>307</v>
      </c>
      <c r="B314" s="26" t="s">
        <v>392</v>
      </c>
      <c r="C314" s="26" t="s">
        <v>41</v>
      </c>
      <c r="D314" s="70" t="s">
        <v>18</v>
      </c>
      <c r="E314" s="71" t="s">
        <v>467</v>
      </c>
      <c r="F314" s="27">
        <v>6</v>
      </c>
      <c r="G314" s="1" t="s">
        <v>104</v>
      </c>
      <c r="H314" s="28">
        <v>73.3</v>
      </c>
      <c r="I314" s="29">
        <v>65000</v>
      </c>
      <c r="J314" s="30">
        <f t="shared" si="8"/>
        <v>4764500</v>
      </c>
      <c r="K314" s="26" t="s">
        <v>51</v>
      </c>
      <c r="L314" s="26" t="s">
        <v>40</v>
      </c>
      <c r="M314" s="31" t="s">
        <v>68</v>
      </c>
      <c r="N314" s="1" t="s">
        <v>42</v>
      </c>
    </row>
    <row r="315" spans="1:14" s="23" customFormat="1" ht="18" customHeight="1">
      <c r="A315" s="26">
        <f t="shared" si="9"/>
        <v>308</v>
      </c>
      <c r="B315" s="26" t="s">
        <v>392</v>
      </c>
      <c r="C315" s="26" t="s">
        <v>41</v>
      </c>
      <c r="D315" s="70" t="s">
        <v>18</v>
      </c>
      <c r="E315" s="71" t="s">
        <v>467</v>
      </c>
      <c r="F315" s="27">
        <v>6</v>
      </c>
      <c r="G315" s="1" t="s">
        <v>104</v>
      </c>
      <c r="H315" s="28">
        <v>5.3</v>
      </c>
      <c r="I315" s="29">
        <v>65000</v>
      </c>
      <c r="J315" s="30">
        <f t="shared" si="8"/>
        <v>344500</v>
      </c>
      <c r="K315" s="26" t="s">
        <v>51</v>
      </c>
      <c r="L315" s="26" t="s">
        <v>43</v>
      </c>
      <c r="M315" s="31" t="s">
        <v>68</v>
      </c>
      <c r="N315" s="1" t="s">
        <v>42</v>
      </c>
    </row>
    <row r="316" spans="1:14" s="23" customFormat="1" ht="18" customHeight="1">
      <c r="A316" s="26">
        <f t="shared" si="9"/>
        <v>309</v>
      </c>
      <c r="B316" s="26" t="s">
        <v>392</v>
      </c>
      <c r="C316" s="26" t="s">
        <v>41</v>
      </c>
      <c r="D316" s="70" t="s">
        <v>18</v>
      </c>
      <c r="E316" s="71" t="s">
        <v>467</v>
      </c>
      <c r="F316" s="27">
        <v>6</v>
      </c>
      <c r="G316" s="1" t="s">
        <v>104</v>
      </c>
      <c r="H316" s="28">
        <v>5.9</v>
      </c>
      <c r="I316" s="29">
        <v>65000</v>
      </c>
      <c r="J316" s="30">
        <f t="shared" si="8"/>
        <v>383500</v>
      </c>
      <c r="K316" s="26" t="s">
        <v>51</v>
      </c>
      <c r="L316" s="26" t="s">
        <v>43</v>
      </c>
      <c r="M316" s="31" t="s">
        <v>68</v>
      </c>
      <c r="N316" s="1" t="s">
        <v>42</v>
      </c>
    </row>
    <row r="317" spans="1:14" s="23" customFormat="1" ht="18" customHeight="1">
      <c r="A317" s="26">
        <f t="shared" si="9"/>
        <v>310</v>
      </c>
      <c r="B317" s="26" t="s">
        <v>392</v>
      </c>
      <c r="C317" s="26" t="s">
        <v>41</v>
      </c>
      <c r="D317" s="70" t="s">
        <v>18</v>
      </c>
      <c r="E317" s="71" t="s">
        <v>467</v>
      </c>
      <c r="F317" s="27">
        <v>6</v>
      </c>
      <c r="G317" s="1" t="s">
        <v>104</v>
      </c>
      <c r="H317" s="28">
        <v>13.3</v>
      </c>
      <c r="I317" s="29">
        <v>65000</v>
      </c>
      <c r="J317" s="30">
        <f t="shared" si="8"/>
        <v>864500</v>
      </c>
      <c r="K317" s="26" t="s">
        <v>51</v>
      </c>
      <c r="L317" s="26" t="s">
        <v>44</v>
      </c>
      <c r="M317" s="31" t="s">
        <v>68</v>
      </c>
      <c r="N317" s="1" t="s">
        <v>42</v>
      </c>
    </row>
    <row r="318" spans="1:14" s="23" customFormat="1" ht="18" customHeight="1">
      <c r="A318" s="26">
        <f t="shared" si="9"/>
        <v>311</v>
      </c>
      <c r="B318" s="26" t="s">
        <v>392</v>
      </c>
      <c r="C318" s="26" t="s">
        <v>41</v>
      </c>
      <c r="D318" s="70" t="s">
        <v>18</v>
      </c>
      <c r="E318" s="71" t="s">
        <v>467</v>
      </c>
      <c r="F318" s="27">
        <v>6</v>
      </c>
      <c r="G318" s="1" t="s">
        <v>104</v>
      </c>
      <c r="H318" s="28">
        <v>14.8</v>
      </c>
      <c r="I318" s="29">
        <v>65000</v>
      </c>
      <c r="J318" s="30">
        <f t="shared" si="8"/>
        <v>962000</v>
      </c>
      <c r="K318" s="26" t="s">
        <v>51</v>
      </c>
      <c r="L318" s="26" t="s">
        <v>44</v>
      </c>
      <c r="M318" s="31" t="s">
        <v>68</v>
      </c>
      <c r="N318" s="1" t="s">
        <v>42</v>
      </c>
    </row>
    <row r="319" spans="1:14" s="23" customFormat="1" ht="18" customHeight="1">
      <c r="A319" s="26">
        <f t="shared" si="9"/>
        <v>312</v>
      </c>
      <c r="B319" s="26" t="s">
        <v>145</v>
      </c>
      <c r="C319" s="26" t="s">
        <v>41</v>
      </c>
      <c r="D319" s="70" t="s">
        <v>159</v>
      </c>
      <c r="E319" s="71" t="s">
        <v>11</v>
      </c>
      <c r="F319" s="27">
        <v>6</v>
      </c>
      <c r="G319" s="1" t="s">
        <v>104</v>
      </c>
      <c r="H319" s="28">
        <v>86.8</v>
      </c>
      <c r="I319" s="29">
        <v>65000</v>
      </c>
      <c r="J319" s="30">
        <f t="shared" si="8"/>
        <v>5642000</v>
      </c>
      <c r="K319" s="26" t="s">
        <v>51</v>
      </c>
      <c r="L319" s="26" t="s">
        <v>40</v>
      </c>
      <c r="M319" s="31" t="s">
        <v>68</v>
      </c>
      <c r="N319" s="1" t="s">
        <v>42</v>
      </c>
    </row>
    <row r="320" spans="1:14" s="23" customFormat="1" ht="18" customHeight="1">
      <c r="A320" s="26">
        <f t="shared" si="9"/>
        <v>313</v>
      </c>
      <c r="B320" s="26" t="s">
        <v>145</v>
      </c>
      <c r="C320" s="26" t="s">
        <v>41</v>
      </c>
      <c r="D320" s="70" t="s">
        <v>159</v>
      </c>
      <c r="E320" s="71" t="s">
        <v>11</v>
      </c>
      <c r="F320" s="27">
        <v>6</v>
      </c>
      <c r="G320" s="1" t="s">
        <v>104</v>
      </c>
      <c r="H320" s="28">
        <v>7.5</v>
      </c>
      <c r="I320" s="29">
        <v>65000</v>
      </c>
      <c r="J320" s="30">
        <f t="shared" si="8"/>
        <v>487500</v>
      </c>
      <c r="K320" s="26" t="s">
        <v>51</v>
      </c>
      <c r="L320" s="26" t="s">
        <v>43</v>
      </c>
      <c r="M320" s="31" t="s">
        <v>68</v>
      </c>
      <c r="N320" s="1" t="s">
        <v>42</v>
      </c>
    </row>
    <row r="321" spans="1:14" s="23" customFormat="1" ht="18" customHeight="1">
      <c r="A321" s="26">
        <f t="shared" si="9"/>
        <v>314</v>
      </c>
      <c r="B321" s="26" t="s">
        <v>145</v>
      </c>
      <c r="C321" s="26" t="s">
        <v>41</v>
      </c>
      <c r="D321" s="70" t="s">
        <v>159</v>
      </c>
      <c r="E321" s="71" t="s">
        <v>11</v>
      </c>
      <c r="F321" s="27">
        <v>6</v>
      </c>
      <c r="G321" s="1" t="s">
        <v>104</v>
      </c>
      <c r="H321" s="28">
        <v>18.8</v>
      </c>
      <c r="I321" s="29">
        <v>65000</v>
      </c>
      <c r="J321" s="30">
        <f t="shared" si="8"/>
        <v>1222000</v>
      </c>
      <c r="K321" s="26" t="s">
        <v>51</v>
      </c>
      <c r="L321" s="26" t="s">
        <v>44</v>
      </c>
      <c r="M321" s="31" t="s">
        <v>68</v>
      </c>
      <c r="N321" s="1" t="s">
        <v>42</v>
      </c>
    </row>
    <row r="322" spans="1:14" s="23" customFormat="1" ht="18" customHeight="1">
      <c r="A322" s="26">
        <f t="shared" si="9"/>
        <v>315</v>
      </c>
      <c r="B322" s="26" t="s">
        <v>393</v>
      </c>
      <c r="C322" s="26" t="s">
        <v>41</v>
      </c>
      <c r="D322" s="70" t="s">
        <v>255</v>
      </c>
      <c r="E322" s="71" t="s">
        <v>17</v>
      </c>
      <c r="F322" s="27">
        <v>6</v>
      </c>
      <c r="G322" s="1" t="s">
        <v>283</v>
      </c>
      <c r="H322" s="28">
        <v>67.5</v>
      </c>
      <c r="I322" s="29">
        <v>65000</v>
      </c>
      <c r="J322" s="30">
        <f t="shared" si="8"/>
        <v>4387500</v>
      </c>
      <c r="K322" s="26" t="s">
        <v>299</v>
      </c>
      <c r="L322" s="26" t="s">
        <v>40</v>
      </c>
      <c r="M322" s="31" t="s">
        <v>323</v>
      </c>
      <c r="N322" s="1" t="s">
        <v>42</v>
      </c>
    </row>
    <row r="323" spans="1:14" s="23" customFormat="1" ht="18" customHeight="1">
      <c r="A323" s="26">
        <f t="shared" si="9"/>
        <v>316</v>
      </c>
      <c r="B323" s="26" t="s">
        <v>393</v>
      </c>
      <c r="C323" s="26" t="s">
        <v>41</v>
      </c>
      <c r="D323" s="70" t="s">
        <v>255</v>
      </c>
      <c r="E323" s="71" t="s">
        <v>17</v>
      </c>
      <c r="F323" s="27">
        <v>6</v>
      </c>
      <c r="G323" s="1" t="s">
        <v>283</v>
      </c>
      <c r="H323" s="28">
        <v>1.2</v>
      </c>
      <c r="I323" s="29">
        <v>65000</v>
      </c>
      <c r="J323" s="30">
        <f t="shared" si="8"/>
        <v>78000</v>
      </c>
      <c r="K323" s="26" t="s">
        <v>299</v>
      </c>
      <c r="L323" s="26" t="s">
        <v>43</v>
      </c>
      <c r="M323" s="31" t="s">
        <v>323</v>
      </c>
      <c r="N323" s="1" t="s">
        <v>42</v>
      </c>
    </row>
    <row r="324" spans="1:14" s="23" customFormat="1" ht="18" customHeight="1">
      <c r="A324" s="26">
        <f t="shared" si="9"/>
        <v>317</v>
      </c>
      <c r="B324" s="26" t="s">
        <v>393</v>
      </c>
      <c r="C324" s="26" t="s">
        <v>41</v>
      </c>
      <c r="D324" s="70" t="s">
        <v>255</v>
      </c>
      <c r="E324" s="71" t="s">
        <v>17</v>
      </c>
      <c r="F324" s="27">
        <v>6</v>
      </c>
      <c r="G324" s="1" t="s">
        <v>283</v>
      </c>
      <c r="H324" s="28">
        <v>3</v>
      </c>
      <c r="I324" s="29">
        <v>65000</v>
      </c>
      <c r="J324" s="30">
        <f t="shared" si="8"/>
        <v>195000</v>
      </c>
      <c r="K324" s="26" t="s">
        <v>299</v>
      </c>
      <c r="L324" s="26" t="s">
        <v>44</v>
      </c>
      <c r="M324" s="31" t="s">
        <v>323</v>
      </c>
      <c r="N324" s="1" t="s">
        <v>42</v>
      </c>
    </row>
    <row r="325" spans="1:14" s="23" customFormat="1" ht="18" customHeight="1">
      <c r="A325" s="26">
        <f t="shared" si="9"/>
        <v>318</v>
      </c>
      <c r="B325" s="26" t="s">
        <v>394</v>
      </c>
      <c r="C325" s="26" t="s">
        <v>41</v>
      </c>
      <c r="D325" s="70" t="s">
        <v>493</v>
      </c>
      <c r="E325" s="71" t="s">
        <v>10</v>
      </c>
      <c r="F325" s="27">
        <v>6</v>
      </c>
      <c r="G325" s="1" t="s">
        <v>558</v>
      </c>
      <c r="H325" s="28">
        <v>45</v>
      </c>
      <c r="I325" s="29">
        <v>65000</v>
      </c>
      <c r="J325" s="30">
        <f t="shared" si="8"/>
        <v>2925000</v>
      </c>
      <c r="K325" s="26" t="s">
        <v>629</v>
      </c>
      <c r="L325" s="26" t="s">
        <v>40</v>
      </c>
      <c r="M325" s="31" t="s">
        <v>558</v>
      </c>
      <c r="N325" s="1" t="s">
        <v>42</v>
      </c>
    </row>
    <row r="326" spans="1:14" s="23" customFormat="1" ht="18" customHeight="1">
      <c r="A326" s="26">
        <f t="shared" si="9"/>
        <v>319</v>
      </c>
      <c r="B326" s="26" t="s">
        <v>394</v>
      </c>
      <c r="C326" s="26" t="s">
        <v>41</v>
      </c>
      <c r="D326" s="70" t="s">
        <v>493</v>
      </c>
      <c r="E326" s="71" t="s">
        <v>10</v>
      </c>
      <c r="F326" s="27">
        <v>6</v>
      </c>
      <c r="G326" s="1" t="s">
        <v>558</v>
      </c>
      <c r="H326" s="28">
        <v>1.5</v>
      </c>
      <c r="I326" s="29">
        <v>65000</v>
      </c>
      <c r="J326" s="30">
        <f t="shared" si="8"/>
        <v>97500</v>
      </c>
      <c r="K326" s="26" t="s">
        <v>629</v>
      </c>
      <c r="L326" s="26" t="s">
        <v>43</v>
      </c>
      <c r="M326" s="31" t="s">
        <v>558</v>
      </c>
      <c r="N326" s="1" t="s">
        <v>42</v>
      </c>
    </row>
    <row r="327" spans="1:14" s="23" customFormat="1" ht="18" customHeight="1">
      <c r="A327" s="26">
        <f t="shared" si="9"/>
        <v>320</v>
      </c>
      <c r="B327" s="26" t="s">
        <v>394</v>
      </c>
      <c r="C327" s="26" t="s">
        <v>41</v>
      </c>
      <c r="D327" s="70" t="s">
        <v>493</v>
      </c>
      <c r="E327" s="71" t="s">
        <v>10</v>
      </c>
      <c r="F327" s="27">
        <v>6</v>
      </c>
      <c r="G327" s="1" t="s">
        <v>558</v>
      </c>
      <c r="H327" s="28">
        <v>3.8</v>
      </c>
      <c r="I327" s="29">
        <v>65000</v>
      </c>
      <c r="J327" s="30">
        <f t="shared" si="8"/>
        <v>247000</v>
      </c>
      <c r="K327" s="26" t="s">
        <v>629</v>
      </c>
      <c r="L327" s="26" t="s">
        <v>44</v>
      </c>
      <c r="M327" s="31" t="s">
        <v>558</v>
      </c>
      <c r="N327" s="1" t="s">
        <v>42</v>
      </c>
    </row>
    <row r="328" spans="1:14" s="23" customFormat="1" ht="18" customHeight="1">
      <c r="A328" s="26">
        <f t="shared" si="9"/>
        <v>321</v>
      </c>
      <c r="B328" s="26" t="s">
        <v>146</v>
      </c>
      <c r="C328" s="26" t="s">
        <v>41</v>
      </c>
      <c r="D328" s="70" t="s">
        <v>13</v>
      </c>
      <c r="E328" s="71" t="s">
        <v>24</v>
      </c>
      <c r="F328" s="27">
        <v>7</v>
      </c>
      <c r="G328" s="1" t="s">
        <v>105</v>
      </c>
      <c r="H328" s="28">
        <v>60</v>
      </c>
      <c r="I328" s="29">
        <v>65000</v>
      </c>
      <c r="J328" s="30">
        <f t="shared" ref="J328:J391" si="10">I328*H328</f>
        <v>3900000</v>
      </c>
      <c r="K328" s="26" t="s">
        <v>301</v>
      </c>
      <c r="L328" s="26" t="s">
        <v>40</v>
      </c>
      <c r="M328" s="31" t="s">
        <v>325</v>
      </c>
      <c r="N328" s="1" t="s">
        <v>42</v>
      </c>
    </row>
    <row r="329" spans="1:14" s="23" customFormat="1" ht="18" customHeight="1">
      <c r="A329" s="26">
        <f t="shared" si="9"/>
        <v>322</v>
      </c>
      <c r="B329" s="26" t="s">
        <v>146</v>
      </c>
      <c r="C329" s="26" t="s">
        <v>41</v>
      </c>
      <c r="D329" s="70" t="s">
        <v>13</v>
      </c>
      <c r="E329" s="71" t="s">
        <v>24</v>
      </c>
      <c r="F329" s="27">
        <v>7</v>
      </c>
      <c r="G329" s="1" t="s">
        <v>105</v>
      </c>
      <c r="H329" s="28">
        <v>60</v>
      </c>
      <c r="I329" s="29">
        <v>65000</v>
      </c>
      <c r="J329" s="30">
        <f t="shared" si="10"/>
        <v>3900000</v>
      </c>
      <c r="K329" s="26" t="s">
        <v>301</v>
      </c>
      <c r="L329" s="26" t="s">
        <v>40</v>
      </c>
      <c r="M329" s="31" t="s">
        <v>325</v>
      </c>
      <c r="N329" s="1" t="s">
        <v>42</v>
      </c>
    </row>
    <row r="330" spans="1:14" s="23" customFormat="1" ht="18" customHeight="1">
      <c r="A330" s="26">
        <f t="shared" ref="A330:A393" si="11">A329+1</f>
        <v>323</v>
      </c>
      <c r="B330" s="26" t="s">
        <v>146</v>
      </c>
      <c r="C330" s="26" t="s">
        <v>41</v>
      </c>
      <c r="D330" s="70" t="s">
        <v>13</v>
      </c>
      <c r="E330" s="71" t="s">
        <v>24</v>
      </c>
      <c r="F330" s="27">
        <v>7</v>
      </c>
      <c r="G330" s="1" t="s">
        <v>105</v>
      </c>
      <c r="H330" s="28">
        <v>4.5</v>
      </c>
      <c r="I330" s="29">
        <v>65000</v>
      </c>
      <c r="J330" s="30">
        <f t="shared" si="10"/>
        <v>292500</v>
      </c>
      <c r="K330" s="26" t="s">
        <v>301</v>
      </c>
      <c r="L330" s="26" t="s">
        <v>43</v>
      </c>
      <c r="M330" s="31" t="s">
        <v>325</v>
      </c>
      <c r="N330" s="1" t="s">
        <v>42</v>
      </c>
    </row>
    <row r="331" spans="1:14" s="23" customFormat="1" ht="18" customHeight="1">
      <c r="A331" s="26">
        <f t="shared" si="11"/>
        <v>324</v>
      </c>
      <c r="B331" s="26" t="s">
        <v>146</v>
      </c>
      <c r="C331" s="26" t="s">
        <v>41</v>
      </c>
      <c r="D331" s="70" t="s">
        <v>13</v>
      </c>
      <c r="E331" s="71" t="s">
        <v>24</v>
      </c>
      <c r="F331" s="27">
        <v>7</v>
      </c>
      <c r="G331" s="1" t="s">
        <v>105</v>
      </c>
      <c r="H331" s="28">
        <v>4.5</v>
      </c>
      <c r="I331" s="29">
        <v>65000</v>
      </c>
      <c r="J331" s="30">
        <f t="shared" si="10"/>
        <v>292500</v>
      </c>
      <c r="K331" s="26" t="s">
        <v>301</v>
      </c>
      <c r="L331" s="26" t="s">
        <v>43</v>
      </c>
      <c r="M331" s="31" t="s">
        <v>325</v>
      </c>
      <c r="N331" s="1" t="s">
        <v>42</v>
      </c>
    </row>
    <row r="332" spans="1:14" s="23" customFormat="1" ht="18" customHeight="1">
      <c r="A332" s="26">
        <f t="shared" si="11"/>
        <v>325</v>
      </c>
      <c r="B332" s="26" t="s">
        <v>146</v>
      </c>
      <c r="C332" s="26" t="s">
        <v>41</v>
      </c>
      <c r="D332" s="70" t="s">
        <v>13</v>
      </c>
      <c r="E332" s="71" t="s">
        <v>24</v>
      </c>
      <c r="F332" s="27">
        <v>7</v>
      </c>
      <c r="G332" s="1" t="s">
        <v>105</v>
      </c>
      <c r="H332" s="28">
        <v>11.3</v>
      </c>
      <c r="I332" s="29">
        <v>65000</v>
      </c>
      <c r="J332" s="30">
        <f t="shared" si="10"/>
        <v>734500</v>
      </c>
      <c r="K332" s="26" t="s">
        <v>301</v>
      </c>
      <c r="L332" s="26" t="s">
        <v>44</v>
      </c>
      <c r="M332" s="31" t="s">
        <v>325</v>
      </c>
      <c r="N332" s="1" t="s">
        <v>42</v>
      </c>
    </row>
    <row r="333" spans="1:14" s="23" customFormat="1" ht="18" customHeight="1">
      <c r="A333" s="26">
        <f t="shared" si="11"/>
        <v>326</v>
      </c>
      <c r="B333" s="26" t="s">
        <v>146</v>
      </c>
      <c r="C333" s="26" t="s">
        <v>41</v>
      </c>
      <c r="D333" s="70" t="s">
        <v>13</v>
      </c>
      <c r="E333" s="71" t="s">
        <v>24</v>
      </c>
      <c r="F333" s="27">
        <v>7</v>
      </c>
      <c r="G333" s="1" t="s">
        <v>105</v>
      </c>
      <c r="H333" s="28">
        <v>11.3</v>
      </c>
      <c r="I333" s="29">
        <v>65000</v>
      </c>
      <c r="J333" s="30">
        <f t="shared" si="10"/>
        <v>734500</v>
      </c>
      <c r="K333" s="26" t="s">
        <v>301</v>
      </c>
      <c r="L333" s="26" t="s">
        <v>44</v>
      </c>
      <c r="M333" s="31" t="s">
        <v>325</v>
      </c>
      <c r="N333" s="1" t="s">
        <v>42</v>
      </c>
    </row>
    <row r="334" spans="1:14" s="23" customFormat="1" ht="18" customHeight="1">
      <c r="A334" s="26">
        <f t="shared" si="11"/>
        <v>327</v>
      </c>
      <c r="B334" s="26" t="s">
        <v>146</v>
      </c>
      <c r="C334" s="26" t="s">
        <v>41</v>
      </c>
      <c r="D334" s="70" t="s">
        <v>13</v>
      </c>
      <c r="E334" s="71" t="s">
        <v>24</v>
      </c>
      <c r="F334" s="27">
        <v>7</v>
      </c>
      <c r="G334" s="1" t="s">
        <v>105</v>
      </c>
      <c r="H334" s="28">
        <v>75.400000000000006</v>
      </c>
      <c r="I334" s="29">
        <v>65000</v>
      </c>
      <c r="J334" s="30">
        <f t="shared" si="10"/>
        <v>4901000</v>
      </c>
      <c r="K334" s="26" t="s">
        <v>176</v>
      </c>
      <c r="L334" s="26" t="s">
        <v>40</v>
      </c>
      <c r="M334" s="31" t="s">
        <v>31</v>
      </c>
      <c r="N334" s="1" t="s">
        <v>42</v>
      </c>
    </row>
    <row r="335" spans="1:14" s="23" customFormat="1" ht="18" customHeight="1">
      <c r="A335" s="26">
        <f t="shared" si="11"/>
        <v>328</v>
      </c>
      <c r="B335" s="26" t="s">
        <v>146</v>
      </c>
      <c r="C335" s="26" t="s">
        <v>41</v>
      </c>
      <c r="D335" s="70" t="s">
        <v>13</v>
      </c>
      <c r="E335" s="71" t="s">
        <v>24</v>
      </c>
      <c r="F335" s="27">
        <v>7</v>
      </c>
      <c r="G335" s="1" t="s">
        <v>105</v>
      </c>
      <c r="H335" s="28">
        <v>90</v>
      </c>
      <c r="I335" s="29">
        <v>65000</v>
      </c>
      <c r="J335" s="30">
        <f t="shared" si="10"/>
        <v>5850000</v>
      </c>
      <c r="K335" s="26" t="s">
        <v>176</v>
      </c>
      <c r="L335" s="26" t="s">
        <v>40</v>
      </c>
      <c r="M335" s="31" t="s">
        <v>31</v>
      </c>
      <c r="N335" s="1" t="s">
        <v>42</v>
      </c>
    </row>
    <row r="336" spans="1:14" s="23" customFormat="1" ht="18" customHeight="1">
      <c r="A336" s="26">
        <f t="shared" si="11"/>
        <v>329</v>
      </c>
      <c r="B336" s="26" t="s">
        <v>146</v>
      </c>
      <c r="C336" s="26" t="s">
        <v>41</v>
      </c>
      <c r="D336" s="70" t="s">
        <v>13</v>
      </c>
      <c r="E336" s="71" t="s">
        <v>24</v>
      </c>
      <c r="F336" s="27">
        <v>7</v>
      </c>
      <c r="G336" s="1" t="s">
        <v>105</v>
      </c>
      <c r="H336" s="28">
        <v>3.5</v>
      </c>
      <c r="I336" s="29">
        <v>65000</v>
      </c>
      <c r="J336" s="30">
        <f t="shared" si="10"/>
        <v>227500</v>
      </c>
      <c r="K336" s="26" t="s">
        <v>176</v>
      </c>
      <c r="L336" s="26" t="s">
        <v>43</v>
      </c>
      <c r="M336" s="31" t="s">
        <v>31</v>
      </c>
      <c r="N336" s="1" t="s">
        <v>42</v>
      </c>
    </row>
    <row r="337" spans="1:14" s="23" customFormat="1" ht="18" customHeight="1">
      <c r="A337" s="26">
        <f t="shared" si="11"/>
        <v>330</v>
      </c>
      <c r="B337" s="26" t="s">
        <v>146</v>
      </c>
      <c r="C337" s="26" t="s">
        <v>41</v>
      </c>
      <c r="D337" s="70" t="s">
        <v>13</v>
      </c>
      <c r="E337" s="71" t="s">
        <v>24</v>
      </c>
      <c r="F337" s="27">
        <v>7</v>
      </c>
      <c r="G337" s="1" t="s">
        <v>105</v>
      </c>
      <c r="H337" s="28">
        <v>4.5</v>
      </c>
      <c r="I337" s="29">
        <v>65000</v>
      </c>
      <c r="J337" s="30">
        <f t="shared" si="10"/>
        <v>292500</v>
      </c>
      <c r="K337" s="26" t="s">
        <v>176</v>
      </c>
      <c r="L337" s="26" t="s">
        <v>43</v>
      </c>
      <c r="M337" s="31" t="s">
        <v>31</v>
      </c>
      <c r="N337" s="1" t="s">
        <v>42</v>
      </c>
    </row>
    <row r="338" spans="1:14" s="23" customFormat="1" ht="18" customHeight="1">
      <c r="A338" s="26">
        <f t="shared" si="11"/>
        <v>331</v>
      </c>
      <c r="B338" s="26" t="s">
        <v>146</v>
      </c>
      <c r="C338" s="26" t="s">
        <v>41</v>
      </c>
      <c r="D338" s="70" t="s">
        <v>13</v>
      </c>
      <c r="E338" s="71" t="s">
        <v>24</v>
      </c>
      <c r="F338" s="27">
        <v>7</v>
      </c>
      <c r="G338" s="1" t="s">
        <v>105</v>
      </c>
      <c r="H338" s="28">
        <v>8.8000000000000007</v>
      </c>
      <c r="I338" s="29">
        <v>65000</v>
      </c>
      <c r="J338" s="30">
        <f t="shared" si="10"/>
        <v>572000</v>
      </c>
      <c r="K338" s="26" t="s">
        <v>176</v>
      </c>
      <c r="L338" s="26" t="s">
        <v>44</v>
      </c>
      <c r="M338" s="31" t="s">
        <v>31</v>
      </c>
      <c r="N338" s="1" t="s">
        <v>42</v>
      </c>
    </row>
    <row r="339" spans="1:14" s="23" customFormat="1" ht="18" customHeight="1">
      <c r="A339" s="26">
        <f t="shared" si="11"/>
        <v>332</v>
      </c>
      <c r="B339" s="26" t="s">
        <v>146</v>
      </c>
      <c r="C339" s="26" t="s">
        <v>41</v>
      </c>
      <c r="D339" s="70" t="s">
        <v>13</v>
      </c>
      <c r="E339" s="71" t="s">
        <v>24</v>
      </c>
      <c r="F339" s="27">
        <v>7</v>
      </c>
      <c r="G339" s="1" t="s">
        <v>105</v>
      </c>
      <c r="H339" s="28">
        <v>11.3</v>
      </c>
      <c r="I339" s="29">
        <v>65000</v>
      </c>
      <c r="J339" s="30">
        <f t="shared" si="10"/>
        <v>734500</v>
      </c>
      <c r="K339" s="26" t="s">
        <v>176</v>
      </c>
      <c r="L339" s="26" t="s">
        <v>44</v>
      </c>
      <c r="M339" s="31" t="s">
        <v>31</v>
      </c>
      <c r="N339" s="1" t="s">
        <v>42</v>
      </c>
    </row>
    <row r="340" spans="1:14" s="23" customFormat="1" ht="18" customHeight="1">
      <c r="A340" s="26">
        <f t="shared" si="11"/>
        <v>333</v>
      </c>
      <c r="B340" s="26" t="s">
        <v>207</v>
      </c>
      <c r="C340" s="26" t="s">
        <v>41</v>
      </c>
      <c r="D340" s="70" t="s">
        <v>243</v>
      </c>
      <c r="E340" s="71" t="s">
        <v>24</v>
      </c>
      <c r="F340" s="27">
        <v>7</v>
      </c>
      <c r="G340" s="1" t="s">
        <v>105</v>
      </c>
      <c r="H340" s="28">
        <v>90</v>
      </c>
      <c r="I340" s="29">
        <v>65000</v>
      </c>
      <c r="J340" s="30">
        <f t="shared" si="10"/>
        <v>5850000</v>
      </c>
      <c r="K340" s="26" t="s">
        <v>300</v>
      </c>
      <c r="L340" s="26" t="s">
        <v>40</v>
      </c>
      <c r="M340" s="31" t="s">
        <v>324</v>
      </c>
      <c r="N340" s="1" t="s">
        <v>42</v>
      </c>
    </row>
    <row r="341" spans="1:14" s="23" customFormat="1" ht="18" customHeight="1">
      <c r="A341" s="26">
        <f t="shared" si="11"/>
        <v>334</v>
      </c>
      <c r="B341" s="26" t="s">
        <v>207</v>
      </c>
      <c r="C341" s="26" t="s">
        <v>41</v>
      </c>
      <c r="D341" s="70" t="s">
        <v>243</v>
      </c>
      <c r="E341" s="71" t="s">
        <v>24</v>
      </c>
      <c r="F341" s="27">
        <v>7</v>
      </c>
      <c r="G341" s="1" t="s">
        <v>105</v>
      </c>
      <c r="H341" s="28">
        <v>90</v>
      </c>
      <c r="I341" s="29">
        <v>65000</v>
      </c>
      <c r="J341" s="30">
        <f t="shared" si="10"/>
        <v>5850000</v>
      </c>
      <c r="K341" s="26" t="s">
        <v>300</v>
      </c>
      <c r="L341" s="26" t="s">
        <v>40</v>
      </c>
      <c r="M341" s="31" t="s">
        <v>324</v>
      </c>
      <c r="N341" s="1" t="s">
        <v>42</v>
      </c>
    </row>
    <row r="342" spans="1:14" s="23" customFormat="1" ht="18" customHeight="1">
      <c r="A342" s="26">
        <f t="shared" si="11"/>
        <v>335</v>
      </c>
      <c r="B342" s="26" t="s">
        <v>207</v>
      </c>
      <c r="C342" s="26" t="s">
        <v>41</v>
      </c>
      <c r="D342" s="70" t="s">
        <v>243</v>
      </c>
      <c r="E342" s="71" t="s">
        <v>24</v>
      </c>
      <c r="F342" s="27">
        <v>7</v>
      </c>
      <c r="G342" s="1" t="s">
        <v>105</v>
      </c>
      <c r="H342" s="28">
        <v>4.5</v>
      </c>
      <c r="I342" s="29">
        <v>65000</v>
      </c>
      <c r="J342" s="30">
        <f t="shared" si="10"/>
        <v>292500</v>
      </c>
      <c r="K342" s="26" t="s">
        <v>300</v>
      </c>
      <c r="L342" s="26" t="s">
        <v>43</v>
      </c>
      <c r="M342" s="31" t="s">
        <v>324</v>
      </c>
      <c r="N342" s="1" t="s">
        <v>42</v>
      </c>
    </row>
    <row r="343" spans="1:14" s="23" customFormat="1" ht="18" customHeight="1">
      <c r="A343" s="26">
        <f t="shared" si="11"/>
        <v>336</v>
      </c>
      <c r="B343" s="26" t="s">
        <v>207</v>
      </c>
      <c r="C343" s="26" t="s">
        <v>41</v>
      </c>
      <c r="D343" s="70" t="s">
        <v>243</v>
      </c>
      <c r="E343" s="71" t="s">
        <v>24</v>
      </c>
      <c r="F343" s="27">
        <v>7</v>
      </c>
      <c r="G343" s="1" t="s">
        <v>105</v>
      </c>
      <c r="H343" s="28">
        <v>4.5</v>
      </c>
      <c r="I343" s="29">
        <v>65000</v>
      </c>
      <c r="J343" s="30">
        <f t="shared" si="10"/>
        <v>292500</v>
      </c>
      <c r="K343" s="26" t="s">
        <v>300</v>
      </c>
      <c r="L343" s="26" t="s">
        <v>43</v>
      </c>
      <c r="M343" s="31" t="s">
        <v>324</v>
      </c>
      <c r="N343" s="1" t="s">
        <v>42</v>
      </c>
    </row>
    <row r="344" spans="1:14" s="23" customFormat="1" ht="18" customHeight="1">
      <c r="A344" s="26">
        <f t="shared" si="11"/>
        <v>337</v>
      </c>
      <c r="B344" s="26" t="s">
        <v>207</v>
      </c>
      <c r="C344" s="26" t="s">
        <v>41</v>
      </c>
      <c r="D344" s="70" t="s">
        <v>243</v>
      </c>
      <c r="E344" s="71" t="s">
        <v>24</v>
      </c>
      <c r="F344" s="27">
        <v>7</v>
      </c>
      <c r="G344" s="1" t="s">
        <v>105</v>
      </c>
      <c r="H344" s="28">
        <v>11.3</v>
      </c>
      <c r="I344" s="29">
        <v>65000</v>
      </c>
      <c r="J344" s="30">
        <f t="shared" si="10"/>
        <v>734500</v>
      </c>
      <c r="K344" s="26" t="s">
        <v>300</v>
      </c>
      <c r="L344" s="26" t="s">
        <v>44</v>
      </c>
      <c r="M344" s="31" t="s">
        <v>324</v>
      </c>
      <c r="N344" s="1" t="s">
        <v>42</v>
      </c>
    </row>
    <row r="345" spans="1:14" s="23" customFormat="1" ht="18" customHeight="1">
      <c r="A345" s="26">
        <f t="shared" si="11"/>
        <v>338</v>
      </c>
      <c r="B345" s="26" t="s">
        <v>207</v>
      </c>
      <c r="C345" s="26" t="s">
        <v>41</v>
      </c>
      <c r="D345" s="70" t="s">
        <v>243</v>
      </c>
      <c r="E345" s="71" t="s">
        <v>24</v>
      </c>
      <c r="F345" s="27">
        <v>7</v>
      </c>
      <c r="G345" s="1" t="s">
        <v>105</v>
      </c>
      <c r="H345" s="28">
        <v>11.3</v>
      </c>
      <c r="I345" s="29">
        <v>65000</v>
      </c>
      <c r="J345" s="30">
        <f t="shared" si="10"/>
        <v>734500</v>
      </c>
      <c r="K345" s="26" t="s">
        <v>300</v>
      </c>
      <c r="L345" s="26" t="s">
        <v>44</v>
      </c>
      <c r="M345" s="31" t="s">
        <v>324</v>
      </c>
      <c r="N345" s="1" t="s">
        <v>42</v>
      </c>
    </row>
    <row r="346" spans="1:14" s="23" customFormat="1" ht="18" customHeight="1">
      <c r="A346" s="26">
        <f t="shared" si="11"/>
        <v>339</v>
      </c>
      <c r="B346" s="26" t="s">
        <v>395</v>
      </c>
      <c r="C346" s="26" t="s">
        <v>41</v>
      </c>
      <c r="D346" s="70" t="s">
        <v>1</v>
      </c>
      <c r="E346" s="72" t="s">
        <v>494</v>
      </c>
      <c r="F346" s="27">
        <v>7</v>
      </c>
      <c r="G346" s="1" t="s">
        <v>105</v>
      </c>
      <c r="H346" s="28">
        <v>45</v>
      </c>
      <c r="I346" s="29">
        <v>65000</v>
      </c>
      <c r="J346" s="30">
        <f t="shared" si="10"/>
        <v>2925000</v>
      </c>
      <c r="K346" s="26" t="s">
        <v>630</v>
      </c>
      <c r="L346" s="26" t="s">
        <v>40</v>
      </c>
      <c r="M346" s="31" t="s">
        <v>725</v>
      </c>
      <c r="N346" s="1" t="s">
        <v>42</v>
      </c>
    </row>
    <row r="347" spans="1:14" s="23" customFormat="1" ht="18" customHeight="1">
      <c r="A347" s="26">
        <f t="shared" si="11"/>
        <v>340</v>
      </c>
      <c r="B347" s="26" t="s">
        <v>395</v>
      </c>
      <c r="C347" s="26" t="s">
        <v>41</v>
      </c>
      <c r="D347" s="70" t="s">
        <v>1</v>
      </c>
      <c r="E347" s="72" t="s">
        <v>494</v>
      </c>
      <c r="F347" s="27">
        <v>7</v>
      </c>
      <c r="G347" s="1" t="s">
        <v>105</v>
      </c>
      <c r="H347" s="28">
        <v>1.4</v>
      </c>
      <c r="I347" s="29">
        <v>65000</v>
      </c>
      <c r="J347" s="30">
        <f t="shared" si="10"/>
        <v>91000</v>
      </c>
      <c r="K347" s="26" t="s">
        <v>630</v>
      </c>
      <c r="L347" s="26" t="s">
        <v>43</v>
      </c>
      <c r="M347" s="31" t="s">
        <v>725</v>
      </c>
      <c r="N347" s="1" t="s">
        <v>42</v>
      </c>
    </row>
    <row r="348" spans="1:14" s="23" customFormat="1" ht="18" customHeight="1">
      <c r="A348" s="26">
        <f t="shared" si="11"/>
        <v>341</v>
      </c>
      <c r="B348" s="26" t="s">
        <v>395</v>
      </c>
      <c r="C348" s="26" t="s">
        <v>41</v>
      </c>
      <c r="D348" s="70" t="s">
        <v>1</v>
      </c>
      <c r="E348" s="72" t="s">
        <v>494</v>
      </c>
      <c r="F348" s="27">
        <v>7</v>
      </c>
      <c r="G348" s="1" t="s">
        <v>105</v>
      </c>
      <c r="H348" s="28">
        <v>3.4</v>
      </c>
      <c r="I348" s="29">
        <v>65000</v>
      </c>
      <c r="J348" s="30">
        <f t="shared" si="10"/>
        <v>221000</v>
      </c>
      <c r="K348" s="26" t="s">
        <v>630</v>
      </c>
      <c r="L348" s="26" t="s">
        <v>44</v>
      </c>
      <c r="M348" s="31" t="s">
        <v>725</v>
      </c>
      <c r="N348" s="1" t="s">
        <v>42</v>
      </c>
    </row>
    <row r="349" spans="1:14" s="23" customFormat="1" ht="18" customHeight="1">
      <c r="A349" s="26">
        <f t="shared" si="11"/>
        <v>342</v>
      </c>
      <c r="B349" s="26" t="s">
        <v>397</v>
      </c>
      <c r="C349" s="26" t="s">
        <v>41</v>
      </c>
      <c r="D349" s="70" t="s">
        <v>472</v>
      </c>
      <c r="E349" s="71" t="s">
        <v>453</v>
      </c>
      <c r="F349" s="27">
        <v>7</v>
      </c>
      <c r="G349" s="1" t="s">
        <v>106</v>
      </c>
      <c r="H349" s="28">
        <v>60</v>
      </c>
      <c r="I349" s="29">
        <v>65000</v>
      </c>
      <c r="J349" s="30">
        <f t="shared" si="10"/>
        <v>3900000</v>
      </c>
      <c r="K349" s="26" t="s">
        <v>301</v>
      </c>
      <c r="L349" s="26" t="s">
        <v>40</v>
      </c>
      <c r="M349" s="31" t="s">
        <v>325</v>
      </c>
      <c r="N349" s="1" t="s">
        <v>42</v>
      </c>
    </row>
    <row r="350" spans="1:14" s="23" customFormat="1" ht="18" customHeight="1">
      <c r="A350" s="26">
        <f t="shared" si="11"/>
        <v>343</v>
      </c>
      <c r="B350" s="26" t="s">
        <v>397</v>
      </c>
      <c r="C350" s="26" t="s">
        <v>41</v>
      </c>
      <c r="D350" s="70" t="s">
        <v>472</v>
      </c>
      <c r="E350" s="71" t="s">
        <v>453</v>
      </c>
      <c r="F350" s="27">
        <v>7</v>
      </c>
      <c r="G350" s="1" t="s">
        <v>106</v>
      </c>
      <c r="H350" s="28">
        <v>60</v>
      </c>
      <c r="I350" s="29">
        <v>65000</v>
      </c>
      <c r="J350" s="30">
        <f t="shared" si="10"/>
        <v>3900000</v>
      </c>
      <c r="K350" s="26" t="s">
        <v>301</v>
      </c>
      <c r="L350" s="26" t="s">
        <v>40</v>
      </c>
      <c r="M350" s="31" t="s">
        <v>325</v>
      </c>
      <c r="N350" s="1" t="s">
        <v>42</v>
      </c>
    </row>
    <row r="351" spans="1:14" s="23" customFormat="1" ht="18" customHeight="1">
      <c r="A351" s="26">
        <f t="shared" si="11"/>
        <v>344</v>
      </c>
      <c r="B351" s="26" t="s">
        <v>397</v>
      </c>
      <c r="C351" s="26" t="s">
        <v>41</v>
      </c>
      <c r="D351" s="70" t="s">
        <v>472</v>
      </c>
      <c r="E351" s="71" t="s">
        <v>453</v>
      </c>
      <c r="F351" s="27">
        <v>7</v>
      </c>
      <c r="G351" s="1" t="s">
        <v>106</v>
      </c>
      <c r="H351" s="28">
        <v>4.5</v>
      </c>
      <c r="I351" s="29">
        <v>65000</v>
      </c>
      <c r="J351" s="30">
        <f t="shared" si="10"/>
        <v>292500</v>
      </c>
      <c r="K351" s="26" t="s">
        <v>301</v>
      </c>
      <c r="L351" s="26" t="s">
        <v>43</v>
      </c>
      <c r="M351" s="31" t="s">
        <v>325</v>
      </c>
      <c r="N351" s="1" t="s">
        <v>42</v>
      </c>
    </row>
    <row r="352" spans="1:14" s="23" customFormat="1" ht="18" customHeight="1">
      <c r="A352" s="26">
        <f t="shared" si="11"/>
        <v>345</v>
      </c>
      <c r="B352" s="26" t="s">
        <v>397</v>
      </c>
      <c r="C352" s="26" t="s">
        <v>41</v>
      </c>
      <c r="D352" s="70" t="s">
        <v>472</v>
      </c>
      <c r="E352" s="71" t="s">
        <v>453</v>
      </c>
      <c r="F352" s="27">
        <v>7</v>
      </c>
      <c r="G352" s="1" t="s">
        <v>106</v>
      </c>
      <c r="H352" s="28">
        <v>4.5</v>
      </c>
      <c r="I352" s="29">
        <v>65000</v>
      </c>
      <c r="J352" s="30">
        <f t="shared" si="10"/>
        <v>292500</v>
      </c>
      <c r="K352" s="26" t="s">
        <v>301</v>
      </c>
      <c r="L352" s="26" t="s">
        <v>43</v>
      </c>
      <c r="M352" s="31" t="s">
        <v>325</v>
      </c>
      <c r="N352" s="1" t="s">
        <v>42</v>
      </c>
    </row>
    <row r="353" spans="1:14" s="23" customFormat="1" ht="18" customHeight="1">
      <c r="A353" s="26">
        <f t="shared" si="11"/>
        <v>346</v>
      </c>
      <c r="B353" s="26" t="s">
        <v>397</v>
      </c>
      <c r="C353" s="26" t="s">
        <v>41</v>
      </c>
      <c r="D353" s="70" t="s">
        <v>472</v>
      </c>
      <c r="E353" s="71" t="s">
        <v>453</v>
      </c>
      <c r="F353" s="27">
        <v>7</v>
      </c>
      <c r="G353" s="1" t="s">
        <v>106</v>
      </c>
      <c r="H353" s="28">
        <v>11.3</v>
      </c>
      <c r="I353" s="29">
        <v>65000</v>
      </c>
      <c r="J353" s="30">
        <f t="shared" si="10"/>
        <v>734500</v>
      </c>
      <c r="K353" s="26" t="s">
        <v>301</v>
      </c>
      <c r="L353" s="26" t="s">
        <v>44</v>
      </c>
      <c r="M353" s="31" t="s">
        <v>325</v>
      </c>
      <c r="N353" s="1" t="s">
        <v>42</v>
      </c>
    </row>
    <row r="354" spans="1:14" s="23" customFormat="1" ht="18" customHeight="1">
      <c r="A354" s="26">
        <f t="shared" si="11"/>
        <v>347</v>
      </c>
      <c r="B354" s="26" t="s">
        <v>397</v>
      </c>
      <c r="C354" s="26" t="s">
        <v>41</v>
      </c>
      <c r="D354" s="70" t="s">
        <v>472</v>
      </c>
      <c r="E354" s="71" t="s">
        <v>453</v>
      </c>
      <c r="F354" s="27">
        <v>7</v>
      </c>
      <c r="G354" s="1" t="s">
        <v>106</v>
      </c>
      <c r="H354" s="28">
        <v>11.3</v>
      </c>
      <c r="I354" s="29">
        <v>65000</v>
      </c>
      <c r="J354" s="30">
        <f t="shared" si="10"/>
        <v>734500</v>
      </c>
      <c r="K354" s="26" t="s">
        <v>301</v>
      </c>
      <c r="L354" s="26" t="s">
        <v>44</v>
      </c>
      <c r="M354" s="31" t="s">
        <v>325</v>
      </c>
      <c r="N354" s="1" t="s">
        <v>42</v>
      </c>
    </row>
    <row r="355" spans="1:14" s="23" customFormat="1" ht="18" customHeight="1">
      <c r="A355" s="26">
        <f t="shared" si="11"/>
        <v>348</v>
      </c>
      <c r="B355" s="26" t="s">
        <v>147</v>
      </c>
      <c r="C355" s="26" t="s">
        <v>41</v>
      </c>
      <c r="D355" s="73" t="s">
        <v>160</v>
      </c>
      <c r="E355" s="71" t="s">
        <v>47</v>
      </c>
      <c r="F355" s="27">
        <v>7</v>
      </c>
      <c r="G355" s="1" t="s">
        <v>106</v>
      </c>
      <c r="H355" s="28">
        <v>60</v>
      </c>
      <c r="I355" s="29">
        <v>65000</v>
      </c>
      <c r="J355" s="30">
        <f t="shared" si="10"/>
        <v>3900000</v>
      </c>
      <c r="K355" s="26" t="s">
        <v>631</v>
      </c>
      <c r="L355" s="26" t="s">
        <v>40</v>
      </c>
      <c r="M355" s="31" t="s">
        <v>31</v>
      </c>
      <c r="N355" s="1" t="s">
        <v>42</v>
      </c>
    </row>
    <row r="356" spans="1:14" s="23" customFormat="1" ht="18" customHeight="1">
      <c r="A356" s="26">
        <f t="shared" si="11"/>
        <v>349</v>
      </c>
      <c r="B356" s="26" t="s">
        <v>147</v>
      </c>
      <c r="C356" s="26" t="s">
        <v>41</v>
      </c>
      <c r="D356" s="73" t="s">
        <v>160</v>
      </c>
      <c r="E356" s="71" t="s">
        <v>47</v>
      </c>
      <c r="F356" s="27">
        <v>7</v>
      </c>
      <c r="G356" s="1" t="s">
        <v>106</v>
      </c>
      <c r="H356" s="28">
        <v>4.5</v>
      </c>
      <c r="I356" s="29">
        <v>65000</v>
      </c>
      <c r="J356" s="30">
        <f t="shared" si="10"/>
        <v>292500</v>
      </c>
      <c r="K356" s="26" t="s">
        <v>631</v>
      </c>
      <c r="L356" s="26" t="s">
        <v>43</v>
      </c>
      <c r="M356" s="31" t="s">
        <v>31</v>
      </c>
      <c r="N356" s="1" t="s">
        <v>42</v>
      </c>
    </row>
    <row r="357" spans="1:14" s="23" customFormat="1" ht="18" customHeight="1">
      <c r="A357" s="26">
        <f t="shared" si="11"/>
        <v>350</v>
      </c>
      <c r="B357" s="26" t="s">
        <v>147</v>
      </c>
      <c r="C357" s="26" t="s">
        <v>41</v>
      </c>
      <c r="D357" s="70" t="s">
        <v>160</v>
      </c>
      <c r="E357" s="71" t="s">
        <v>47</v>
      </c>
      <c r="F357" s="27">
        <v>7</v>
      </c>
      <c r="G357" s="1" t="s">
        <v>106</v>
      </c>
      <c r="H357" s="28">
        <v>11.3</v>
      </c>
      <c r="I357" s="29">
        <v>65000</v>
      </c>
      <c r="J357" s="30">
        <f t="shared" si="10"/>
        <v>734500</v>
      </c>
      <c r="K357" s="26" t="s">
        <v>631</v>
      </c>
      <c r="L357" s="26" t="s">
        <v>44</v>
      </c>
      <c r="M357" s="31" t="s">
        <v>31</v>
      </c>
      <c r="N357" s="1" t="s">
        <v>42</v>
      </c>
    </row>
    <row r="358" spans="1:14" s="23" customFormat="1" ht="18" customHeight="1">
      <c r="A358" s="26">
        <f t="shared" si="11"/>
        <v>351</v>
      </c>
      <c r="B358" s="26" t="s">
        <v>397</v>
      </c>
      <c r="C358" s="26" t="s">
        <v>41</v>
      </c>
      <c r="D358" s="70" t="s">
        <v>472</v>
      </c>
      <c r="E358" s="71" t="s">
        <v>453</v>
      </c>
      <c r="F358" s="27">
        <v>7</v>
      </c>
      <c r="G358" s="1" t="s">
        <v>106</v>
      </c>
      <c r="H358" s="28">
        <v>67.5</v>
      </c>
      <c r="I358" s="29">
        <v>65000</v>
      </c>
      <c r="J358" s="30">
        <f t="shared" si="10"/>
        <v>4387500</v>
      </c>
      <c r="K358" s="26" t="s">
        <v>176</v>
      </c>
      <c r="L358" s="26" t="s">
        <v>40</v>
      </c>
      <c r="M358" s="31" t="s">
        <v>31</v>
      </c>
      <c r="N358" s="1" t="s">
        <v>42</v>
      </c>
    </row>
    <row r="359" spans="1:14" s="23" customFormat="1" ht="18" customHeight="1">
      <c r="A359" s="26">
        <f t="shared" si="11"/>
        <v>352</v>
      </c>
      <c r="B359" s="26" t="s">
        <v>397</v>
      </c>
      <c r="C359" s="26" t="s">
        <v>41</v>
      </c>
      <c r="D359" s="70" t="s">
        <v>472</v>
      </c>
      <c r="E359" s="71" t="s">
        <v>453</v>
      </c>
      <c r="F359" s="27">
        <v>7</v>
      </c>
      <c r="G359" s="1" t="s">
        <v>106</v>
      </c>
      <c r="H359" s="28">
        <v>2</v>
      </c>
      <c r="I359" s="29">
        <v>65000</v>
      </c>
      <c r="J359" s="30">
        <f t="shared" si="10"/>
        <v>130000</v>
      </c>
      <c r="K359" s="26" t="s">
        <v>176</v>
      </c>
      <c r="L359" s="26" t="s">
        <v>43</v>
      </c>
      <c r="M359" s="31" t="s">
        <v>31</v>
      </c>
      <c r="N359" s="1" t="s">
        <v>42</v>
      </c>
    </row>
    <row r="360" spans="1:14" s="23" customFormat="1" ht="18" customHeight="1">
      <c r="A360" s="26">
        <f t="shared" si="11"/>
        <v>353</v>
      </c>
      <c r="B360" s="26" t="s">
        <v>397</v>
      </c>
      <c r="C360" s="26" t="s">
        <v>41</v>
      </c>
      <c r="D360" s="70" t="s">
        <v>472</v>
      </c>
      <c r="E360" s="71" t="s">
        <v>453</v>
      </c>
      <c r="F360" s="27">
        <v>7</v>
      </c>
      <c r="G360" s="1" t="s">
        <v>106</v>
      </c>
      <c r="H360" s="28">
        <v>5.0999999999999996</v>
      </c>
      <c r="I360" s="29">
        <v>65000</v>
      </c>
      <c r="J360" s="30">
        <f t="shared" si="10"/>
        <v>331500</v>
      </c>
      <c r="K360" s="26" t="s">
        <v>176</v>
      </c>
      <c r="L360" s="26" t="s">
        <v>44</v>
      </c>
      <c r="M360" s="31" t="s">
        <v>31</v>
      </c>
      <c r="N360" s="1" t="s">
        <v>42</v>
      </c>
    </row>
    <row r="361" spans="1:14" s="23" customFormat="1" ht="18" customHeight="1">
      <c r="A361" s="26">
        <f t="shared" si="11"/>
        <v>354</v>
      </c>
      <c r="B361" s="26" t="s">
        <v>397</v>
      </c>
      <c r="C361" s="26" t="s">
        <v>46</v>
      </c>
      <c r="D361" s="70" t="s">
        <v>472</v>
      </c>
      <c r="E361" s="71" t="s">
        <v>453</v>
      </c>
      <c r="F361" s="27">
        <v>7</v>
      </c>
      <c r="G361" s="1" t="s">
        <v>106</v>
      </c>
      <c r="H361" s="28">
        <v>49.5</v>
      </c>
      <c r="I361" s="29">
        <v>65000</v>
      </c>
      <c r="J361" s="30">
        <f t="shared" si="10"/>
        <v>3217500</v>
      </c>
      <c r="K361" s="26" t="s">
        <v>632</v>
      </c>
      <c r="L361" s="26" t="s">
        <v>40</v>
      </c>
      <c r="M361" s="31" t="s">
        <v>726</v>
      </c>
      <c r="N361" s="1" t="s">
        <v>42</v>
      </c>
    </row>
    <row r="362" spans="1:14" s="23" customFormat="1" ht="18" customHeight="1">
      <c r="A362" s="26">
        <f t="shared" si="11"/>
        <v>355</v>
      </c>
      <c r="B362" s="26" t="s">
        <v>397</v>
      </c>
      <c r="C362" s="26" t="s">
        <v>46</v>
      </c>
      <c r="D362" s="70" t="s">
        <v>472</v>
      </c>
      <c r="E362" s="71" t="s">
        <v>453</v>
      </c>
      <c r="F362" s="27">
        <v>7</v>
      </c>
      <c r="G362" s="1" t="s">
        <v>106</v>
      </c>
      <c r="H362" s="28">
        <v>3.5</v>
      </c>
      <c r="I362" s="29">
        <v>65000</v>
      </c>
      <c r="J362" s="30">
        <f t="shared" si="10"/>
        <v>227500</v>
      </c>
      <c r="K362" s="26" t="s">
        <v>632</v>
      </c>
      <c r="L362" s="26" t="s">
        <v>43</v>
      </c>
      <c r="M362" s="31" t="s">
        <v>726</v>
      </c>
      <c r="N362" s="1" t="s">
        <v>42</v>
      </c>
    </row>
    <row r="363" spans="1:14" s="23" customFormat="1" ht="18" customHeight="1">
      <c r="A363" s="26">
        <f t="shared" si="11"/>
        <v>356</v>
      </c>
      <c r="B363" s="26" t="s">
        <v>397</v>
      </c>
      <c r="C363" s="26" t="s">
        <v>46</v>
      </c>
      <c r="D363" s="70" t="s">
        <v>472</v>
      </c>
      <c r="E363" s="71" t="s">
        <v>453</v>
      </c>
      <c r="F363" s="27">
        <v>7</v>
      </c>
      <c r="G363" s="1" t="s">
        <v>106</v>
      </c>
      <c r="H363" s="28">
        <v>8.6</v>
      </c>
      <c r="I363" s="29">
        <v>65000</v>
      </c>
      <c r="J363" s="30">
        <f t="shared" si="10"/>
        <v>559000</v>
      </c>
      <c r="K363" s="26" t="s">
        <v>632</v>
      </c>
      <c r="L363" s="26" t="s">
        <v>44</v>
      </c>
      <c r="M363" s="31" t="s">
        <v>726</v>
      </c>
      <c r="N363" s="1" t="s">
        <v>42</v>
      </c>
    </row>
    <row r="364" spans="1:14" s="23" customFormat="1" ht="18" customHeight="1">
      <c r="A364" s="26">
        <f t="shared" si="11"/>
        <v>357</v>
      </c>
      <c r="B364" s="26" t="s">
        <v>396</v>
      </c>
      <c r="C364" s="26" t="s">
        <v>41</v>
      </c>
      <c r="D364" s="70" t="s">
        <v>495</v>
      </c>
      <c r="E364" s="71" t="s">
        <v>164</v>
      </c>
      <c r="F364" s="27">
        <v>7</v>
      </c>
      <c r="G364" s="1" t="s">
        <v>106</v>
      </c>
      <c r="H364" s="28">
        <v>45</v>
      </c>
      <c r="I364" s="29">
        <v>65000</v>
      </c>
      <c r="J364" s="30">
        <f t="shared" si="10"/>
        <v>2925000</v>
      </c>
      <c r="K364" s="26" t="s">
        <v>633</v>
      </c>
      <c r="L364" s="26" t="s">
        <v>40</v>
      </c>
      <c r="M364" s="31" t="s">
        <v>727</v>
      </c>
      <c r="N364" s="1" t="s">
        <v>42</v>
      </c>
    </row>
    <row r="365" spans="1:14" s="23" customFormat="1" ht="18" customHeight="1">
      <c r="A365" s="26">
        <f t="shared" si="11"/>
        <v>358</v>
      </c>
      <c r="B365" s="26" t="s">
        <v>396</v>
      </c>
      <c r="C365" s="26" t="s">
        <v>41</v>
      </c>
      <c r="D365" s="70" t="s">
        <v>495</v>
      </c>
      <c r="E365" s="71" t="s">
        <v>164</v>
      </c>
      <c r="F365" s="27">
        <v>7</v>
      </c>
      <c r="G365" s="1" t="s">
        <v>106</v>
      </c>
      <c r="H365" s="28">
        <v>0.9</v>
      </c>
      <c r="I365" s="29">
        <v>65000</v>
      </c>
      <c r="J365" s="30">
        <f t="shared" si="10"/>
        <v>58500</v>
      </c>
      <c r="K365" s="26" t="s">
        <v>633</v>
      </c>
      <c r="L365" s="26" t="s">
        <v>43</v>
      </c>
      <c r="M365" s="31" t="s">
        <v>727</v>
      </c>
      <c r="N365" s="1" t="s">
        <v>42</v>
      </c>
    </row>
    <row r="366" spans="1:14" s="23" customFormat="1" ht="18" customHeight="1">
      <c r="A366" s="26">
        <f t="shared" si="11"/>
        <v>359</v>
      </c>
      <c r="B366" s="26" t="s">
        <v>396</v>
      </c>
      <c r="C366" s="26" t="s">
        <v>41</v>
      </c>
      <c r="D366" s="70" t="s">
        <v>495</v>
      </c>
      <c r="E366" s="71" t="s">
        <v>164</v>
      </c>
      <c r="F366" s="27">
        <v>7</v>
      </c>
      <c r="G366" s="1" t="s">
        <v>106</v>
      </c>
      <c r="H366" s="28">
        <v>2.2999999999999998</v>
      </c>
      <c r="I366" s="29">
        <v>65000</v>
      </c>
      <c r="J366" s="30">
        <f t="shared" si="10"/>
        <v>149500</v>
      </c>
      <c r="K366" s="26" t="s">
        <v>633</v>
      </c>
      <c r="L366" s="26" t="s">
        <v>44</v>
      </c>
      <c r="M366" s="31" t="s">
        <v>727</v>
      </c>
      <c r="N366" s="1" t="s">
        <v>42</v>
      </c>
    </row>
    <row r="367" spans="1:14" s="23" customFormat="1" ht="18" customHeight="1">
      <c r="A367" s="26">
        <f t="shared" si="11"/>
        <v>360</v>
      </c>
      <c r="B367" s="26" t="s">
        <v>398</v>
      </c>
      <c r="C367" s="26" t="s">
        <v>41</v>
      </c>
      <c r="D367" s="70" t="s">
        <v>496</v>
      </c>
      <c r="E367" s="71" t="s">
        <v>17</v>
      </c>
      <c r="F367" s="27">
        <v>8</v>
      </c>
      <c r="G367" s="1" t="s">
        <v>559</v>
      </c>
      <c r="H367" s="28">
        <v>33</v>
      </c>
      <c r="I367" s="29">
        <v>65000</v>
      </c>
      <c r="J367" s="30">
        <f t="shared" si="10"/>
        <v>2145000</v>
      </c>
      <c r="K367" s="26" t="s">
        <v>634</v>
      </c>
      <c r="L367" s="26" t="s">
        <v>40</v>
      </c>
      <c r="M367" s="31" t="s">
        <v>728</v>
      </c>
      <c r="N367" s="1" t="s">
        <v>42</v>
      </c>
    </row>
    <row r="368" spans="1:14" s="23" customFormat="1" ht="18" customHeight="1">
      <c r="A368" s="26">
        <f t="shared" si="11"/>
        <v>361</v>
      </c>
      <c r="B368" s="26" t="s">
        <v>398</v>
      </c>
      <c r="C368" s="26" t="s">
        <v>41</v>
      </c>
      <c r="D368" s="70" t="s">
        <v>496</v>
      </c>
      <c r="E368" s="71" t="s">
        <v>17</v>
      </c>
      <c r="F368" s="27">
        <v>8</v>
      </c>
      <c r="G368" s="1" t="s">
        <v>559</v>
      </c>
      <c r="H368" s="28">
        <v>12</v>
      </c>
      <c r="I368" s="29">
        <v>65000</v>
      </c>
      <c r="J368" s="30">
        <f t="shared" si="10"/>
        <v>780000</v>
      </c>
      <c r="K368" s="26" t="s">
        <v>634</v>
      </c>
      <c r="L368" s="26" t="s">
        <v>45</v>
      </c>
      <c r="M368" s="31" t="s">
        <v>728</v>
      </c>
      <c r="N368" s="1" t="s">
        <v>42</v>
      </c>
    </row>
    <row r="369" spans="1:14" s="23" customFormat="1" ht="18" customHeight="1">
      <c r="A369" s="26">
        <f t="shared" si="11"/>
        <v>362</v>
      </c>
      <c r="B369" s="26" t="s">
        <v>398</v>
      </c>
      <c r="C369" s="26" t="s">
        <v>41</v>
      </c>
      <c r="D369" s="70" t="s">
        <v>496</v>
      </c>
      <c r="E369" s="71" t="s">
        <v>17</v>
      </c>
      <c r="F369" s="27">
        <v>8</v>
      </c>
      <c r="G369" s="1" t="s">
        <v>559</v>
      </c>
      <c r="H369" s="28">
        <v>1.9</v>
      </c>
      <c r="I369" s="29">
        <v>65000</v>
      </c>
      <c r="J369" s="30">
        <f t="shared" si="10"/>
        <v>123500</v>
      </c>
      <c r="K369" s="26" t="s">
        <v>634</v>
      </c>
      <c r="L369" s="26" t="s">
        <v>43</v>
      </c>
      <c r="M369" s="31" t="s">
        <v>728</v>
      </c>
      <c r="N369" s="1" t="s">
        <v>42</v>
      </c>
    </row>
    <row r="370" spans="1:14" s="23" customFormat="1" ht="18" customHeight="1">
      <c r="A370" s="26">
        <f t="shared" si="11"/>
        <v>363</v>
      </c>
      <c r="B370" s="26" t="s">
        <v>398</v>
      </c>
      <c r="C370" s="26" t="s">
        <v>41</v>
      </c>
      <c r="D370" s="70" t="s">
        <v>496</v>
      </c>
      <c r="E370" s="71" t="s">
        <v>17</v>
      </c>
      <c r="F370" s="27">
        <v>8</v>
      </c>
      <c r="G370" s="1" t="s">
        <v>559</v>
      </c>
      <c r="H370" s="28">
        <v>4.7</v>
      </c>
      <c r="I370" s="29">
        <v>65000</v>
      </c>
      <c r="J370" s="30">
        <f t="shared" si="10"/>
        <v>305500</v>
      </c>
      <c r="K370" s="26" t="s">
        <v>634</v>
      </c>
      <c r="L370" s="26" t="s">
        <v>44</v>
      </c>
      <c r="M370" s="31" t="s">
        <v>728</v>
      </c>
      <c r="N370" s="1" t="s">
        <v>42</v>
      </c>
    </row>
    <row r="371" spans="1:14" s="23" customFormat="1" ht="18" customHeight="1">
      <c r="A371" s="26">
        <f t="shared" si="11"/>
        <v>364</v>
      </c>
      <c r="B371" s="26" t="s">
        <v>399</v>
      </c>
      <c r="C371" s="26" t="s">
        <v>41</v>
      </c>
      <c r="D371" s="70" t="s">
        <v>455</v>
      </c>
      <c r="E371" s="71" t="s">
        <v>0</v>
      </c>
      <c r="F371" s="27">
        <v>8</v>
      </c>
      <c r="G371" s="1" t="s">
        <v>284</v>
      </c>
      <c r="H371" s="28">
        <v>22.5</v>
      </c>
      <c r="I371" s="29">
        <v>65000</v>
      </c>
      <c r="J371" s="30">
        <f t="shared" si="10"/>
        <v>1462500</v>
      </c>
      <c r="K371" s="26" t="s">
        <v>302</v>
      </c>
      <c r="L371" s="26" t="s">
        <v>40</v>
      </c>
      <c r="M371" s="31" t="s">
        <v>326</v>
      </c>
      <c r="N371" s="1" t="s">
        <v>42</v>
      </c>
    </row>
    <row r="372" spans="1:14" s="23" customFormat="1" ht="18" customHeight="1">
      <c r="A372" s="26">
        <f t="shared" si="11"/>
        <v>365</v>
      </c>
      <c r="B372" s="26" t="s">
        <v>399</v>
      </c>
      <c r="C372" s="26" t="s">
        <v>41</v>
      </c>
      <c r="D372" s="70" t="s">
        <v>455</v>
      </c>
      <c r="E372" s="71" t="s">
        <v>0</v>
      </c>
      <c r="F372" s="27">
        <v>8</v>
      </c>
      <c r="G372" s="1" t="s">
        <v>284</v>
      </c>
      <c r="H372" s="28">
        <v>22.5</v>
      </c>
      <c r="I372" s="29">
        <v>65000</v>
      </c>
      <c r="J372" s="30">
        <f t="shared" si="10"/>
        <v>1462500</v>
      </c>
      <c r="K372" s="26" t="s">
        <v>302</v>
      </c>
      <c r="L372" s="26" t="s">
        <v>45</v>
      </c>
      <c r="M372" s="31" t="s">
        <v>326</v>
      </c>
      <c r="N372" s="1" t="s">
        <v>42</v>
      </c>
    </row>
    <row r="373" spans="1:14" s="23" customFormat="1" ht="18" customHeight="1">
      <c r="A373" s="26">
        <f t="shared" si="11"/>
        <v>366</v>
      </c>
      <c r="B373" s="26" t="s">
        <v>399</v>
      </c>
      <c r="C373" s="26" t="s">
        <v>41</v>
      </c>
      <c r="D373" s="70" t="s">
        <v>455</v>
      </c>
      <c r="E373" s="71" t="s">
        <v>0</v>
      </c>
      <c r="F373" s="27">
        <v>8</v>
      </c>
      <c r="G373" s="1" t="s">
        <v>284</v>
      </c>
      <c r="H373" s="28">
        <v>22.5</v>
      </c>
      <c r="I373" s="29">
        <v>65000</v>
      </c>
      <c r="J373" s="30">
        <f t="shared" si="10"/>
        <v>1462500</v>
      </c>
      <c r="K373" s="26" t="s">
        <v>302</v>
      </c>
      <c r="L373" s="26" t="s">
        <v>45</v>
      </c>
      <c r="M373" s="31" t="s">
        <v>326</v>
      </c>
      <c r="N373" s="1" t="s">
        <v>42</v>
      </c>
    </row>
    <row r="374" spans="1:14" s="23" customFormat="1" ht="18" customHeight="1">
      <c r="A374" s="26">
        <f t="shared" si="11"/>
        <v>367</v>
      </c>
      <c r="B374" s="26" t="s">
        <v>399</v>
      </c>
      <c r="C374" s="26" t="s">
        <v>41</v>
      </c>
      <c r="D374" s="70" t="s">
        <v>455</v>
      </c>
      <c r="E374" s="71" t="s">
        <v>0</v>
      </c>
      <c r="F374" s="27">
        <v>8</v>
      </c>
      <c r="G374" s="1" t="s">
        <v>284</v>
      </c>
      <c r="H374" s="28">
        <v>1.4</v>
      </c>
      <c r="I374" s="29">
        <v>65000</v>
      </c>
      <c r="J374" s="30">
        <f t="shared" si="10"/>
        <v>91000</v>
      </c>
      <c r="K374" s="26" t="s">
        <v>302</v>
      </c>
      <c r="L374" s="26" t="s">
        <v>43</v>
      </c>
      <c r="M374" s="31" t="s">
        <v>326</v>
      </c>
      <c r="N374" s="1" t="s">
        <v>42</v>
      </c>
    </row>
    <row r="375" spans="1:14" s="23" customFormat="1" ht="18" customHeight="1">
      <c r="A375" s="26">
        <f t="shared" si="11"/>
        <v>368</v>
      </c>
      <c r="B375" s="26" t="s">
        <v>399</v>
      </c>
      <c r="C375" s="26" t="s">
        <v>41</v>
      </c>
      <c r="D375" s="70" t="s">
        <v>455</v>
      </c>
      <c r="E375" s="71" t="s">
        <v>0</v>
      </c>
      <c r="F375" s="27">
        <v>8</v>
      </c>
      <c r="G375" s="1" t="s">
        <v>284</v>
      </c>
      <c r="H375" s="28">
        <v>3.6</v>
      </c>
      <c r="I375" s="29">
        <v>65000</v>
      </c>
      <c r="J375" s="30">
        <f t="shared" si="10"/>
        <v>234000</v>
      </c>
      <c r="K375" s="26" t="s">
        <v>302</v>
      </c>
      <c r="L375" s="26" t="s">
        <v>44</v>
      </c>
      <c r="M375" s="31" t="s">
        <v>326</v>
      </c>
      <c r="N375" s="1" t="s">
        <v>42</v>
      </c>
    </row>
    <row r="376" spans="1:14" s="23" customFormat="1" ht="18" customHeight="1">
      <c r="A376" s="26">
        <f t="shared" si="11"/>
        <v>369</v>
      </c>
      <c r="B376" s="26" t="s">
        <v>208</v>
      </c>
      <c r="C376" s="26" t="s">
        <v>41</v>
      </c>
      <c r="D376" s="70" t="s">
        <v>246</v>
      </c>
      <c r="E376" s="71" t="s">
        <v>25</v>
      </c>
      <c r="F376" s="27">
        <v>8</v>
      </c>
      <c r="G376" s="1" t="s">
        <v>285</v>
      </c>
      <c r="H376" s="28">
        <v>45</v>
      </c>
      <c r="I376" s="29">
        <v>65000</v>
      </c>
      <c r="J376" s="30">
        <f t="shared" si="10"/>
        <v>2925000</v>
      </c>
      <c r="K376" s="26" t="s">
        <v>635</v>
      </c>
      <c r="L376" s="26" t="s">
        <v>40</v>
      </c>
      <c r="M376" s="31" t="s">
        <v>729</v>
      </c>
      <c r="N376" s="1" t="s">
        <v>42</v>
      </c>
    </row>
    <row r="377" spans="1:14" s="23" customFormat="1" ht="18" customHeight="1">
      <c r="A377" s="26">
        <f t="shared" si="11"/>
        <v>370</v>
      </c>
      <c r="B377" s="26" t="s">
        <v>208</v>
      </c>
      <c r="C377" s="26" t="s">
        <v>41</v>
      </c>
      <c r="D377" s="70" t="s">
        <v>246</v>
      </c>
      <c r="E377" s="71" t="s">
        <v>25</v>
      </c>
      <c r="F377" s="27">
        <v>8</v>
      </c>
      <c r="G377" s="1" t="s">
        <v>285</v>
      </c>
      <c r="H377" s="28">
        <v>2.2000000000000002</v>
      </c>
      <c r="I377" s="29">
        <v>65000</v>
      </c>
      <c r="J377" s="30">
        <f t="shared" si="10"/>
        <v>143000</v>
      </c>
      <c r="K377" s="26" t="s">
        <v>635</v>
      </c>
      <c r="L377" s="26" t="s">
        <v>43</v>
      </c>
      <c r="M377" s="31" t="s">
        <v>729</v>
      </c>
      <c r="N377" s="1" t="s">
        <v>42</v>
      </c>
    </row>
    <row r="378" spans="1:14" s="23" customFormat="1" ht="18" customHeight="1">
      <c r="A378" s="26">
        <f t="shared" si="11"/>
        <v>371</v>
      </c>
      <c r="B378" s="26" t="s">
        <v>208</v>
      </c>
      <c r="C378" s="26" t="s">
        <v>41</v>
      </c>
      <c r="D378" s="70" t="s">
        <v>246</v>
      </c>
      <c r="E378" s="71" t="s">
        <v>25</v>
      </c>
      <c r="F378" s="27">
        <v>8</v>
      </c>
      <c r="G378" s="1" t="s">
        <v>285</v>
      </c>
      <c r="H378" s="28">
        <v>5.4</v>
      </c>
      <c r="I378" s="29">
        <v>65000</v>
      </c>
      <c r="J378" s="30">
        <f t="shared" si="10"/>
        <v>351000</v>
      </c>
      <c r="K378" s="26" t="s">
        <v>635</v>
      </c>
      <c r="L378" s="26" t="s">
        <v>44</v>
      </c>
      <c r="M378" s="31" t="s">
        <v>729</v>
      </c>
      <c r="N378" s="1" t="s">
        <v>42</v>
      </c>
    </row>
    <row r="379" spans="1:14" s="23" customFormat="1" ht="18" customHeight="1">
      <c r="A379" s="26">
        <f t="shared" si="11"/>
        <v>372</v>
      </c>
      <c r="B379" s="26" t="s">
        <v>209</v>
      </c>
      <c r="C379" s="26" t="s">
        <v>41</v>
      </c>
      <c r="D379" s="70" t="s">
        <v>248</v>
      </c>
      <c r="E379" s="71" t="s">
        <v>249</v>
      </c>
      <c r="F379" s="27">
        <v>9</v>
      </c>
      <c r="G379" s="1" t="s">
        <v>107</v>
      </c>
      <c r="H379" s="28">
        <v>33</v>
      </c>
      <c r="I379" s="29">
        <v>65000</v>
      </c>
      <c r="J379" s="30">
        <f t="shared" si="10"/>
        <v>2145000</v>
      </c>
      <c r="K379" s="26" t="s">
        <v>63</v>
      </c>
      <c r="L379" s="26" t="s">
        <v>40</v>
      </c>
      <c r="M379" s="31" t="s">
        <v>38</v>
      </c>
      <c r="N379" s="1" t="s">
        <v>42</v>
      </c>
    </row>
    <row r="380" spans="1:14" s="23" customFormat="1" ht="18" customHeight="1">
      <c r="A380" s="26">
        <f t="shared" si="11"/>
        <v>373</v>
      </c>
      <c r="B380" s="26" t="s">
        <v>209</v>
      </c>
      <c r="C380" s="26" t="s">
        <v>41</v>
      </c>
      <c r="D380" s="70" t="s">
        <v>248</v>
      </c>
      <c r="E380" s="71" t="s">
        <v>249</v>
      </c>
      <c r="F380" s="27">
        <v>9</v>
      </c>
      <c r="G380" s="1" t="s">
        <v>107</v>
      </c>
      <c r="H380" s="28">
        <v>12</v>
      </c>
      <c r="I380" s="29">
        <v>65000</v>
      </c>
      <c r="J380" s="30">
        <f t="shared" si="10"/>
        <v>780000</v>
      </c>
      <c r="K380" s="26" t="s">
        <v>63</v>
      </c>
      <c r="L380" s="26" t="s">
        <v>45</v>
      </c>
      <c r="M380" s="31" t="s">
        <v>38</v>
      </c>
      <c r="N380" s="1" t="s">
        <v>42</v>
      </c>
    </row>
    <row r="381" spans="1:14" s="23" customFormat="1" ht="18" customHeight="1">
      <c r="A381" s="26">
        <f t="shared" si="11"/>
        <v>374</v>
      </c>
      <c r="B381" s="26" t="s">
        <v>209</v>
      </c>
      <c r="C381" s="26" t="s">
        <v>41</v>
      </c>
      <c r="D381" s="70" t="s">
        <v>248</v>
      </c>
      <c r="E381" s="71" t="s">
        <v>249</v>
      </c>
      <c r="F381" s="27">
        <v>9</v>
      </c>
      <c r="G381" s="1" t="s">
        <v>107</v>
      </c>
      <c r="H381" s="28">
        <v>0.7</v>
      </c>
      <c r="I381" s="29">
        <v>65000</v>
      </c>
      <c r="J381" s="30">
        <f t="shared" si="10"/>
        <v>45500</v>
      </c>
      <c r="K381" s="26" t="s">
        <v>63</v>
      </c>
      <c r="L381" s="26" t="s">
        <v>43</v>
      </c>
      <c r="M381" s="31" t="s">
        <v>38</v>
      </c>
      <c r="N381" s="1" t="s">
        <v>42</v>
      </c>
    </row>
    <row r="382" spans="1:14" s="23" customFormat="1" ht="18" customHeight="1">
      <c r="A382" s="26">
        <f t="shared" si="11"/>
        <v>375</v>
      </c>
      <c r="B382" s="26" t="s">
        <v>209</v>
      </c>
      <c r="C382" s="26" t="s">
        <v>41</v>
      </c>
      <c r="D382" s="70" t="s">
        <v>248</v>
      </c>
      <c r="E382" s="71" t="s">
        <v>249</v>
      </c>
      <c r="F382" s="27">
        <v>9</v>
      </c>
      <c r="G382" s="1" t="s">
        <v>107</v>
      </c>
      <c r="H382" s="28">
        <v>1.7</v>
      </c>
      <c r="I382" s="29">
        <v>65000</v>
      </c>
      <c r="J382" s="30">
        <f t="shared" si="10"/>
        <v>110500</v>
      </c>
      <c r="K382" s="26" t="s">
        <v>63</v>
      </c>
      <c r="L382" s="26" t="s">
        <v>44</v>
      </c>
      <c r="M382" s="31" t="s">
        <v>38</v>
      </c>
      <c r="N382" s="1" t="s">
        <v>42</v>
      </c>
    </row>
    <row r="383" spans="1:14" s="23" customFormat="1" ht="18" customHeight="1">
      <c r="A383" s="26">
        <f t="shared" si="11"/>
        <v>376</v>
      </c>
      <c r="B383" s="26" t="s">
        <v>400</v>
      </c>
      <c r="C383" s="26" t="s">
        <v>41</v>
      </c>
      <c r="D383" s="70" t="s">
        <v>497</v>
      </c>
      <c r="E383" s="71" t="s">
        <v>11</v>
      </c>
      <c r="F383" s="27">
        <v>9</v>
      </c>
      <c r="G383" s="1" t="s">
        <v>107</v>
      </c>
      <c r="H383" s="28">
        <v>33</v>
      </c>
      <c r="I383" s="29">
        <v>65000</v>
      </c>
      <c r="J383" s="30">
        <f t="shared" si="10"/>
        <v>2145000</v>
      </c>
      <c r="K383" s="26" t="s">
        <v>636</v>
      </c>
      <c r="L383" s="26" t="s">
        <v>40</v>
      </c>
      <c r="M383" s="31" t="s">
        <v>730</v>
      </c>
      <c r="N383" s="1" t="s">
        <v>42</v>
      </c>
    </row>
    <row r="384" spans="1:14" s="23" customFormat="1" ht="18" customHeight="1">
      <c r="A384" s="26">
        <f t="shared" si="11"/>
        <v>377</v>
      </c>
      <c r="B384" s="26" t="s">
        <v>400</v>
      </c>
      <c r="C384" s="26" t="s">
        <v>41</v>
      </c>
      <c r="D384" s="70" t="s">
        <v>497</v>
      </c>
      <c r="E384" s="71" t="s">
        <v>11</v>
      </c>
      <c r="F384" s="27">
        <v>9</v>
      </c>
      <c r="G384" s="1" t="s">
        <v>107</v>
      </c>
      <c r="H384" s="28">
        <v>12</v>
      </c>
      <c r="I384" s="29">
        <v>65000</v>
      </c>
      <c r="J384" s="30">
        <f t="shared" si="10"/>
        <v>780000</v>
      </c>
      <c r="K384" s="26" t="s">
        <v>636</v>
      </c>
      <c r="L384" s="26" t="s">
        <v>45</v>
      </c>
      <c r="M384" s="31" t="s">
        <v>730</v>
      </c>
      <c r="N384" s="1" t="s">
        <v>42</v>
      </c>
    </row>
    <row r="385" spans="1:14" s="23" customFormat="1" ht="18" customHeight="1">
      <c r="A385" s="26">
        <f t="shared" si="11"/>
        <v>378</v>
      </c>
      <c r="B385" s="26" t="s">
        <v>400</v>
      </c>
      <c r="C385" s="26" t="s">
        <v>41</v>
      </c>
      <c r="D385" s="70" t="s">
        <v>497</v>
      </c>
      <c r="E385" s="71" t="s">
        <v>11</v>
      </c>
      <c r="F385" s="27">
        <v>9</v>
      </c>
      <c r="G385" s="1" t="s">
        <v>107</v>
      </c>
      <c r="H385" s="28">
        <v>1.3</v>
      </c>
      <c r="I385" s="29">
        <v>65000</v>
      </c>
      <c r="J385" s="30">
        <f t="shared" si="10"/>
        <v>84500</v>
      </c>
      <c r="K385" s="26" t="s">
        <v>636</v>
      </c>
      <c r="L385" s="26" t="s">
        <v>43</v>
      </c>
      <c r="M385" s="31" t="s">
        <v>730</v>
      </c>
      <c r="N385" s="1" t="s">
        <v>42</v>
      </c>
    </row>
    <row r="386" spans="1:14" s="23" customFormat="1" ht="18" customHeight="1">
      <c r="A386" s="26">
        <f t="shared" si="11"/>
        <v>379</v>
      </c>
      <c r="B386" s="26" t="s">
        <v>400</v>
      </c>
      <c r="C386" s="26" t="s">
        <v>41</v>
      </c>
      <c r="D386" s="70" t="s">
        <v>497</v>
      </c>
      <c r="E386" s="71" t="s">
        <v>11</v>
      </c>
      <c r="F386" s="27">
        <v>9</v>
      </c>
      <c r="G386" s="1" t="s">
        <v>107</v>
      </c>
      <c r="H386" s="28">
        <v>3.2</v>
      </c>
      <c r="I386" s="29">
        <v>65000</v>
      </c>
      <c r="J386" s="30">
        <f t="shared" si="10"/>
        <v>208000</v>
      </c>
      <c r="K386" s="26" t="s">
        <v>636</v>
      </c>
      <c r="L386" s="26" t="s">
        <v>44</v>
      </c>
      <c r="M386" s="31" t="s">
        <v>730</v>
      </c>
      <c r="N386" s="1" t="s">
        <v>42</v>
      </c>
    </row>
    <row r="387" spans="1:14" s="23" customFormat="1" ht="18" customHeight="1">
      <c r="A387" s="26">
        <f t="shared" si="11"/>
        <v>380</v>
      </c>
      <c r="B387" s="26" t="s">
        <v>402</v>
      </c>
      <c r="C387" s="26" t="s">
        <v>41</v>
      </c>
      <c r="D387" s="70" t="s">
        <v>500</v>
      </c>
      <c r="E387" s="71" t="s">
        <v>258</v>
      </c>
      <c r="F387" s="27">
        <v>9</v>
      </c>
      <c r="G387" s="1" t="s">
        <v>560</v>
      </c>
      <c r="H387" s="28">
        <v>45</v>
      </c>
      <c r="I387" s="29">
        <v>65000</v>
      </c>
      <c r="J387" s="30">
        <f t="shared" si="10"/>
        <v>2925000</v>
      </c>
      <c r="K387" s="26" t="s">
        <v>637</v>
      </c>
      <c r="L387" s="26" t="s">
        <v>40</v>
      </c>
      <c r="M387" s="31" t="s">
        <v>731</v>
      </c>
      <c r="N387" s="1" t="s">
        <v>42</v>
      </c>
    </row>
    <row r="388" spans="1:14" s="23" customFormat="1" ht="18" customHeight="1">
      <c r="A388" s="26">
        <f t="shared" si="11"/>
        <v>381</v>
      </c>
      <c r="B388" s="26" t="s">
        <v>402</v>
      </c>
      <c r="C388" s="26" t="s">
        <v>41</v>
      </c>
      <c r="D388" s="70" t="s">
        <v>500</v>
      </c>
      <c r="E388" s="71" t="s">
        <v>258</v>
      </c>
      <c r="F388" s="27">
        <v>9</v>
      </c>
      <c r="G388" s="1" t="s">
        <v>560</v>
      </c>
      <c r="H388" s="28">
        <v>22.5</v>
      </c>
      <c r="I388" s="29">
        <v>65000</v>
      </c>
      <c r="J388" s="30">
        <f t="shared" si="10"/>
        <v>1462500</v>
      </c>
      <c r="K388" s="26" t="s">
        <v>637</v>
      </c>
      <c r="L388" s="26" t="s">
        <v>45</v>
      </c>
      <c r="M388" s="31" t="s">
        <v>731</v>
      </c>
      <c r="N388" s="1" t="s">
        <v>42</v>
      </c>
    </row>
    <row r="389" spans="1:14" s="23" customFormat="1" ht="18" customHeight="1">
      <c r="A389" s="26">
        <f t="shared" si="11"/>
        <v>382</v>
      </c>
      <c r="B389" s="26" t="s">
        <v>402</v>
      </c>
      <c r="C389" s="26" t="s">
        <v>41</v>
      </c>
      <c r="D389" s="70" t="s">
        <v>500</v>
      </c>
      <c r="E389" s="71" t="s">
        <v>258</v>
      </c>
      <c r="F389" s="27">
        <v>9</v>
      </c>
      <c r="G389" s="1" t="s">
        <v>560</v>
      </c>
      <c r="H389" s="28">
        <v>22.5</v>
      </c>
      <c r="I389" s="29">
        <v>65000</v>
      </c>
      <c r="J389" s="30">
        <f t="shared" si="10"/>
        <v>1462500</v>
      </c>
      <c r="K389" s="26" t="s">
        <v>637</v>
      </c>
      <c r="L389" s="26" t="s">
        <v>45</v>
      </c>
      <c r="M389" s="31" t="s">
        <v>731</v>
      </c>
      <c r="N389" s="1" t="s">
        <v>42</v>
      </c>
    </row>
    <row r="390" spans="1:14" s="23" customFormat="1" ht="18" customHeight="1">
      <c r="A390" s="26">
        <f t="shared" si="11"/>
        <v>383</v>
      </c>
      <c r="B390" s="26" t="s">
        <v>402</v>
      </c>
      <c r="C390" s="26" t="s">
        <v>41</v>
      </c>
      <c r="D390" s="70" t="s">
        <v>500</v>
      </c>
      <c r="E390" s="71" t="s">
        <v>258</v>
      </c>
      <c r="F390" s="27">
        <v>9</v>
      </c>
      <c r="G390" s="1" t="s">
        <v>560</v>
      </c>
      <c r="H390" s="28">
        <v>22.5</v>
      </c>
      <c r="I390" s="29">
        <v>65000</v>
      </c>
      <c r="J390" s="30">
        <f t="shared" si="10"/>
        <v>1462500</v>
      </c>
      <c r="K390" s="26" t="s">
        <v>637</v>
      </c>
      <c r="L390" s="26" t="s">
        <v>45</v>
      </c>
      <c r="M390" s="31" t="s">
        <v>731</v>
      </c>
      <c r="N390" s="1" t="s">
        <v>42</v>
      </c>
    </row>
    <row r="391" spans="1:14" s="23" customFormat="1" ht="18" customHeight="1">
      <c r="A391" s="26">
        <f t="shared" si="11"/>
        <v>384</v>
      </c>
      <c r="B391" s="26" t="s">
        <v>402</v>
      </c>
      <c r="C391" s="26" t="s">
        <v>41</v>
      </c>
      <c r="D391" s="70" t="s">
        <v>500</v>
      </c>
      <c r="E391" s="71" t="s">
        <v>258</v>
      </c>
      <c r="F391" s="27">
        <v>9</v>
      </c>
      <c r="G391" s="1" t="s">
        <v>560</v>
      </c>
      <c r="H391" s="28">
        <v>3.2</v>
      </c>
      <c r="I391" s="29">
        <v>65000</v>
      </c>
      <c r="J391" s="30">
        <f t="shared" si="10"/>
        <v>208000</v>
      </c>
      <c r="K391" s="26" t="s">
        <v>637</v>
      </c>
      <c r="L391" s="26" t="s">
        <v>43</v>
      </c>
      <c r="M391" s="31" t="s">
        <v>731</v>
      </c>
      <c r="N391" s="1" t="s">
        <v>42</v>
      </c>
    </row>
    <row r="392" spans="1:14" s="23" customFormat="1" ht="18" customHeight="1">
      <c r="A392" s="26">
        <f t="shared" si="11"/>
        <v>385</v>
      </c>
      <c r="B392" s="26" t="s">
        <v>402</v>
      </c>
      <c r="C392" s="26" t="s">
        <v>41</v>
      </c>
      <c r="D392" s="70" t="s">
        <v>500</v>
      </c>
      <c r="E392" s="71" t="s">
        <v>258</v>
      </c>
      <c r="F392" s="27">
        <v>9</v>
      </c>
      <c r="G392" s="1" t="s">
        <v>560</v>
      </c>
      <c r="H392" s="28">
        <v>7.9</v>
      </c>
      <c r="I392" s="29">
        <v>65000</v>
      </c>
      <c r="J392" s="30">
        <f t="shared" ref="J392:J455" si="12">I392*H392</f>
        <v>513500</v>
      </c>
      <c r="K392" s="26" t="s">
        <v>637</v>
      </c>
      <c r="L392" s="26" t="s">
        <v>44</v>
      </c>
      <c r="M392" s="31" t="s">
        <v>731</v>
      </c>
      <c r="N392" s="1" t="s">
        <v>42</v>
      </c>
    </row>
    <row r="393" spans="1:14" s="23" customFormat="1" ht="18" customHeight="1">
      <c r="A393" s="26">
        <f t="shared" si="11"/>
        <v>386</v>
      </c>
      <c r="B393" s="26" t="s">
        <v>401</v>
      </c>
      <c r="C393" s="26" t="s">
        <v>41</v>
      </c>
      <c r="D393" s="70" t="s">
        <v>498</v>
      </c>
      <c r="E393" s="71" t="s">
        <v>499</v>
      </c>
      <c r="F393" s="27">
        <v>9</v>
      </c>
      <c r="G393" s="1" t="s">
        <v>560</v>
      </c>
      <c r="H393" s="28">
        <v>33</v>
      </c>
      <c r="I393" s="29">
        <v>65000</v>
      </c>
      <c r="J393" s="30">
        <f t="shared" si="12"/>
        <v>2145000</v>
      </c>
      <c r="K393" s="26" t="s">
        <v>638</v>
      </c>
      <c r="L393" s="26" t="s">
        <v>40</v>
      </c>
      <c r="M393" s="31" t="s">
        <v>732</v>
      </c>
      <c r="N393" s="1" t="s">
        <v>42</v>
      </c>
    </row>
    <row r="394" spans="1:14" s="23" customFormat="1" ht="18" customHeight="1">
      <c r="A394" s="26">
        <f t="shared" ref="A394:A457" si="13">A393+1</f>
        <v>387</v>
      </c>
      <c r="B394" s="26" t="s">
        <v>401</v>
      </c>
      <c r="C394" s="26" t="s">
        <v>41</v>
      </c>
      <c r="D394" s="70" t="s">
        <v>498</v>
      </c>
      <c r="E394" s="71" t="s">
        <v>499</v>
      </c>
      <c r="F394" s="27">
        <v>9</v>
      </c>
      <c r="G394" s="1" t="s">
        <v>560</v>
      </c>
      <c r="H394" s="28">
        <v>12</v>
      </c>
      <c r="I394" s="29">
        <v>65000</v>
      </c>
      <c r="J394" s="30">
        <f t="shared" si="12"/>
        <v>780000</v>
      </c>
      <c r="K394" s="26" t="s">
        <v>638</v>
      </c>
      <c r="L394" s="26" t="s">
        <v>45</v>
      </c>
      <c r="M394" s="31" t="s">
        <v>732</v>
      </c>
      <c r="N394" s="1" t="s">
        <v>42</v>
      </c>
    </row>
    <row r="395" spans="1:14" s="23" customFormat="1" ht="18" customHeight="1">
      <c r="A395" s="26">
        <f t="shared" si="13"/>
        <v>388</v>
      </c>
      <c r="B395" s="26" t="s">
        <v>401</v>
      </c>
      <c r="C395" s="26" t="s">
        <v>41</v>
      </c>
      <c r="D395" s="70" t="s">
        <v>498</v>
      </c>
      <c r="E395" s="71" t="s">
        <v>499</v>
      </c>
      <c r="F395" s="27">
        <v>9</v>
      </c>
      <c r="G395" s="1" t="s">
        <v>560</v>
      </c>
      <c r="H395" s="28">
        <v>2.8</v>
      </c>
      <c r="I395" s="29">
        <v>65000</v>
      </c>
      <c r="J395" s="30">
        <f t="shared" si="12"/>
        <v>182000</v>
      </c>
      <c r="K395" s="26" t="s">
        <v>638</v>
      </c>
      <c r="L395" s="26" t="s">
        <v>43</v>
      </c>
      <c r="M395" s="31" t="s">
        <v>732</v>
      </c>
      <c r="N395" s="1" t="s">
        <v>42</v>
      </c>
    </row>
    <row r="396" spans="1:14" s="23" customFormat="1" ht="18" customHeight="1">
      <c r="A396" s="26">
        <f t="shared" si="13"/>
        <v>389</v>
      </c>
      <c r="B396" s="26" t="s">
        <v>401</v>
      </c>
      <c r="C396" s="26" t="s">
        <v>41</v>
      </c>
      <c r="D396" s="70" t="s">
        <v>498</v>
      </c>
      <c r="E396" s="71" t="s">
        <v>499</v>
      </c>
      <c r="F396" s="27">
        <v>9</v>
      </c>
      <c r="G396" s="1" t="s">
        <v>560</v>
      </c>
      <c r="H396" s="28">
        <v>6.9</v>
      </c>
      <c r="I396" s="29">
        <v>65000</v>
      </c>
      <c r="J396" s="30">
        <f t="shared" si="12"/>
        <v>448500</v>
      </c>
      <c r="K396" s="26" t="s">
        <v>638</v>
      </c>
      <c r="L396" s="26" t="s">
        <v>44</v>
      </c>
      <c r="M396" s="31" t="s">
        <v>732</v>
      </c>
      <c r="N396" s="1" t="s">
        <v>42</v>
      </c>
    </row>
    <row r="397" spans="1:14" s="23" customFormat="1" ht="18" customHeight="1">
      <c r="A397" s="26">
        <f t="shared" si="13"/>
        <v>390</v>
      </c>
      <c r="B397" s="26" t="s">
        <v>402</v>
      </c>
      <c r="C397" s="26" t="s">
        <v>41</v>
      </c>
      <c r="D397" s="70" t="s">
        <v>500</v>
      </c>
      <c r="E397" s="71" t="s">
        <v>258</v>
      </c>
      <c r="F397" s="27">
        <v>9</v>
      </c>
      <c r="G397" s="1" t="s">
        <v>560</v>
      </c>
      <c r="H397" s="28">
        <v>39</v>
      </c>
      <c r="I397" s="29">
        <v>65000</v>
      </c>
      <c r="J397" s="30">
        <f t="shared" si="12"/>
        <v>2535000</v>
      </c>
      <c r="K397" s="26" t="s">
        <v>638</v>
      </c>
      <c r="L397" s="26" t="s">
        <v>40</v>
      </c>
      <c r="M397" s="31" t="s">
        <v>732</v>
      </c>
      <c r="N397" s="1" t="s">
        <v>42</v>
      </c>
    </row>
    <row r="398" spans="1:14" s="23" customFormat="1" ht="18" customHeight="1">
      <c r="A398" s="26">
        <f t="shared" si="13"/>
        <v>391</v>
      </c>
      <c r="B398" s="26" t="s">
        <v>402</v>
      </c>
      <c r="C398" s="26" t="s">
        <v>41</v>
      </c>
      <c r="D398" s="70" t="s">
        <v>500</v>
      </c>
      <c r="E398" s="71" t="s">
        <v>258</v>
      </c>
      <c r="F398" s="27">
        <v>9</v>
      </c>
      <c r="G398" s="1" t="s">
        <v>560</v>
      </c>
      <c r="H398" s="28">
        <v>12</v>
      </c>
      <c r="I398" s="29">
        <v>65000</v>
      </c>
      <c r="J398" s="30">
        <f t="shared" si="12"/>
        <v>780000</v>
      </c>
      <c r="K398" s="26" t="s">
        <v>638</v>
      </c>
      <c r="L398" s="26" t="s">
        <v>45</v>
      </c>
      <c r="M398" s="31" t="s">
        <v>732</v>
      </c>
      <c r="N398" s="1" t="s">
        <v>42</v>
      </c>
    </row>
    <row r="399" spans="1:14" s="23" customFormat="1" ht="18" customHeight="1">
      <c r="A399" s="26">
        <f t="shared" si="13"/>
        <v>392</v>
      </c>
      <c r="B399" s="26" t="s">
        <v>402</v>
      </c>
      <c r="C399" s="26" t="s">
        <v>41</v>
      </c>
      <c r="D399" s="70" t="s">
        <v>500</v>
      </c>
      <c r="E399" s="71" t="s">
        <v>258</v>
      </c>
      <c r="F399" s="27">
        <v>9</v>
      </c>
      <c r="G399" s="1" t="s">
        <v>560</v>
      </c>
      <c r="H399" s="28">
        <v>12</v>
      </c>
      <c r="I399" s="29">
        <v>65000</v>
      </c>
      <c r="J399" s="30">
        <f t="shared" si="12"/>
        <v>780000</v>
      </c>
      <c r="K399" s="26" t="s">
        <v>638</v>
      </c>
      <c r="L399" s="26" t="s">
        <v>45</v>
      </c>
      <c r="M399" s="31" t="s">
        <v>732</v>
      </c>
      <c r="N399" s="1" t="s">
        <v>42</v>
      </c>
    </row>
    <row r="400" spans="1:14" s="23" customFormat="1" ht="18" customHeight="1">
      <c r="A400" s="26">
        <f t="shared" si="13"/>
        <v>393</v>
      </c>
      <c r="B400" s="26" t="s">
        <v>402</v>
      </c>
      <c r="C400" s="26" t="s">
        <v>41</v>
      </c>
      <c r="D400" s="70" t="s">
        <v>500</v>
      </c>
      <c r="E400" s="71" t="s">
        <v>258</v>
      </c>
      <c r="F400" s="27">
        <v>9</v>
      </c>
      <c r="G400" s="1" t="s">
        <v>560</v>
      </c>
      <c r="H400" s="28">
        <v>12</v>
      </c>
      <c r="I400" s="29">
        <v>65000</v>
      </c>
      <c r="J400" s="30">
        <f t="shared" si="12"/>
        <v>780000</v>
      </c>
      <c r="K400" s="26" t="s">
        <v>638</v>
      </c>
      <c r="L400" s="26" t="s">
        <v>45</v>
      </c>
      <c r="M400" s="31" t="s">
        <v>732</v>
      </c>
      <c r="N400" s="1" t="s">
        <v>42</v>
      </c>
    </row>
    <row r="401" spans="1:14" s="23" customFormat="1" ht="18" customHeight="1">
      <c r="A401" s="26">
        <f t="shared" si="13"/>
        <v>394</v>
      </c>
      <c r="B401" s="26" t="s">
        <v>402</v>
      </c>
      <c r="C401" s="26" t="s">
        <v>41</v>
      </c>
      <c r="D401" s="70" t="s">
        <v>500</v>
      </c>
      <c r="E401" s="71" t="s">
        <v>258</v>
      </c>
      <c r="F401" s="27">
        <v>9</v>
      </c>
      <c r="G401" s="1" t="s">
        <v>560</v>
      </c>
      <c r="H401" s="28">
        <v>12</v>
      </c>
      <c r="I401" s="29">
        <v>65000</v>
      </c>
      <c r="J401" s="30">
        <f t="shared" si="12"/>
        <v>780000</v>
      </c>
      <c r="K401" s="26" t="s">
        <v>638</v>
      </c>
      <c r="L401" s="26" t="s">
        <v>45</v>
      </c>
      <c r="M401" s="31" t="s">
        <v>732</v>
      </c>
      <c r="N401" s="1" t="s">
        <v>42</v>
      </c>
    </row>
    <row r="402" spans="1:14" s="23" customFormat="1" ht="18" customHeight="1">
      <c r="A402" s="26">
        <f t="shared" si="13"/>
        <v>395</v>
      </c>
      <c r="B402" s="26" t="s">
        <v>402</v>
      </c>
      <c r="C402" s="26" t="s">
        <v>41</v>
      </c>
      <c r="D402" s="70" t="s">
        <v>500</v>
      </c>
      <c r="E402" s="71" t="s">
        <v>258</v>
      </c>
      <c r="F402" s="27">
        <v>9</v>
      </c>
      <c r="G402" s="1" t="s">
        <v>560</v>
      </c>
      <c r="H402" s="28">
        <v>6.7</v>
      </c>
      <c r="I402" s="29">
        <v>65000</v>
      </c>
      <c r="J402" s="30">
        <f t="shared" si="12"/>
        <v>435500</v>
      </c>
      <c r="K402" s="26" t="s">
        <v>638</v>
      </c>
      <c r="L402" s="26" t="s">
        <v>43</v>
      </c>
      <c r="M402" s="31" t="s">
        <v>732</v>
      </c>
      <c r="N402" s="1" t="s">
        <v>42</v>
      </c>
    </row>
    <row r="403" spans="1:14" s="23" customFormat="1" ht="18" customHeight="1">
      <c r="A403" s="26">
        <f t="shared" si="13"/>
        <v>396</v>
      </c>
      <c r="B403" s="26" t="s">
        <v>402</v>
      </c>
      <c r="C403" s="26" t="s">
        <v>41</v>
      </c>
      <c r="D403" s="70" t="s">
        <v>500</v>
      </c>
      <c r="E403" s="71" t="s">
        <v>258</v>
      </c>
      <c r="F403" s="27">
        <v>9</v>
      </c>
      <c r="G403" s="1" t="s">
        <v>560</v>
      </c>
      <c r="H403" s="28">
        <v>16.7</v>
      </c>
      <c r="I403" s="29">
        <v>65000</v>
      </c>
      <c r="J403" s="30">
        <f t="shared" si="12"/>
        <v>1085500</v>
      </c>
      <c r="K403" s="26" t="s">
        <v>638</v>
      </c>
      <c r="L403" s="26" t="s">
        <v>44</v>
      </c>
      <c r="M403" s="31" t="s">
        <v>732</v>
      </c>
      <c r="N403" s="1" t="s">
        <v>42</v>
      </c>
    </row>
    <row r="404" spans="1:14" s="23" customFormat="1" ht="18" customHeight="1">
      <c r="A404" s="26">
        <f t="shared" si="13"/>
        <v>397</v>
      </c>
      <c r="B404" s="26" t="s">
        <v>403</v>
      </c>
      <c r="C404" s="26" t="s">
        <v>41</v>
      </c>
      <c r="D404" s="70" t="s">
        <v>501</v>
      </c>
      <c r="E404" s="71" t="s">
        <v>502</v>
      </c>
      <c r="F404" s="27">
        <v>9</v>
      </c>
      <c r="G404" s="1" t="s">
        <v>560</v>
      </c>
      <c r="H404" s="28">
        <v>57.9</v>
      </c>
      <c r="I404" s="29">
        <v>65000</v>
      </c>
      <c r="J404" s="30">
        <f t="shared" si="12"/>
        <v>3763500</v>
      </c>
      <c r="K404" s="26" t="s">
        <v>639</v>
      </c>
      <c r="L404" s="26" t="s">
        <v>40</v>
      </c>
      <c r="M404" s="31" t="s">
        <v>733</v>
      </c>
      <c r="N404" s="1" t="s">
        <v>42</v>
      </c>
    </row>
    <row r="405" spans="1:14" s="23" customFormat="1" ht="18" customHeight="1">
      <c r="A405" s="26">
        <f t="shared" si="13"/>
        <v>398</v>
      </c>
      <c r="B405" s="26" t="s">
        <v>403</v>
      </c>
      <c r="C405" s="26" t="s">
        <v>41</v>
      </c>
      <c r="D405" s="70" t="s">
        <v>501</v>
      </c>
      <c r="E405" s="71" t="s">
        <v>502</v>
      </c>
      <c r="F405" s="27">
        <v>9</v>
      </c>
      <c r="G405" s="1" t="s">
        <v>560</v>
      </c>
      <c r="H405" s="28">
        <v>52.7</v>
      </c>
      <c r="I405" s="29">
        <v>65000</v>
      </c>
      <c r="J405" s="30">
        <f t="shared" si="12"/>
        <v>3425500</v>
      </c>
      <c r="K405" s="26" t="s">
        <v>639</v>
      </c>
      <c r="L405" s="26" t="s">
        <v>40</v>
      </c>
      <c r="M405" s="31" t="s">
        <v>733</v>
      </c>
      <c r="N405" s="1" t="s">
        <v>42</v>
      </c>
    </row>
    <row r="406" spans="1:14" s="23" customFormat="1" ht="18" customHeight="1">
      <c r="A406" s="26">
        <f t="shared" si="13"/>
        <v>399</v>
      </c>
      <c r="B406" s="26" t="s">
        <v>403</v>
      </c>
      <c r="C406" s="26" t="s">
        <v>41</v>
      </c>
      <c r="D406" s="70" t="s">
        <v>501</v>
      </c>
      <c r="E406" s="72" t="s">
        <v>502</v>
      </c>
      <c r="F406" s="27">
        <v>9</v>
      </c>
      <c r="G406" s="1" t="s">
        <v>560</v>
      </c>
      <c r="H406" s="28">
        <v>22.5</v>
      </c>
      <c r="I406" s="29">
        <v>65000</v>
      </c>
      <c r="J406" s="30">
        <f t="shared" si="12"/>
        <v>1462500</v>
      </c>
      <c r="K406" s="26" t="s">
        <v>639</v>
      </c>
      <c r="L406" s="26" t="s">
        <v>45</v>
      </c>
      <c r="M406" s="31" t="s">
        <v>733</v>
      </c>
      <c r="N406" s="1" t="s">
        <v>42</v>
      </c>
    </row>
    <row r="407" spans="1:14" s="23" customFormat="1" ht="18" customHeight="1">
      <c r="A407" s="26">
        <f t="shared" si="13"/>
        <v>400</v>
      </c>
      <c r="B407" s="26" t="s">
        <v>403</v>
      </c>
      <c r="C407" s="26" t="s">
        <v>41</v>
      </c>
      <c r="D407" s="70" t="s">
        <v>501</v>
      </c>
      <c r="E407" s="72" t="s">
        <v>502</v>
      </c>
      <c r="F407" s="27">
        <v>9</v>
      </c>
      <c r="G407" s="1" t="s">
        <v>560</v>
      </c>
      <c r="H407" s="28">
        <v>22.5</v>
      </c>
      <c r="I407" s="29">
        <v>65000</v>
      </c>
      <c r="J407" s="30">
        <f t="shared" si="12"/>
        <v>1462500</v>
      </c>
      <c r="K407" s="26" t="s">
        <v>639</v>
      </c>
      <c r="L407" s="26" t="s">
        <v>45</v>
      </c>
      <c r="M407" s="31" t="s">
        <v>733</v>
      </c>
      <c r="N407" s="1" t="s">
        <v>42</v>
      </c>
    </row>
    <row r="408" spans="1:14" s="23" customFormat="1" ht="18" customHeight="1">
      <c r="A408" s="26">
        <f t="shared" si="13"/>
        <v>401</v>
      </c>
      <c r="B408" s="26" t="s">
        <v>403</v>
      </c>
      <c r="C408" s="26" t="s">
        <v>41</v>
      </c>
      <c r="D408" s="70" t="s">
        <v>501</v>
      </c>
      <c r="E408" s="72" t="s">
        <v>502</v>
      </c>
      <c r="F408" s="27">
        <v>9</v>
      </c>
      <c r="G408" s="1" t="s">
        <v>560</v>
      </c>
      <c r="H408" s="28">
        <v>22.5</v>
      </c>
      <c r="I408" s="29">
        <v>65000</v>
      </c>
      <c r="J408" s="30">
        <f t="shared" si="12"/>
        <v>1462500</v>
      </c>
      <c r="K408" s="26" t="s">
        <v>639</v>
      </c>
      <c r="L408" s="26" t="s">
        <v>45</v>
      </c>
      <c r="M408" s="31" t="s">
        <v>733</v>
      </c>
      <c r="N408" s="1" t="s">
        <v>42</v>
      </c>
    </row>
    <row r="409" spans="1:14" s="23" customFormat="1" ht="18" customHeight="1">
      <c r="A409" s="26">
        <f t="shared" si="13"/>
        <v>402</v>
      </c>
      <c r="B409" s="26" t="s">
        <v>403</v>
      </c>
      <c r="C409" s="26" t="s">
        <v>41</v>
      </c>
      <c r="D409" s="70" t="s">
        <v>501</v>
      </c>
      <c r="E409" s="72" t="s">
        <v>502</v>
      </c>
      <c r="F409" s="27">
        <v>9</v>
      </c>
      <c r="G409" s="1" t="s">
        <v>560</v>
      </c>
      <c r="H409" s="28">
        <v>22.5</v>
      </c>
      <c r="I409" s="29">
        <v>65000</v>
      </c>
      <c r="J409" s="30">
        <f t="shared" si="12"/>
        <v>1462500</v>
      </c>
      <c r="K409" s="26" t="s">
        <v>639</v>
      </c>
      <c r="L409" s="26" t="s">
        <v>45</v>
      </c>
      <c r="M409" s="31" t="s">
        <v>733</v>
      </c>
      <c r="N409" s="1" t="s">
        <v>42</v>
      </c>
    </row>
    <row r="410" spans="1:14" s="23" customFormat="1" ht="18" customHeight="1">
      <c r="A410" s="26">
        <f t="shared" si="13"/>
        <v>403</v>
      </c>
      <c r="B410" s="26" t="s">
        <v>403</v>
      </c>
      <c r="C410" s="26" t="s">
        <v>41</v>
      </c>
      <c r="D410" s="70" t="s">
        <v>501</v>
      </c>
      <c r="E410" s="71" t="s">
        <v>502</v>
      </c>
      <c r="F410" s="27">
        <v>9</v>
      </c>
      <c r="G410" s="1" t="s">
        <v>560</v>
      </c>
      <c r="H410" s="28">
        <v>22.5</v>
      </c>
      <c r="I410" s="29">
        <v>65000</v>
      </c>
      <c r="J410" s="30">
        <f t="shared" si="12"/>
        <v>1462500</v>
      </c>
      <c r="K410" s="26" t="s">
        <v>639</v>
      </c>
      <c r="L410" s="26" t="s">
        <v>45</v>
      </c>
      <c r="M410" s="31" t="s">
        <v>733</v>
      </c>
      <c r="N410" s="1" t="s">
        <v>42</v>
      </c>
    </row>
    <row r="411" spans="1:14" s="23" customFormat="1" ht="18" customHeight="1">
      <c r="A411" s="26">
        <f t="shared" si="13"/>
        <v>404</v>
      </c>
      <c r="B411" s="26" t="s">
        <v>403</v>
      </c>
      <c r="C411" s="26" t="s">
        <v>41</v>
      </c>
      <c r="D411" s="70" t="s">
        <v>501</v>
      </c>
      <c r="E411" s="71" t="s">
        <v>502</v>
      </c>
      <c r="F411" s="27">
        <v>9</v>
      </c>
      <c r="G411" s="1" t="s">
        <v>560</v>
      </c>
      <c r="H411" s="28">
        <v>22.5</v>
      </c>
      <c r="I411" s="29">
        <v>65000</v>
      </c>
      <c r="J411" s="30">
        <f t="shared" si="12"/>
        <v>1462500</v>
      </c>
      <c r="K411" s="26" t="s">
        <v>639</v>
      </c>
      <c r="L411" s="26" t="s">
        <v>45</v>
      </c>
      <c r="M411" s="31" t="s">
        <v>733</v>
      </c>
      <c r="N411" s="1" t="s">
        <v>42</v>
      </c>
    </row>
    <row r="412" spans="1:14" s="23" customFormat="1" ht="18" customHeight="1">
      <c r="A412" s="26">
        <f t="shared" si="13"/>
        <v>405</v>
      </c>
      <c r="B412" s="26" t="s">
        <v>403</v>
      </c>
      <c r="C412" s="26" t="s">
        <v>41</v>
      </c>
      <c r="D412" s="70" t="s">
        <v>501</v>
      </c>
      <c r="E412" s="71" t="s">
        <v>502</v>
      </c>
      <c r="F412" s="27">
        <v>9</v>
      </c>
      <c r="G412" s="1" t="s">
        <v>560</v>
      </c>
      <c r="H412" s="28">
        <v>22.5</v>
      </c>
      <c r="I412" s="29">
        <v>65000</v>
      </c>
      <c r="J412" s="30">
        <f t="shared" si="12"/>
        <v>1462500</v>
      </c>
      <c r="K412" s="26" t="s">
        <v>639</v>
      </c>
      <c r="L412" s="26" t="s">
        <v>45</v>
      </c>
      <c r="M412" s="31" t="s">
        <v>733</v>
      </c>
      <c r="N412" s="1" t="s">
        <v>42</v>
      </c>
    </row>
    <row r="413" spans="1:14" s="23" customFormat="1" ht="18" customHeight="1">
      <c r="A413" s="26">
        <f t="shared" si="13"/>
        <v>406</v>
      </c>
      <c r="B413" s="26" t="s">
        <v>403</v>
      </c>
      <c r="C413" s="26" t="s">
        <v>41</v>
      </c>
      <c r="D413" s="70" t="s">
        <v>501</v>
      </c>
      <c r="E413" s="71" t="s">
        <v>502</v>
      </c>
      <c r="F413" s="27">
        <v>9</v>
      </c>
      <c r="G413" s="1" t="s">
        <v>560</v>
      </c>
      <c r="H413" s="28">
        <v>22.5</v>
      </c>
      <c r="I413" s="29">
        <v>65000</v>
      </c>
      <c r="J413" s="30">
        <f t="shared" si="12"/>
        <v>1462500</v>
      </c>
      <c r="K413" s="26" t="s">
        <v>639</v>
      </c>
      <c r="L413" s="26" t="s">
        <v>45</v>
      </c>
      <c r="M413" s="31" t="s">
        <v>733</v>
      </c>
      <c r="N413" s="1" t="s">
        <v>42</v>
      </c>
    </row>
    <row r="414" spans="1:14" s="23" customFormat="1" ht="18" customHeight="1">
      <c r="A414" s="26">
        <f t="shared" si="13"/>
        <v>407</v>
      </c>
      <c r="B414" s="26" t="s">
        <v>403</v>
      </c>
      <c r="C414" s="26" t="s">
        <v>41</v>
      </c>
      <c r="D414" s="70" t="s">
        <v>501</v>
      </c>
      <c r="E414" s="71" t="s">
        <v>502</v>
      </c>
      <c r="F414" s="27">
        <v>9</v>
      </c>
      <c r="G414" s="1" t="s">
        <v>560</v>
      </c>
      <c r="H414" s="28">
        <v>7.5</v>
      </c>
      <c r="I414" s="29">
        <v>65000</v>
      </c>
      <c r="J414" s="30">
        <f t="shared" si="12"/>
        <v>487500</v>
      </c>
      <c r="K414" s="26" t="s">
        <v>639</v>
      </c>
      <c r="L414" s="26" t="s">
        <v>43</v>
      </c>
      <c r="M414" s="31" t="s">
        <v>733</v>
      </c>
      <c r="N414" s="1" t="s">
        <v>42</v>
      </c>
    </row>
    <row r="415" spans="1:14" s="23" customFormat="1" ht="18" customHeight="1">
      <c r="A415" s="26">
        <f t="shared" si="13"/>
        <v>408</v>
      </c>
      <c r="B415" s="26" t="s">
        <v>403</v>
      </c>
      <c r="C415" s="26" t="s">
        <v>41</v>
      </c>
      <c r="D415" s="70" t="s">
        <v>501</v>
      </c>
      <c r="E415" s="71" t="s">
        <v>502</v>
      </c>
      <c r="F415" s="27">
        <v>9</v>
      </c>
      <c r="G415" s="1" t="s">
        <v>560</v>
      </c>
      <c r="H415" s="28">
        <v>6.6</v>
      </c>
      <c r="I415" s="29">
        <v>65000</v>
      </c>
      <c r="J415" s="30">
        <f t="shared" si="12"/>
        <v>429000</v>
      </c>
      <c r="K415" s="26" t="s">
        <v>639</v>
      </c>
      <c r="L415" s="26" t="s">
        <v>43</v>
      </c>
      <c r="M415" s="31" t="s">
        <v>733</v>
      </c>
      <c r="N415" s="1" t="s">
        <v>42</v>
      </c>
    </row>
    <row r="416" spans="1:14" s="23" customFormat="1" ht="18" customHeight="1">
      <c r="A416" s="26">
        <f t="shared" si="13"/>
        <v>409</v>
      </c>
      <c r="B416" s="26" t="s">
        <v>403</v>
      </c>
      <c r="C416" s="26" t="s">
        <v>41</v>
      </c>
      <c r="D416" s="70" t="s">
        <v>501</v>
      </c>
      <c r="E416" s="71" t="s">
        <v>502</v>
      </c>
      <c r="F416" s="27">
        <v>9</v>
      </c>
      <c r="G416" s="1" t="s">
        <v>560</v>
      </c>
      <c r="H416" s="28">
        <v>18.8</v>
      </c>
      <c r="I416" s="29">
        <v>65000</v>
      </c>
      <c r="J416" s="30">
        <f t="shared" si="12"/>
        <v>1222000</v>
      </c>
      <c r="K416" s="26" t="s">
        <v>639</v>
      </c>
      <c r="L416" s="26" t="s">
        <v>44</v>
      </c>
      <c r="M416" s="31" t="s">
        <v>733</v>
      </c>
      <c r="N416" s="1" t="s">
        <v>42</v>
      </c>
    </row>
    <row r="417" spans="1:14" s="23" customFormat="1" ht="18" customHeight="1">
      <c r="A417" s="26">
        <f t="shared" si="13"/>
        <v>410</v>
      </c>
      <c r="B417" s="26" t="s">
        <v>403</v>
      </c>
      <c r="C417" s="26" t="s">
        <v>41</v>
      </c>
      <c r="D417" s="70" t="s">
        <v>501</v>
      </c>
      <c r="E417" s="71" t="s">
        <v>502</v>
      </c>
      <c r="F417" s="27">
        <v>9</v>
      </c>
      <c r="G417" s="1" t="s">
        <v>560</v>
      </c>
      <c r="H417" s="28">
        <v>16.5</v>
      </c>
      <c r="I417" s="29">
        <v>65000</v>
      </c>
      <c r="J417" s="30">
        <f t="shared" si="12"/>
        <v>1072500</v>
      </c>
      <c r="K417" s="26" t="s">
        <v>639</v>
      </c>
      <c r="L417" s="26" t="s">
        <v>44</v>
      </c>
      <c r="M417" s="31" t="s">
        <v>733</v>
      </c>
      <c r="N417" s="1" t="s">
        <v>42</v>
      </c>
    </row>
    <row r="418" spans="1:14" s="23" customFormat="1" ht="18" customHeight="1">
      <c r="A418" s="26">
        <f t="shared" si="13"/>
        <v>411</v>
      </c>
      <c r="B418" s="26" t="s">
        <v>404</v>
      </c>
      <c r="C418" s="26" t="s">
        <v>41</v>
      </c>
      <c r="D418" s="70" t="s">
        <v>503</v>
      </c>
      <c r="E418" s="71" t="s">
        <v>0</v>
      </c>
      <c r="F418" s="27">
        <v>9</v>
      </c>
      <c r="G418" s="1" t="s">
        <v>560</v>
      </c>
      <c r="H418" s="28">
        <v>45</v>
      </c>
      <c r="I418" s="29">
        <v>65000</v>
      </c>
      <c r="J418" s="30">
        <f t="shared" si="12"/>
        <v>2925000</v>
      </c>
      <c r="K418" s="26" t="s">
        <v>639</v>
      </c>
      <c r="L418" s="26" t="s">
        <v>40</v>
      </c>
      <c r="M418" s="31" t="s">
        <v>733</v>
      </c>
      <c r="N418" s="1" t="s">
        <v>42</v>
      </c>
    </row>
    <row r="419" spans="1:14" s="23" customFormat="1" ht="18" customHeight="1">
      <c r="A419" s="26">
        <f t="shared" si="13"/>
        <v>412</v>
      </c>
      <c r="B419" s="26" t="s">
        <v>404</v>
      </c>
      <c r="C419" s="26" t="s">
        <v>41</v>
      </c>
      <c r="D419" s="70" t="s">
        <v>503</v>
      </c>
      <c r="E419" s="71" t="s">
        <v>0</v>
      </c>
      <c r="F419" s="27">
        <v>9</v>
      </c>
      <c r="G419" s="1" t="s">
        <v>560</v>
      </c>
      <c r="H419" s="28">
        <v>22.5</v>
      </c>
      <c r="I419" s="29">
        <v>65000</v>
      </c>
      <c r="J419" s="30">
        <f t="shared" si="12"/>
        <v>1462500</v>
      </c>
      <c r="K419" s="26" t="s">
        <v>639</v>
      </c>
      <c r="L419" s="26" t="s">
        <v>45</v>
      </c>
      <c r="M419" s="31" t="s">
        <v>733</v>
      </c>
      <c r="N419" s="1" t="s">
        <v>42</v>
      </c>
    </row>
    <row r="420" spans="1:14" s="23" customFormat="1" ht="18" customHeight="1">
      <c r="A420" s="26">
        <f t="shared" si="13"/>
        <v>413</v>
      </c>
      <c r="B420" s="26" t="s">
        <v>404</v>
      </c>
      <c r="C420" s="26" t="s">
        <v>41</v>
      </c>
      <c r="D420" s="70" t="s">
        <v>503</v>
      </c>
      <c r="E420" s="71" t="s">
        <v>0</v>
      </c>
      <c r="F420" s="27">
        <v>9</v>
      </c>
      <c r="G420" s="1" t="s">
        <v>560</v>
      </c>
      <c r="H420" s="28">
        <v>22.5</v>
      </c>
      <c r="I420" s="29">
        <v>65000</v>
      </c>
      <c r="J420" s="30">
        <f t="shared" si="12"/>
        <v>1462500</v>
      </c>
      <c r="K420" s="26" t="s">
        <v>639</v>
      </c>
      <c r="L420" s="26" t="s">
        <v>45</v>
      </c>
      <c r="M420" s="31" t="s">
        <v>733</v>
      </c>
      <c r="N420" s="1" t="s">
        <v>42</v>
      </c>
    </row>
    <row r="421" spans="1:14" s="23" customFormat="1" ht="18" customHeight="1">
      <c r="A421" s="26">
        <f t="shared" si="13"/>
        <v>414</v>
      </c>
      <c r="B421" s="26" t="s">
        <v>404</v>
      </c>
      <c r="C421" s="26" t="s">
        <v>41</v>
      </c>
      <c r="D421" s="70" t="s">
        <v>503</v>
      </c>
      <c r="E421" s="71" t="s">
        <v>0</v>
      </c>
      <c r="F421" s="27">
        <v>9</v>
      </c>
      <c r="G421" s="1" t="s">
        <v>560</v>
      </c>
      <c r="H421" s="28">
        <v>22.5</v>
      </c>
      <c r="I421" s="29">
        <v>65000</v>
      </c>
      <c r="J421" s="30">
        <f t="shared" si="12"/>
        <v>1462500</v>
      </c>
      <c r="K421" s="26" t="s">
        <v>639</v>
      </c>
      <c r="L421" s="26" t="s">
        <v>45</v>
      </c>
      <c r="M421" s="31" t="s">
        <v>733</v>
      </c>
      <c r="N421" s="1" t="s">
        <v>42</v>
      </c>
    </row>
    <row r="422" spans="1:14" s="23" customFormat="1" ht="18" customHeight="1">
      <c r="A422" s="26">
        <f t="shared" si="13"/>
        <v>415</v>
      </c>
      <c r="B422" s="26" t="s">
        <v>404</v>
      </c>
      <c r="C422" s="26" t="s">
        <v>41</v>
      </c>
      <c r="D422" s="70" t="s">
        <v>503</v>
      </c>
      <c r="E422" s="71" t="s">
        <v>0</v>
      </c>
      <c r="F422" s="27">
        <v>9</v>
      </c>
      <c r="G422" s="1" t="s">
        <v>560</v>
      </c>
      <c r="H422" s="28">
        <v>1.8</v>
      </c>
      <c r="I422" s="29">
        <v>65000</v>
      </c>
      <c r="J422" s="30">
        <f t="shared" si="12"/>
        <v>117000</v>
      </c>
      <c r="K422" s="26" t="s">
        <v>639</v>
      </c>
      <c r="L422" s="26" t="s">
        <v>43</v>
      </c>
      <c r="M422" s="31" t="s">
        <v>733</v>
      </c>
      <c r="N422" s="1" t="s">
        <v>42</v>
      </c>
    </row>
    <row r="423" spans="1:14" s="23" customFormat="1" ht="18" customHeight="1">
      <c r="A423" s="26">
        <f t="shared" si="13"/>
        <v>416</v>
      </c>
      <c r="B423" s="26" t="s">
        <v>404</v>
      </c>
      <c r="C423" s="26" t="s">
        <v>41</v>
      </c>
      <c r="D423" s="70" t="s">
        <v>503</v>
      </c>
      <c r="E423" s="71" t="s">
        <v>0</v>
      </c>
      <c r="F423" s="27">
        <v>9</v>
      </c>
      <c r="G423" s="1" t="s">
        <v>560</v>
      </c>
      <c r="H423" s="28">
        <v>4.5</v>
      </c>
      <c r="I423" s="29">
        <v>65000</v>
      </c>
      <c r="J423" s="30">
        <f t="shared" si="12"/>
        <v>292500</v>
      </c>
      <c r="K423" s="26" t="s">
        <v>639</v>
      </c>
      <c r="L423" s="26" t="s">
        <v>44</v>
      </c>
      <c r="M423" s="31" t="s">
        <v>733</v>
      </c>
      <c r="N423" s="1" t="s">
        <v>42</v>
      </c>
    </row>
    <row r="424" spans="1:14" s="23" customFormat="1" ht="18" customHeight="1">
      <c r="A424" s="26">
        <f t="shared" si="13"/>
        <v>417</v>
      </c>
      <c r="B424" s="26" t="s">
        <v>404</v>
      </c>
      <c r="C424" s="26" t="s">
        <v>41</v>
      </c>
      <c r="D424" s="70" t="s">
        <v>503</v>
      </c>
      <c r="E424" s="72" t="s">
        <v>0</v>
      </c>
      <c r="F424" s="27">
        <v>9</v>
      </c>
      <c r="G424" s="1" t="s">
        <v>560</v>
      </c>
      <c r="H424" s="28">
        <v>33</v>
      </c>
      <c r="I424" s="29">
        <v>65000</v>
      </c>
      <c r="J424" s="30">
        <f t="shared" si="12"/>
        <v>2145000</v>
      </c>
      <c r="K424" s="26" t="s">
        <v>640</v>
      </c>
      <c r="L424" s="26" t="s">
        <v>40</v>
      </c>
      <c r="M424" s="31" t="s">
        <v>734</v>
      </c>
      <c r="N424" s="1" t="s">
        <v>42</v>
      </c>
    </row>
    <row r="425" spans="1:14" s="23" customFormat="1" ht="18" customHeight="1">
      <c r="A425" s="26">
        <f t="shared" si="13"/>
        <v>418</v>
      </c>
      <c r="B425" s="26" t="s">
        <v>404</v>
      </c>
      <c r="C425" s="26" t="s">
        <v>41</v>
      </c>
      <c r="D425" s="70" t="s">
        <v>503</v>
      </c>
      <c r="E425" s="72" t="s">
        <v>0</v>
      </c>
      <c r="F425" s="27">
        <v>9</v>
      </c>
      <c r="G425" s="1" t="s">
        <v>560</v>
      </c>
      <c r="H425" s="28">
        <v>12</v>
      </c>
      <c r="I425" s="29">
        <v>65000</v>
      </c>
      <c r="J425" s="30">
        <f t="shared" si="12"/>
        <v>780000</v>
      </c>
      <c r="K425" s="26" t="s">
        <v>640</v>
      </c>
      <c r="L425" s="26" t="s">
        <v>45</v>
      </c>
      <c r="M425" s="31" t="s">
        <v>734</v>
      </c>
      <c r="N425" s="1" t="s">
        <v>42</v>
      </c>
    </row>
    <row r="426" spans="1:14" s="23" customFormat="1" ht="18" customHeight="1">
      <c r="A426" s="26">
        <f t="shared" si="13"/>
        <v>419</v>
      </c>
      <c r="B426" s="26" t="s">
        <v>404</v>
      </c>
      <c r="C426" s="26" t="s">
        <v>41</v>
      </c>
      <c r="D426" s="70" t="s">
        <v>503</v>
      </c>
      <c r="E426" s="72" t="s">
        <v>0</v>
      </c>
      <c r="F426" s="27">
        <v>9</v>
      </c>
      <c r="G426" s="1" t="s">
        <v>560</v>
      </c>
      <c r="H426" s="28">
        <v>12</v>
      </c>
      <c r="I426" s="29">
        <v>65000</v>
      </c>
      <c r="J426" s="30">
        <f t="shared" si="12"/>
        <v>780000</v>
      </c>
      <c r="K426" s="26" t="s">
        <v>640</v>
      </c>
      <c r="L426" s="26" t="s">
        <v>45</v>
      </c>
      <c r="M426" s="31" t="s">
        <v>734</v>
      </c>
      <c r="N426" s="1" t="s">
        <v>42</v>
      </c>
    </row>
    <row r="427" spans="1:14" s="23" customFormat="1" ht="18" customHeight="1">
      <c r="A427" s="26">
        <f t="shared" si="13"/>
        <v>420</v>
      </c>
      <c r="B427" s="26" t="s">
        <v>404</v>
      </c>
      <c r="C427" s="26" t="s">
        <v>41</v>
      </c>
      <c r="D427" s="70" t="s">
        <v>503</v>
      </c>
      <c r="E427" s="72" t="s">
        <v>0</v>
      </c>
      <c r="F427" s="27">
        <v>9</v>
      </c>
      <c r="G427" s="1" t="s">
        <v>560</v>
      </c>
      <c r="H427" s="28">
        <v>3.6</v>
      </c>
      <c r="I427" s="29">
        <v>65000</v>
      </c>
      <c r="J427" s="30">
        <f t="shared" si="12"/>
        <v>234000</v>
      </c>
      <c r="K427" s="26" t="s">
        <v>640</v>
      </c>
      <c r="L427" s="26" t="s">
        <v>43</v>
      </c>
      <c r="M427" s="31" t="s">
        <v>734</v>
      </c>
      <c r="N427" s="1" t="s">
        <v>42</v>
      </c>
    </row>
    <row r="428" spans="1:14" s="23" customFormat="1" ht="18" customHeight="1">
      <c r="A428" s="26">
        <f t="shared" si="13"/>
        <v>421</v>
      </c>
      <c r="B428" s="26" t="s">
        <v>404</v>
      </c>
      <c r="C428" s="26" t="s">
        <v>41</v>
      </c>
      <c r="D428" s="70" t="s">
        <v>503</v>
      </c>
      <c r="E428" s="72" t="s">
        <v>0</v>
      </c>
      <c r="F428" s="27">
        <v>9</v>
      </c>
      <c r="G428" s="1" t="s">
        <v>560</v>
      </c>
      <c r="H428" s="28">
        <v>9</v>
      </c>
      <c r="I428" s="29">
        <v>65000</v>
      </c>
      <c r="J428" s="30">
        <f t="shared" si="12"/>
        <v>585000</v>
      </c>
      <c r="K428" s="26" t="s">
        <v>640</v>
      </c>
      <c r="L428" s="26" t="s">
        <v>44</v>
      </c>
      <c r="M428" s="31" t="s">
        <v>734</v>
      </c>
      <c r="N428" s="1" t="s">
        <v>42</v>
      </c>
    </row>
    <row r="429" spans="1:14" s="23" customFormat="1" ht="18" customHeight="1">
      <c r="A429" s="26">
        <f t="shared" si="13"/>
        <v>422</v>
      </c>
      <c r="B429" s="26" t="s">
        <v>148</v>
      </c>
      <c r="C429" s="26" t="s">
        <v>41</v>
      </c>
      <c r="D429" s="70" t="s">
        <v>162</v>
      </c>
      <c r="E429" s="72" t="s">
        <v>163</v>
      </c>
      <c r="F429" s="27">
        <v>9</v>
      </c>
      <c r="G429" s="1" t="s">
        <v>108</v>
      </c>
      <c r="H429" s="28">
        <v>63.8</v>
      </c>
      <c r="I429" s="29">
        <v>65000</v>
      </c>
      <c r="J429" s="30">
        <f t="shared" si="12"/>
        <v>4147000</v>
      </c>
      <c r="K429" s="26" t="s">
        <v>177</v>
      </c>
      <c r="L429" s="26" t="s">
        <v>40</v>
      </c>
      <c r="M429" s="31" t="s">
        <v>184</v>
      </c>
      <c r="N429" s="1" t="s">
        <v>42</v>
      </c>
    </row>
    <row r="430" spans="1:14" s="23" customFormat="1" ht="18" customHeight="1">
      <c r="A430" s="26">
        <f t="shared" si="13"/>
        <v>423</v>
      </c>
      <c r="B430" s="26" t="s">
        <v>148</v>
      </c>
      <c r="C430" s="26" t="s">
        <v>41</v>
      </c>
      <c r="D430" s="70" t="s">
        <v>162</v>
      </c>
      <c r="E430" s="72" t="s">
        <v>163</v>
      </c>
      <c r="F430" s="27">
        <v>9</v>
      </c>
      <c r="G430" s="1" t="s">
        <v>108</v>
      </c>
      <c r="H430" s="28">
        <v>62.3</v>
      </c>
      <c r="I430" s="29">
        <v>65000</v>
      </c>
      <c r="J430" s="30">
        <f t="shared" si="12"/>
        <v>4049500</v>
      </c>
      <c r="K430" s="26" t="s">
        <v>177</v>
      </c>
      <c r="L430" s="26" t="s">
        <v>40</v>
      </c>
      <c r="M430" s="31" t="s">
        <v>184</v>
      </c>
      <c r="N430" s="1" t="s">
        <v>42</v>
      </c>
    </row>
    <row r="431" spans="1:14" s="23" customFormat="1" ht="18" customHeight="1">
      <c r="A431" s="26">
        <f t="shared" si="13"/>
        <v>424</v>
      </c>
      <c r="B431" s="26" t="s">
        <v>148</v>
      </c>
      <c r="C431" s="26" t="s">
        <v>41</v>
      </c>
      <c r="D431" s="70" t="s">
        <v>162</v>
      </c>
      <c r="E431" s="72" t="s">
        <v>163</v>
      </c>
      <c r="F431" s="27">
        <v>9</v>
      </c>
      <c r="G431" s="1" t="s">
        <v>108</v>
      </c>
      <c r="H431" s="28">
        <v>4.9000000000000004</v>
      </c>
      <c r="I431" s="29">
        <v>65000</v>
      </c>
      <c r="J431" s="30">
        <f t="shared" si="12"/>
        <v>318500</v>
      </c>
      <c r="K431" s="26" t="s">
        <v>177</v>
      </c>
      <c r="L431" s="26" t="s">
        <v>43</v>
      </c>
      <c r="M431" s="31" t="s">
        <v>184</v>
      </c>
      <c r="N431" s="1" t="s">
        <v>42</v>
      </c>
    </row>
    <row r="432" spans="1:14" s="23" customFormat="1" ht="18" customHeight="1">
      <c r="A432" s="26">
        <f t="shared" si="13"/>
        <v>425</v>
      </c>
      <c r="B432" s="26" t="s">
        <v>148</v>
      </c>
      <c r="C432" s="26" t="s">
        <v>41</v>
      </c>
      <c r="D432" s="70" t="s">
        <v>162</v>
      </c>
      <c r="E432" s="72" t="s">
        <v>163</v>
      </c>
      <c r="F432" s="27">
        <v>9</v>
      </c>
      <c r="G432" s="1" t="s">
        <v>108</v>
      </c>
      <c r="H432" s="28">
        <v>4.7</v>
      </c>
      <c r="I432" s="29">
        <v>65000</v>
      </c>
      <c r="J432" s="30">
        <f t="shared" si="12"/>
        <v>305500</v>
      </c>
      <c r="K432" s="26" t="s">
        <v>177</v>
      </c>
      <c r="L432" s="26" t="s">
        <v>43</v>
      </c>
      <c r="M432" s="31" t="s">
        <v>184</v>
      </c>
      <c r="N432" s="1" t="s">
        <v>42</v>
      </c>
    </row>
    <row r="433" spans="1:14" s="23" customFormat="1" ht="18" customHeight="1">
      <c r="A433" s="26">
        <f t="shared" si="13"/>
        <v>426</v>
      </c>
      <c r="B433" s="26" t="s">
        <v>148</v>
      </c>
      <c r="C433" s="26" t="s">
        <v>41</v>
      </c>
      <c r="D433" s="70" t="s">
        <v>162</v>
      </c>
      <c r="E433" s="72" t="s">
        <v>163</v>
      </c>
      <c r="F433" s="27">
        <v>9</v>
      </c>
      <c r="G433" s="1" t="s">
        <v>108</v>
      </c>
      <c r="H433" s="28">
        <v>12.2</v>
      </c>
      <c r="I433" s="29">
        <v>65000</v>
      </c>
      <c r="J433" s="30">
        <f t="shared" si="12"/>
        <v>793000</v>
      </c>
      <c r="K433" s="26" t="s">
        <v>177</v>
      </c>
      <c r="L433" s="26" t="s">
        <v>44</v>
      </c>
      <c r="M433" s="31" t="s">
        <v>184</v>
      </c>
      <c r="N433" s="1" t="s">
        <v>42</v>
      </c>
    </row>
    <row r="434" spans="1:14" s="23" customFormat="1" ht="18" customHeight="1">
      <c r="A434" s="26">
        <f t="shared" si="13"/>
        <v>427</v>
      </c>
      <c r="B434" s="26" t="s">
        <v>148</v>
      </c>
      <c r="C434" s="26" t="s">
        <v>41</v>
      </c>
      <c r="D434" s="70" t="s">
        <v>162</v>
      </c>
      <c r="E434" s="72" t="s">
        <v>163</v>
      </c>
      <c r="F434" s="27">
        <v>9</v>
      </c>
      <c r="G434" s="1" t="s">
        <v>108</v>
      </c>
      <c r="H434" s="28">
        <v>11.8</v>
      </c>
      <c r="I434" s="29">
        <v>65000</v>
      </c>
      <c r="J434" s="30">
        <f t="shared" si="12"/>
        <v>767000</v>
      </c>
      <c r="K434" s="26" t="s">
        <v>177</v>
      </c>
      <c r="L434" s="26" t="s">
        <v>44</v>
      </c>
      <c r="M434" s="31" t="s">
        <v>184</v>
      </c>
      <c r="N434" s="1" t="s">
        <v>42</v>
      </c>
    </row>
    <row r="435" spans="1:14" s="23" customFormat="1" ht="18" customHeight="1">
      <c r="A435" s="26">
        <f t="shared" si="13"/>
        <v>428</v>
      </c>
      <c r="B435" s="26" t="s">
        <v>211</v>
      </c>
      <c r="C435" s="26" t="s">
        <v>41</v>
      </c>
      <c r="D435" s="70" t="s">
        <v>251</v>
      </c>
      <c r="E435" s="72" t="s">
        <v>252</v>
      </c>
      <c r="F435" s="27">
        <v>9</v>
      </c>
      <c r="G435" s="1" t="s">
        <v>108</v>
      </c>
      <c r="H435" s="28">
        <v>45</v>
      </c>
      <c r="I435" s="29">
        <v>65000</v>
      </c>
      <c r="J435" s="30">
        <f t="shared" si="12"/>
        <v>2925000</v>
      </c>
      <c r="K435" s="26" t="s">
        <v>178</v>
      </c>
      <c r="L435" s="26" t="s">
        <v>40</v>
      </c>
      <c r="M435" s="31" t="s">
        <v>37</v>
      </c>
      <c r="N435" s="1" t="s">
        <v>42</v>
      </c>
    </row>
    <row r="436" spans="1:14" s="23" customFormat="1" ht="18" customHeight="1">
      <c r="A436" s="26">
        <f t="shared" si="13"/>
        <v>429</v>
      </c>
      <c r="B436" s="26" t="s">
        <v>211</v>
      </c>
      <c r="C436" s="26" t="s">
        <v>41</v>
      </c>
      <c r="D436" s="70" t="s">
        <v>251</v>
      </c>
      <c r="E436" s="72" t="s">
        <v>252</v>
      </c>
      <c r="F436" s="27">
        <v>9</v>
      </c>
      <c r="G436" s="1" t="s">
        <v>108</v>
      </c>
      <c r="H436" s="28">
        <v>22.5</v>
      </c>
      <c r="I436" s="29">
        <v>65000</v>
      </c>
      <c r="J436" s="30">
        <f t="shared" si="12"/>
        <v>1462500</v>
      </c>
      <c r="K436" s="26" t="s">
        <v>178</v>
      </c>
      <c r="L436" s="26" t="s">
        <v>45</v>
      </c>
      <c r="M436" s="31" t="s">
        <v>37</v>
      </c>
      <c r="N436" s="1" t="s">
        <v>42</v>
      </c>
    </row>
    <row r="437" spans="1:14" s="23" customFormat="1" ht="18" customHeight="1">
      <c r="A437" s="26">
        <f t="shared" si="13"/>
        <v>430</v>
      </c>
      <c r="B437" s="26" t="s">
        <v>211</v>
      </c>
      <c r="C437" s="26" t="s">
        <v>41</v>
      </c>
      <c r="D437" s="70" t="s">
        <v>251</v>
      </c>
      <c r="E437" s="71" t="s">
        <v>252</v>
      </c>
      <c r="F437" s="27">
        <v>9</v>
      </c>
      <c r="G437" s="1" t="s">
        <v>108</v>
      </c>
      <c r="H437" s="28">
        <v>22.5</v>
      </c>
      <c r="I437" s="29">
        <v>65000</v>
      </c>
      <c r="J437" s="30">
        <f t="shared" si="12"/>
        <v>1462500</v>
      </c>
      <c r="K437" s="26" t="s">
        <v>178</v>
      </c>
      <c r="L437" s="26" t="s">
        <v>45</v>
      </c>
      <c r="M437" s="31" t="s">
        <v>37</v>
      </c>
      <c r="N437" s="1" t="s">
        <v>42</v>
      </c>
    </row>
    <row r="438" spans="1:14" s="23" customFormat="1" ht="18" customHeight="1">
      <c r="A438" s="26">
        <f t="shared" si="13"/>
        <v>431</v>
      </c>
      <c r="B438" s="26" t="s">
        <v>211</v>
      </c>
      <c r="C438" s="26" t="s">
        <v>41</v>
      </c>
      <c r="D438" s="70" t="s">
        <v>251</v>
      </c>
      <c r="E438" s="71" t="s">
        <v>252</v>
      </c>
      <c r="F438" s="27">
        <v>9</v>
      </c>
      <c r="G438" s="1" t="s">
        <v>108</v>
      </c>
      <c r="H438" s="28">
        <v>22.5</v>
      </c>
      <c r="I438" s="29">
        <v>65000</v>
      </c>
      <c r="J438" s="30">
        <f t="shared" si="12"/>
        <v>1462500</v>
      </c>
      <c r="K438" s="26" t="s">
        <v>178</v>
      </c>
      <c r="L438" s="26" t="s">
        <v>45</v>
      </c>
      <c r="M438" s="31" t="s">
        <v>37</v>
      </c>
      <c r="N438" s="1" t="s">
        <v>42</v>
      </c>
    </row>
    <row r="439" spans="1:14" s="23" customFormat="1" ht="18" customHeight="1">
      <c r="A439" s="26">
        <f t="shared" si="13"/>
        <v>432</v>
      </c>
      <c r="B439" s="26" t="s">
        <v>211</v>
      </c>
      <c r="C439" s="26" t="s">
        <v>41</v>
      </c>
      <c r="D439" s="70" t="s">
        <v>251</v>
      </c>
      <c r="E439" s="71" t="s">
        <v>252</v>
      </c>
      <c r="F439" s="27">
        <v>9</v>
      </c>
      <c r="G439" s="1" t="s">
        <v>108</v>
      </c>
      <c r="H439" s="28">
        <v>3.4</v>
      </c>
      <c r="I439" s="29">
        <v>65000</v>
      </c>
      <c r="J439" s="30">
        <f t="shared" si="12"/>
        <v>221000</v>
      </c>
      <c r="K439" s="26" t="s">
        <v>178</v>
      </c>
      <c r="L439" s="26" t="s">
        <v>43</v>
      </c>
      <c r="M439" s="31" t="s">
        <v>37</v>
      </c>
      <c r="N439" s="1" t="s">
        <v>42</v>
      </c>
    </row>
    <row r="440" spans="1:14" s="23" customFormat="1" ht="18" customHeight="1">
      <c r="A440" s="26">
        <f t="shared" si="13"/>
        <v>433</v>
      </c>
      <c r="B440" s="26" t="s">
        <v>211</v>
      </c>
      <c r="C440" s="26" t="s">
        <v>41</v>
      </c>
      <c r="D440" s="70" t="s">
        <v>251</v>
      </c>
      <c r="E440" s="71" t="s">
        <v>252</v>
      </c>
      <c r="F440" s="27">
        <v>9</v>
      </c>
      <c r="G440" s="1" t="s">
        <v>108</v>
      </c>
      <c r="H440" s="28">
        <v>8.4</v>
      </c>
      <c r="I440" s="29">
        <v>65000</v>
      </c>
      <c r="J440" s="30">
        <f t="shared" si="12"/>
        <v>546000</v>
      </c>
      <c r="K440" s="26" t="s">
        <v>178</v>
      </c>
      <c r="L440" s="26" t="s">
        <v>44</v>
      </c>
      <c r="M440" s="31" t="s">
        <v>37</v>
      </c>
      <c r="N440" s="1" t="s">
        <v>42</v>
      </c>
    </row>
    <row r="441" spans="1:14" s="23" customFormat="1" ht="18" customHeight="1">
      <c r="A441" s="26">
        <f t="shared" si="13"/>
        <v>434</v>
      </c>
      <c r="B441" s="26" t="s">
        <v>210</v>
      </c>
      <c r="C441" s="26" t="s">
        <v>41</v>
      </c>
      <c r="D441" s="70" t="s">
        <v>250</v>
      </c>
      <c r="E441" s="71" t="s">
        <v>0</v>
      </c>
      <c r="F441" s="27">
        <v>9</v>
      </c>
      <c r="G441" s="1" t="s">
        <v>108</v>
      </c>
      <c r="H441" s="28">
        <v>22.5</v>
      </c>
      <c r="I441" s="29">
        <v>65000</v>
      </c>
      <c r="J441" s="30">
        <f t="shared" si="12"/>
        <v>1462500</v>
      </c>
      <c r="K441" s="26" t="s">
        <v>303</v>
      </c>
      <c r="L441" s="26" t="s">
        <v>40</v>
      </c>
      <c r="M441" s="31" t="s">
        <v>327</v>
      </c>
      <c r="N441" s="1" t="s">
        <v>42</v>
      </c>
    </row>
    <row r="442" spans="1:14" s="23" customFormat="1" ht="18" customHeight="1">
      <c r="A442" s="26">
        <f t="shared" si="13"/>
        <v>435</v>
      </c>
      <c r="B442" s="26" t="s">
        <v>210</v>
      </c>
      <c r="C442" s="26" t="s">
        <v>41</v>
      </c>
      <c r="D442" s="70" t="s">
        <v>250</v>
      </c>
      <c r="E442" s="71" t="s">
        <v>0</v>
      </c>
      <c r="F442" s="27">
        <v>9</v>
      </c>
      <c r="G442" s="1" t="s">
        <v>108</v>
      </c>
      <c r="H442" s="28">
        <v>22.5</v>
      </c>
      <c r="I442" s="29">
        <v>65000</v>
      </c>
      <c r="J442" s="30">
        <f t="shared" si="12"/>
        <v>1462500</v>
      </c>
      <c r="K442" s="26" t="s">
        <v>303</v>
      </c>
      <c r="L442" s="26" t="s">
        <v>45</v>
      </c>
      <c r="M442" s="31" t="s">
        <v>327</v>
      </c>
      <c r="N442" s="1" t="s">
        <v>42</v>
      </c>
    </row>
    <row r="443" spans="1:14" s="23" customFormat="1" ht="18" customHeight="1">
      <c r="A443" s="26">
        <f t="shared" si="13"/>
        <v>436</v>
      </c>
      <c r="B443" s="26" t="s">
        <v>210</v>
      </c>
      <c r="C443" s="26" t="s">
        <v>41</v>
      </c>
      <c r="D443" s="70" t="s">
        <v>250</v>
      </c>
      <c r="E443" s="71" t="s">
        <v>0</v>
      </c>
      <c r="F443" s="27">
        <v>9</v>
      </c>
      <c r="G443" s="1" t="s">
        <v>108</v>
      </c>
      <c r="H443" s="28">
        <v>22.5</v>
      </c>
      <c r="I443" s="29">
        <v>65000</v>
      </c>
      <c r="J443" s="30">
        <f t="shared" si="12"/>
        <v>1462500</v>
      </c>
      <c r="K443" s="26" t="s">
        <v>303</v>
      </c>
      <c r="L443" s="26" t="s">
        <v>45</v>
      </c>
      <c r="M443" s="31" t="s">
        <v>327</v>
      </c>
      <c r="N443" s="1" t="s">
        <v>42</v>
      </c>
    </row>
    <row r="444" spans="1:14" s="23" customFormat="1" ht="18" customHeight="1">
      <c r="A444" s="26">
        <f t="shared" si="13"/>
        <v>437</v>
      </c>
      <c r="B444" s="26" t="s">
        <v>210</v>
      </c>
      <c r="C444" s="26" t="s">
        <v>41</v>
      </c>
      <c r="D444" s="70" t="s">
        <v>250</v>
      </c>
      <c r="E444" s="71" t="s">
        <v>0</v>
      </c>
      <c r="F444" s="27">
        <v>9</v>
      </c>
      <c r="G444" s="1" t="s">
        <v>108</v>
      </c>
      <c r="H444" s="28">
        <v>22.5</v>
      </c>
      <c r="I444" s="29">
        <v>65000</v>
      </c>
      <c r="J444" s="30">
        <f t="shared" si="12"/>
        <v>1462500</v>
      </c>
      <c r="K444" s="26" t="s">
        <v>303</v>
      </c>
      <c r="L444" s="26" t="s">
        <v>45</v>
      </c>
      <c r="M444" s="31" t="s">
        <v>327</v>
      </c>
      <c r="N444" s="1" t="s">
        <v>42</v>
      </c>
    </row>
    <row r="445" spans="1:14" s="23" customFormat="1" ht="18" customHeight="1">
      <c r="A445" s="26">
        <f t="shared" si="13"/>
        <v>438</v>
      </c>
      <c r="B445" s="26" t="s">
        <v>210</v>
      </c>
      <c r="C445" s="26" t="s">
        <v>41</v>
      </c>
      <c r="D445" s="70" t="s">
        <v>250</v>
      </c>
      <c r="E445" s="71" t="s">
        <v>0</v>
      </c>
      <c r="F445" s="27">
        <v>9</v>
      </c>
      <c r="G445" s="1" t="s">
        <v>108</v>
      </c>
      <c r="H445" s="28">
        <v>22.5</v>
      </c>
      <c r="I445" s="29">
        <v>65000</v>
      </c>
      <c r="J445" s="30">
        <f t="shared" si="12"/>
        <v>1462500</v>
      </c>
      <c r="K445" s="26" t="s">
        <v>303</v>
      </c>
      <c r="L445" s="26" t="s">
        <v>45</v>
      </c>
      <c r="M445" s="31" t="s">
        <v>327</v>
      </c>
      <c r="N445" s="1" t="s">
        <v>42</v>
      </c>
    </row>
    <row r="446" spans="1:14" s="23" customFormat="1" ht="18" customHeight="1">
      <c r="A446" s="26">
        <f t="shared" si="13"/>
        <v>439</v>
      </c>
      <c r="B446" s="26" t="s">
        <v>210</v>
      </c>
      <c r="C446" s="26" t="s">
        <v>41</v>
      </c>
      <c r="D446" s="70" t="s">
        <v>250</v>
      </c>
      <c r="E446" s="71" t="s">
        <v>0</v>
      </c>
      <c r="F446" s="27">
        <v>9</v>
      </c>
      <c r="G446" s="1" t="s">
        <v>108</v>
      </c>
      <c r="H446" s="28">
        <v>4.7</v>
      </c>
      <c r="I446" s="29">
        <v>65000</v>
      </c>
      <c r="J446" s="30">
        <f t="shared" si="12"/>
        <v>305500</v>
      </c>
      <c r="K446" s="26" t="s">
        <v>303</v>
      </c>
      <c r="L446" s="26" t="s">
        <v>43</v>
      </c>
      <c r="M446" s="31" t="s">
        <v>327</v>
      </c>
      <c r="N446" s="1" t="s">
        <v>42</v>
      </c>
    </row>
    <row r="447" spans="1:14" s="23" customFormat="1" ht="18" customHeight="1">
      <c r="A447" s="26">
        <f t="shared" si="13"/>
        <v>440</v>
      </c>
      <c r="B447" s="26" t="s">
        <v>210</v>
      </c>
      <c r="C447" s="26" t="s">
        <v>41</v>
      </c>
      <c r="D447" s="70" t="s">
        <v>250</v>
      </c>
      <c r="E447" s="71" t="s">
        <v>0</v>
      </c>
      <c r="F447" s="27">
        <v>9</v>
      </c>
      <c r="G447" s="1" t="s">
        <v>108</v>
      </c>
      <c r="H447" s="28">
        <v>11.8</v>
      </c>
      <c r="I447" s="29">
        <v>65000</v>
      </c>
      <c r="J447" s="30">
        <f t="shared" si="12"/>
        <v>767000</v>
      </c>
      <c r="K447" s="26" t="s">
        <v>303</v>
      </c>
      <c r="L447" s="26" t="s">
        <v>44</v>
      </c>
      <c r="M447" s="31" t="s">
        <v>327</v>
      </c>
      <c r="N447" s="1" t="s">
        <v>42</v>
      </c>
    </row>
    <row r="448" spans="1:14" s="23" customFormat="1" ht="18" customHeight="1">
      <c r="A448" s="26">
        <f t="shared" si="13"/>
        <v>441</v>
      </c>
      <c r="B448" s="26" t="s">
        <v>405</v>
      </c>
      <c r="C448" s="26" t="s">
        <v>41</v>
      </c>
      <c r="D448" s="70" t="s">
        <v>504</v>
      </c>
      <c r="E448" s="71" t="s">
        <v>161</v>
      </c>
      <c r="F448" s="27">
        <v>9</v>
      </c>
      <c r="G448" s="1" t="s">
        <v>108</v>
      </c>
      <c r="H448" s="28">
        <v>33</v>
      </c>
      <c r="I448" s="29">
        <v>65000</v>
      </c>
      <c r="J448" s="30">
        <f t="shared" si="12"/>
        <v>2145000</v>
      </c>
      <c r="K448" s="26" t="s">
        <v>641</v>
      </c>
      <c r="L448" s="26" t="s">
        <v>40</v>
      </c>
      <c r="M448" s="31" t="s">
        <v>735</v>
      </c>
      <c r="N448" s="1" t="s">
        <v>42</v>
      </c>
    </row>
    <row r="449" spans="1:14" s="23" customFormat="1" ht="18" customHeight="1">
      <c r="A449" s="26">
        <f t="shared" si="13"/>
        <v>442</v>
      </c>
      <c r="B449" s="26" t="s">
        <v>405</v>
      </c>
      <c r="C449" s="26" t="s">
        <v>41</v>
      </c>
      <c r="D449" s="70" t="s">
        <v>504</v>
      </c>
      <c r="E449" s="71" t="s">
        <v>161</v>
      </c>
      <c r="F449" s="27">
        <v>9</v>
      </c>
      <c r="G449" s="1" t="s">
        <v>108</v>
      </c>
      <c r="H449" s="28">
        <v>12</v>
      </c>
      <c r="I449" s="29">
        <v>65000</v>
      </c>
      <c r="J449" s="30">
        <f t="shared" si="12"/>
        <v>780000</v>
      </c>
      <c r="K449" s="26" t="s">
        <v>641</v>
      </c>
      <c r="L449" s="26" t="s">
        <v>45</v>
      </c>
      <c r="M449" s="31" t="s">
        <v>735</v>
      </c>
      <c r="N449" s="1" t="s">
        <v>42</v>
      </c>
    </row>
    <row r="450" spans="1:14" s="23" customFormat="1" ht="18" customHeight="1">
      <c r="A450" s="26">
        <f t="shared" si="13"/>
        <v>443</v>
      </c>
      <c r="B450" s="26" t="s">
        <v>405</v>
      </c>
      <c r="C450" s="26" t="s">
        <v>41</v>
      </c>
      <c r="D450" s="70" t="s">
        <v>504</v>
      </c>
      <c r="E450" s="71" t="s">
        <v>161</v>
      </c>
      <c r="F450" s="27">
        <v>9</v>
      </c>
      <c r="G450" s="1" t="s">
        <v>108</v>
      </c>
      <c r="H450" s="28">
        <v>12</v>
      </c>
      <c r="I450" s="29">
        <v>65000</v>
      </c>
      <c r="J450" s="30">
        <f t="shared" si="12"/>
        <v>780000</v>
      </c>
      <c r="K450" s="26" t="s">
        <v>641</v>
      </c>
      <c r="L450" s="26" t="s">
        <v>45</v>
      </c>
      <c r="M450" s="31" t="s">
        <v>735</v>
      </c>
      <c r="N450" s="1" t="s">
        <v>42</v>
      </c>
    </row>
    <row r="451" spans="1:14" s="23" customFormat="1" ht="18" customHeight="1">
      <c r="A451" s="26">
        <f t="shared" si="13"/>
        <v>444</v>
      </c>
      <c r="B451" s="26" t="s">
        <v>405</v>
      </c>
      <c r="C451" s="26" t="s">
        <v>41</v>
      </c>
      <c r="D451" s="70" t="s">
        <v>504</v>
      </c>
      <c r="E451" s="71" t="s">
        <v>161</v>
      </c>
      <c r="F451" s="27">
        <v>9</v>
      </c>
      <c r="G451" s="1" t="s">
        <v>108</v>
      </c>
      <c r="H451" s="28">
        <v>12</v>
      </c>
      <c r="I451" s="29">
        <v>65000</v>
      </c>
      <c r="J451" s="30">
        <f t="shared" si="12"/>
        <v>780000</v>
      </c>
      <c r="K451" s="26" t="s">
        <v>641</v>
      </c>
      <c r="L451" s="26" t="s">
        <v>45</v>
      </c>
      <c r="M451" s="31" t="s">
        <v>735</v>
      </c>
      <c r="N451" s="1" t="s">
        <v>42</v>
      </c>
    </row>
    <row r="452" spans="1:14" s="23" customFormat="1" ht="18" customHeight="1">
      <c r="A452" s="26">
        <f t="shared" si="13"/>
        <v>445</v>
      </c>
      <c r="B452" s="26" t="s">
        <v>405</v>
      </c>
      <c r="C452" s="26" t="s">
        <v>41</v>
      </c>
      <c r="D452" s="70" t="s">
        <v>504</v>
      </c>
      <c r="E452" s="71" t="s">
        <v>161</v>
      </c>
      <c r="F452" s="27">
        <v>9</v>
      </c>
      <c r="G452" s="1" t="s">
        <v>108</v>
      </c>
      <c r="H452" s="28">
        <v>12</v>
      </c>
      <c r="I452" s="29">
        <v>65000</v>
      </c>
      <c r="J452" s="30">
        <f t="shared" si="12"/>
        <v>780000</v>
      </c>
      <c r="K452" s="26" t="s">
        <v>641</v>
      </c>
      <c r="L452" s="26" t="s">
        <v>45</v>
      </c>
      <c r="M452" s="31" t="s">
        <v>735</v>
      </c>
      <c r="N452" s="1" t="s">
        <v>42</v>
      </c>
    </row>
    <row r="453" spans="1:14" s="23" customFormat="1" ht="18" customHeight="1">
      <c r="A453" s="26">
        <f t="shared" si="13"/>
        <v>446</v>
      </c>
      <c r="B453" s="26" t="s">
        <v>405</v>
      </c>
      <c r="C453" s="26" t="s">
        <v>41</v>
      </c>
      <c r="D453" s="70" t="s">
        <v>504</v>
      </c>
      <c r="E453" s="71" t="s">
        <v>161</v>
      </c>
      <c r="F453" s="27">
        <v>9</v>
      </c>
      <c r="G453" s="1" t="s">
        <v>108</v>
      </c>
      <c r="H453" s="28">
        <v>5</v>
      </c>
      <c r="I453" s="29">
        <v>65000</v>
      </c>
      <c r="J453" s="30">
        <f t="shared" si="12"/>
        <v>325000</v>
      </c>
      <c r="K453" s="26" t="s">
        <v>641</v>
      </c>
      <c r="L453" s="26" t="s">
        <v>43</v>
      </c>
      <c r="M453" s="31" t="s">
        <v>735</v>
      </c>
      <c r="N453" s="1" t="s">
        <v>42</v>
      </c>
    </row>
    <row r="454" spans="1:14" s="23" customFormat="1" ht="18" customHeight="1">
      <c r="A454" s="26">
        <f t="shared" si="13"/>
        <v>447</v>
      </c>
      <c r="B454" s="26" t="s">
        <v>405</v>
      </c>
      <c r="C454" s="26" t="s">
        <v>41</v>
      </c>
      <c r="D454" s="70" t="s">
        <v>504</v>
      </c>
      <c r="E454" s="71" t="s">
        <v>161</v>
      </c>
      <c r="F454" s="27">
        <v>9</v>
      </c>
      <c r="G454" s="1" t="s">
        <v>108</v>
      </c>
      <c r="H454" s="28">
        <v>12.6</v>
      </c>
      <c r="I454" s="29">
        <v>65000</v>
      </c>
      <c r="J454" s="30">
        <f t="shared" si="12"/>
        <v>819000</v>
      </c>
      <c r="K454" s="26" t="s">
        <v>641</v>
      </c>
      <c r="L454" s="26" t="s">
        <v>44</v>
      </c>
      <c r="M454" s="31" t="s">
        <v>735</v>
      </c>
      <c r="N454" s="1" t="s">
        <v>42</v>
      </c>
    </row>
    <row r="455" spans="1:14" s="23" customFormat="1" ht="18" customHeight="1">
      <c r="A455" s="26">
        <f t="shared" si="13"/>
        <v>448</v>
      </c>
      <c r="B455" s="26" t="s">
        <v>405</v>
      </c>
      <c r="C455" s="26" t="s">
        <v>41</v>
      </c>
      <c r="D455" s="70" t="s">
        <v>504</v>
      </c>
      <c r="E455" s="71" t="s">
        <v>161</v>
      </c>
      <c r="F455" s="27">
        <v>9</v>
      </c>
      <c r="G455" s="1" t="s">
        <v>108</v>
      </c>
      <c r="H455" s="28">
        <v>33</v>
      </c>
      <c r="I455" s="29">
        <v>65000</v>
      </c>
      <c r="J455" s="30">
        <f t="shared" si="12"/>
        <v>2145000</v>
      </c>
      <c r="K455" s="26" t="s">
        <v>642</v>
      </c>
      <c r="L455" s="26" t="s">
        <v>40</v>
      </c>
      <c r="M455" s="31" t="s">
        <v>736</v>
      </c>
      <c r="N455" s="1" t="s">
        <v>42</v>
      </c>
    </row>
    <row r="456" spans="1:14" s="23" customFormat="1" ht="18" customHeight="1">
      <c r="A456" s="26">
        <f t="shared" si="13"/>
        <v>449</v>
      </c>
      <c r="B456" s="26" t="s">
        <v>405</v>
      </c>
      <c r="C456" s="26" t="s">
        <v>41</v>
      </c>
      <c r="D456" s="70" t="s">
        <v>504</v>
      </c>
      <c r="E456" s="71" t="s">
        <v>161</v>
      </c>
      <c r="F456" s="27">
        <v>9</v>
      </c>
      <c r="G456" s="1" t="s">
        <v>108</v>
      </c>
      <c r="H456" s="28">
        <v>12</v>
      </c>
      <c r="I456" s="29">
        <v>65000</v>
      </c>
      <c r="J456" s="30">
        <f t="shared" ref="J456:J519" si="14">I456*H456</f>
        <v>780000</v>
      </c>
      <c r="K456" s="26" t="s">
        <v>642</v>
      </c>
      <c r="L456" s="26" t="s">
        <v>45</v>
      </c>
      <c r="M456" s="31" t="s">
        <v>736</v>
      </c>
      <c r="N456" s="1" t="s">
        <v>42</v>
      </c>
    </row>
    <row r="457" spans="1:14" s="23" customFormat="1" ht="18" customHeight="1">
      <c r="A457" s="26">
        <f t="shared" si="13"/>
        <v>450</v>
      </c>
      <c r="B457" s="26" t="s">
        <v>405</v>
      </c>
      <c r="C457" s="26" t="s">
        <v>41</v>
      </c>
      <c r="D457" s="70" t="s">
        <v>504</v>
      </c>
      <c r="E457" s="71" t="s">
        <v>161</v>
      </c>
      <c r="F457" s="27">
        <v>9</v>
      </c>
      <c r="G457" s="1" t="s">
        <v>108</v>
      </c>
      <c r="H457" s="28">
        <v>12</v>
      </c>
      <c r="I457" s="29">
        <v>65000</v>
      </c>
      <c r="J457" s="30">
        <f t="shared" si="14"/>
        <v>780000</v>
      </c>
      <c r="K457" s="26" t="s">
        <v>642</v>
      </c>
      <c r="L457" s="26" t="s">
        <v>45</v>
      </c>
      <c r="M457" s="31" t="s">
        <v>736</v>
      </c>
      <c r="N457" s="1" t="s">
        <v>42</v>
      </c>
    </row>
    <row r="458" spans="1:14" s="23" customFormat="1" ht="18" customHeight="1">
      <c r="A458" s="26">
        <f t="shared" ref="A458:A521" si="15">A457+1</f>
        <v>451</v>
      </c>
      <c r="B458" s="26" t="s">
        <v>405</v>
      </c>
      <c r="C458" s="26" t="s">
        <v>41</v>
      </c>
      <c r="D458" s="70" t="s">
        <v>504</v>
      </c>
      <c r="E458" s="71" t="s">
        <v>161</v>
      </c>
      <c r="F458" s="27">
        <v>9</v>
      </c>
      <c r="G458" s="1" t="s">
        <v>108</v>
      </c>
      <c r="H458" s="28">
        <v>12</v>
      </c>
      <c r="I458" s="29">
        <v>65000</v>
      </c>
      <c r="J458" s="30">
        <f t="shared" si="14"/>
        <v>780000</v>
      </c>
      <c r="K458" s="26" t="s">
        <v>642</v>
      </c>
      <c r="L458" s="26" t="s">
        <v>45</v>
      </c>
      <c r="M458" s="31" t="s">
        <v>736</v>
      </c>
      <c r="N458" s="1" t="s">
        <v>42</v>
      </c>
    </row>
    <row r="459" spans="1:14" s="23" customFormat="1" ht="18" customHeight="1">
      <c r="A459" s="26">
        <f t="shared" si="15"/>
        <v>452</v>
      </c>
      <c r="B459" s="26" t="s">
        <v>405</v>
      </c>
      <c r="C459" s="26" t="s">
        <v>41</v>
      </c>
      <c r="D459" s="70" t="s">
        <v>504</v>
      </c>
      <c r="E459" s="71" t="s">
        <v>161</v>
      </c>
      <c r="F459" s="27">
        <v>9</v>
      </c>
      <c r="G459" s="1" t="s">
        <v>108</v>
      </c>
      <c r="H459" s="28">
        <v>3.8</v>
      </c>
      <c r="I459" s="29">
        <v>65000</v>
      </c>
      <c r="J459" s="30">
        <f t="shared" si="14"/>
        <v>247000</v>
      </c>
      <c r="K459" s="26" t="s">
        <v>642</v>
      </c>
      <c r="L459" s="26" t="s">
        <v>43</v>
      </c>
      <c r="M459" s="31" t="s">
        <v>736</v>
      </c>
      <c r="N459" s="1" t="s">
        <v>42</v>
      </c>
    </row>
    <row r="460" spans="1:14" s="23" customFormat="1" ht="18" customHeight="1">
      <c r="A460" s="26">
        <f t="shared" si="15"/>
        <v>453</v>
      </c>
      <c r="B460" s="26" t="s">
        <v>405</v>
      </c>
      <c r="C460" s="26" t="s">
        <v>41</v>
      </c>
      <c r="D460" s="70" t="s">
        <v>504</v>
      </c>
      <c r="E460" s="71" t="s">
        <v>161</v>
      </c>
      <c r="F460" s="27">
        <v>9</v>
      </c>
      <c r="G460" s="1" t="s">
        <v>108</v>
      </c>
      <c r="H460" s="28">
        <v>9.6</v>
      </c>
      <c r="I460" s="29">
        <v>65000</v>
      </c>
      <c r="J460" s="30">
        <f t="shared" si="14"/>
        <v>624000</v>
      </c>
      <c r="K460" s="26" t="s">
        <v>642</v>
      </c>
      <c r="L460" s="26" t="s">
        <v>44</v>
      </c>
      <c r="M460" s="31" t="s">
        <v>736</v>
      </c>
      <c r="N460" s="1" t="s">
        <v>42</v>
      </c>
    </row>
    <row r="461" spans="1:14" s="23" customFormat="1" ht="18" customHeight="1">
      <c r="A461" s="26">
        <f t="shared" si="15"/>
        <v>454</v>
      </c>
      <c r="B461" s="26" t="s">
        <v>210</v>
      </c>
      <c r="C461" s="26" t="s">
        <v>41</v>
      </c>
      <c r="D461" s="70" t="s">
        <v>250</v>
      </c>
      <c r="E461" s="71" t="s">
        <v>0</v>
      </c>
      <c r="F461" s="27">
        <v>9</v>
      </c>
      <c r="G461" s="1" t="s">
        <v>108</v>
      </c>
      <c r="H461" s="28">
        <v>33</v>
      </c>
      <c r="I461" s="29">
        <v>65000</v>
      </c>
      <c r="J461" s="30">
        <f t="shared" si="14"/>
        <v>2145000</v>
      </c>
      <c r="K461" s="26" t="s">
        <v>643</v>
      </c>
      <c r="L461" s="26" t="s">
        <v>40</v>
      </c>
      <c r="M461" s="31" t="s">
        <v>737</v>
      </c>
      <c r="N461" s="1" t="s">
        <v>42</v>
      </c>
    </row>
    <row r="462" spans="1:14" s="23" customFormat="1" ht="18" customHeight="1">
      <c r="A462" s="26">
        <f t="shared" si="15"/>
        <v>455</v>
      </c>
      <c r="B462" s="26" t="s">
        <v>210</v>
      </c>
      <c r="C462" s="26" t="s">
        <v>41</v>
      </c>
      <c r="D462" s="70" t="s">
        <v>250</v>
      </c>
      <c r="E462" s="71" t="s">
        <v>0</v>
      </c>
      <c r="F462" s="27">
        <v>9</v>
      </c>
      <c r="G462" s="1" t="s">
        <v>108</v>
      </c>
      <c r="H462" s="28">
        <v>12</v>
      </c>
      <c r="I462" s="29">
        <v>65000</v>
      </c>
      <c r="J462" s="30">
        <f t="shared" si="14"/>
        <v>780000</v>
      </c>
      <c r="K462" s="26" t="s">
        <v>643</v>
      </c>
      <c r="L462" s="26" t="s">
        <v>45</v>
      </c>
      <c r="M462" s="31" t="s">
        <v>737</v>
      </c>
      <c r="N462" s="1" t="s">
        <v>42</v>
      </c>
    </row>
    <row r="463" spans="1:14" s="23" customFormat="1" ht="18" customHeight="1">
      <c r="A463" s="26">
        <f t="shared" si="15"/>
        <v>456</v>
      </c>
      <c r="B463" s="26" t="s">
        <v>210</v>
      </c>
      <c r="C463" s="26" t="s">
        <v>41</v>
      </c>
      <c r="D463" s="70" t="s">
        <v>250</v>
      </c>
      <c r="E463" s="71" t="s">
        <v>0</v>
      </c>
      <c r="F463" s="27">
        <v>9</v>
      </c>
      <c r="G463" s="1" t="s">
        <v>108</v>
      </c>
      <c r="H463" s="28">
        <v>0.8</v>
      </c>
      <c r="I463" s="29">
        <v>65000</v>
      </c>
      <c r="J463" s="30">
        <f t="shared" si="14"/>
        <v>52000</v>
      </c>
      <c r="K463" s="26" t="s">
        <v>643</v>
      </c>
      <c r="L463" s="26" t="s">
        <v>43</v>
      </c>
      <c r="M463" s="31" t="s">
        <v>737</v>
      </c>
      <c r="N463" s="1" t="s">
        <v>42</v>
      </c>
    </row>
    <row r="464" spans="1:14" s="23" customFormat="1" ht="18" customHeight="1">
      <c r="A464" s="26">
        <f t="shared" si="15"/>
        <v>457</v>
      </c>
      <c r="B464" s="26" t="s">
        <v>210</v>
      </c>
      <c r="C464" s="26" t="s">
        <v>41</v>
      </c>
      <c r="D464" s="70" t="s">
        <v>250</v>
      </c>
      <c r="E464" s="71" t="s">
        <v>0</v>
      </c>
      <c r="F464" s="27">
        <v>9</v>
      </c>
      <c r="G464" s="1" t="s">
        <v>108</v>
      </c>
      <c r="H464" s="28">
        <v>1.9</v>
      </c>
      <c r="I464" s="29">
        <v>65000</v>
      </c>
      <c r="J464" s="30">
        <f t="shared" si="14"/>
        <v>123500</v>
      </c>
      <c r="K464" s="26" t="s">
        <v>643</v>
      </c>
      <c r="L464" s="26" t="s">
        <v>44</v>
      </c>
      <c r="M464" s="31" t="s">
        <v>737</v>
      </c>
      <c r="N464" s="1" t="s">
        <v>42</v>
      </c>
    </row>
    <row r="465" spans="1:14" s="23" customFormat="1" ht="18" customHeight="1">
      <c r="A465" s="26">
        <f t="shared" si="15"/>
        <v>458</v>
      </c>
      <c r="B465" s="26" t="s">
        <v>212</v>
      </c>
      <c r="C465" s="26" t="s">
        <v>41</v>
      </c>
      <c r="D465" s="70" t="s">
        <v>253</v>
      </c>
      <c r="E465" s="71" t="s">
        <v>254</v>
      </c>
      <c r="F465" s="27">
        <v>9</v>
      </c>
      <c r="G465" s="1" t="s">
        <v>109</v>
      </c>
      <c r="H465" s="28">
        <v>33</v>
      </c>
      <c r="I465" s="29">
        <v>65000</v>
      </c>
      <c r="J465" s="30">
        <f t="shared" si="14"/>
        <v>2145000</v>
      </c>
      <c r="K465" s="26" t="s">
        <v>304</v>
      </c>
      <c r="L465" s="26" t="s">
        <v>40</v>
      </c>
      <c r="M465" s="31" t="s">
        <v>64</v>
      </c>
      <c r="N465" s="1" t="s">
        <v>42</v>
      </c>
    </row>
    <row r="466" spans="1:14" s="23" customFormat="1" ht="18" customHeight="1">
      <c r="A466" s="26">
        <f t="shared" si="15"/>
        <v>459</v>
      </c>
      <c r="B466" s="26" t="s">
        <v>212</v>
      </c>
      <c r="C466" s="26" t="s">
        <v>41</v>
      </c>
      <c r="D466" s="70" t="s">
        <v>253</v>
      </c>
      <c r="E466" s="71" t="s">
        <v>254</v>
      </c>
      <c r="F466" s="27">
        <v>9</v>
      </c>
      <c r="G466" s="1" t="s">
        <v>109</v>
      </c>
      <c r="H466" s="28">
        <v>12</v>
      </c>
      <c r="I466" s="29">
        <v>65000</v>
      </c>
      <c r="J466" s="30">
        <f t="shared" si="14"/>
        <v>780000</v>
      </c>
      <c r="K466" s="26" t="s">
        <v>304</v>
      </c>
      <c r="L466" s="26" t="s">
        <v>45</v>
      </c>
      <c r="M466" s="31" t="s">
        <v>64</v>
      </c>
      <c r="N466" s="1" t="s">
        <v>42</v>
      </c>
    </row>
    <row r="467" spans="1:14" s="23" customFormat="1" ht="18" customHeight="1">
      <c r="A467" s="26">
        <f t="shared" si="15"/>
        <v>460</v>
      </c>
      <c r="B467" s="26" t="s">
        <v>212</v>
      </c>
      <c r="C467" s="26" t="s">
        <v>41</v>
      </c>
      <c r="D467" s="70" t="s">
        <v>253</v>
      </c>
      <c r="E467" s="71" t="s">
        <v>254</v>
      </c>
      <c r="F467" s="27">
        <v>9</v>
      </c>
      <c r="G467" s="1" t="s">
        <v>109</v>
      </c>
      <c r="H467" s="28">
        <v>12</v>
      </c>
      <c r="I467" s="29">
        <v>65000</v>
      </c>
      <c r="J467" s="30">
        <f t="shared" si="14"/>
        <v>780000</v>
      </c>
      <c r="K467" s="26" t="s">
        <v>304</v>
      </c>
      <c r="L467" s="26" t="s">
        <v>45</v>
      </c>
      <c r="M467" s="31" t="s">
        <v>64</v>
      </c>
      <c r="N467" s="1" t="s">
        <v>42</v>
      </c>
    </row>
    <row r="468" spans="1:14" s="23" customFormat="1" ht="18" customHeight="1">
      <c r="A468" s="26">
        <f t="shared" si="15"/>
        <v>461</v>
      </c>
      <c r="B468" s="26" t="s">
        <v>212</v>
      </c>
      <c r="C468" s="26" t="s">
        <v>41</v>
      </c>
      <c r="D468" s="70" t="s">
        <v>253</v>
      </c>
      <c r="E468" s="71" t="s">
        <v>254</v>
      </c>
      <c r="F468" s="27">
        <v>9</v>
      </c>
      <c r="G468" s="1" t="s">
        <v>109</v>
      </c>
      <c r="H468" s="28">
        <v>2.9</v>
      </c>
      <c r="I468" s="29">
        <v>65000</v>
      </c>
      <c r="J468" s="30">
        <f t="shared" si="14"/>
        <v>188500</v>
      </c>
      <c r="K468" s="26" t="s">
        <v>304</v>
      </c>
      <c r="L468" s="26" t="s">
        <v>43</v>
      </c>
      <c r="M468" s="31" t="s">
        <v>64</v>
      </c>
      <c r="N468" s="1" t="s">
        <v>42</v>
      </c>
    </row>
    <row r="469" spans="1:14" s="23" customFormat="1" ht="18" customHeight="1">
      <c r="A469" s="26">
        <f t="shared" si="15"/>
        <v>462</v>
      </c>
      <c r="B469" s="26" t="s">
        <v>212</v>
      </c>
      <c r="C469" s="26" t="s">
        <v>41</v>
      </c>
      <c r="D469" s="70" t="s">
        <v>253</v>
      </c>
      <c r="E469" s="71" t="s">
        <v>254</v>
      </c>
      <c r="F469" s="27">
        <v>9</v>
      </c>
      <c r="G469" s="1" t="s">
        <v>109</v>
      </c>
      <c r="H469" s="28">
        <v>7.3</v>
      </c>
      <c r="I469" s="29">
        <v>65000</v>
      </c>
      <c r="J469" s="30">
        <f t="shared" si="14"/>
        <v>474500</v>
      </c>
      <c r="K469" s="26" t="s">
        <v>304</v>
      </c>
      <c r="L469" s="26" t="s">
        <v>44</v>
      </c>
      <c r="M469" s="31" t="s">
        <v>64</v>
      </c>
      <c r="N469" s="1" t="s">
        <v>42</v>
      </c>
    </row>
    <row r="470" spans="1:14" s="23" customFormat="1" ht="18" customHeight="1">
      <c r="A470" s="26">
        <f t="shared" si="15"/>
        <v>463</v>
      </c>
      <c r="B470" s="26" t="s">
        <v>409</v>
      </c>
      <c r="C470" s="26" t="s">
        <v>41</v>
      </c>
      <c r="D470" s="70" t="s">
        <v>466</v>
      </c>
      <c r="E470" s="71" t="s">
        <v>509</v>
      </c>
      <c r="F470" s="27">
        <v>9</v>
      </c>
      <c r="G470" s="1" t="s">
        <v>109</v>
      </c>
      <c r="H470" s="28">
        <v>33</v>
      </c>
      <c r="I470" s="29">
        <v>65000</v>
      </c>
      <c r="J470" s="30">
        <f t="shared" si="14"/>
        <v>2145000</v>
      </c>
      <c r="K470" s="26" t="s">
        <v>644</v>
      </c>
      <c r="L470" s="26" t="s">
        <v>40</v>
      </c>
      <c r="M470" s="31" t="s">
        <v>738</v>
      </c>
      <c r="N470" s="1" t="s">
        <v>42</v>
      </c>
    </row>
    <row r="471" spans="1:14" s="23" customFormat="1" ht="18" customHeight="1">
      <c r="A471" s="26">
        <f t="shared" si="15"/>
        <v>464</v>
      </c>
      <c r="B471" s="26" t="s">
        <v>409</v>
      </c>
      <c r="C471" s="26" t="s">
        <v>41</v>
      </c>
      <c r="D471" s="70" t="s">
        <v>466</v>
      </c>
      <c r="E471" s="71" t="s">
        <v>509</v>
      </c>
      <c r="F471" s="27">
        <v>9</v>
      </c>
      <c r="G471" s="1" t="s">
        <v>109</v>
      </c>
      <c r="H471" s="28">
        <v>12</v>
      </c>
      <c r="I471" s="29">
        <v>65000</v>
      </c>
      <c r="J471" s="30">
        <f t="shared" si="14"/>
        <v>780000</v>
      </c>
      <c r="K471" s="26" t="s">
        <v>644</v>
      </c>
      <c r="L471" s="26" t="s">
        <v>45</v>
      </c>
      <c r="M471" s="31" t="s">
        <v>738</v>
      </c>
      <c r="N471" s="1" t="s">
        <v>42</v>
      </c>
    </row>
    <row r="472" spans="1:14" s="23" customFormat="1" ht="18" customHeight="1">
      <c r="A472" s="26">
        <f t="shared" si="15"/>
        <v>465</v>
      </c>
      <c r="B472" s="26" t="s">
        <v>409</v>
      </c>
      <c r="C472" s="26" t="s">
        <v>41</v>
      </c>
      <c r="D472" s="70" t="s">
        <v>466</v>
      </c>
      <c r="E472" s="71" t="s">
        <v>509</v>
      </c>
      <c r="F472" s="27">
        <v>9</v>
      </c>
      <c r="G472" s="1" t="s">
        <v>109</v>
      </c>
      <c r="H472" s="28">
        <v>12</v>
      </c>
      <c r="I472" s="29">
        <v>65000</v>
      </c>
      <c r="J472" s="30">
        <f t="shared" si="14"/>
        <v>780000</v>
      </c>
      <c r="K472" s="26" t="s">
        <v>644</v>
      </c>
      <c r="L472" s="26" t="s">
        <v>45</v>
      </c>
      <c r="M472" s="31" t="s">
        <v>738</v>
      </c>
      <c r="N472" s="1" t="s">
        <v>42</v>
      </c>
    </row>
    <row r="473" spans="1:14" s="23" customFormat="1" ht="18" customHeight="1">
      <c r="A473" s="26">
        <f t="shared" si="15"/>
        <v>466</v>
      </c>
      <c r="B473" s="26" t="s">
        <v>409</v>
      </c>
      <c r="C473" s="26" t="s">
        <v>41</v>
      </c>
      <c r="D473" s="70" t="s">
        <v>466</v>
      </c>
      <c r="E473" s="71" t="s">
        <v>509</v>
      </c>
      <c r="F473" s="27">
        <v>9</v>
      </c>
      <c r="G473" s="1" t="s">
        <v>109</v>
      </c>
      <c r="H473" s="28">
        <v>12</v>
      </c>
      <c r="I473" s="29">
        <v>65000</v>
      </c>
      <c r="J473" s="30">
        <f t="shared" si="14"/>
        <v>780000</v>
      </c>
      <c r="K473" s="26" t="s">
        <v>644</v>
      </c>
      <c r="L473" s="26" t="s">
        <v>45</v>
      </c>
      <c r="M473" s="31" t="s">
        <v>738</v>
      </c>
      <c r="N473" s="1" t="s">
        <v>42</v>
      </c>
    </row>
    <row r="474" spans="1:14" s="23" customFormat="1" ht="18" customHeight="1">
      <c r="A474" s="26">
        <f t="shared" si="15"/>
        <v>467</v>
      </c>
      <c r="B474" s="26" t="s">
        <v>409</v>
      </c>
      <c r="C474" s="26" t="s">
        <v>41</v>
      </c>
      <c r="D474" s="70" t="s">
        <v>466</v>
      </c>
      <c r="E474" s="71" t="s">
        <v>509</v>
      </c>
      <c r="F474" s="27">
        <v>9</v>
      </c>
      <c r="G474" s="1" t="s">
        <v>109</v>
      </c>
      <c r="H474" s="28">
        <v>2.9</v>
      </c>
      <c r="I474" s="29">
        <v>65000</v>
      </c>
      <c r="J474" s="30">
        <f t="shared" si="14"/>
        <v>188500</v>
      </c>
      <c r="K474" s="26" t="s">
        <v>644</v>
      </c>
      <c r="L474" s="26" t="s">
        <v>43</v>
      </c>
      <c r="M474" s="31" t="s">
        <v>738</v>
      </c>
      <c r="N474" s="1" t="s">
        <v>42</v>
      </c>
    </row>
    <row r="475" spans="1:14" s="23" customFormat="1" ht="18" customHeight="1">
      <c r="A475" s="26">
        <f t="shared" si="15"/>
        <v>468</v>
      </c>
      <c r="B475" s="26" t="s">
        <v>409</v>
      </c>
      <c r="C475" s="26" t="s">
        <v>41</v>
      </c>
      <c r="D475" s="70" t="s">
        <v>466</v>
      </c>
      <c r="E475" s="71" t="s">
        <v>509</v>
      </c>
      <c r="F475" s="27">
        <v>9</v>
      </c>
      <c r="G475" s="1" t="s">
        <v>109</v>
      </c>
      <c r="H475" s="28">
        <v>7.1</v>
      </c>
      <c r="I475" s="29">
        <v>65000</v>
      </c>
      <c r="J475" s="30">
        <f t="shared" si="14"/>
        <v>461500</v>
      </c>
      <c r="K475" s="26" t="s">
        <v>644</v>
      </c>
      <c r="L475" s="26" t="s">
        <v>44</v>
      </c>
      <c r="M475" s="31" t="s">
        <v>738</v>
      </c>
      <c r="N475" s="1" t="s">
        <v>42</v>
      </c>
    </row>
    <row r="476" spans="1:14" s="23" customFormat="1" ht="18" customHeight="1">
      <c r="A476" s="26">
        <f t="shared" si="15"/>
        <v>469</v>
      </c>
      <c r="B476" s="26" t="s">
        <v>409</v>
      </c>
      <c r="C476" s="26" t="s">
        <v>41</v>
      </c>
      <c r="D476" s="70" t="s">
        <v>466</v>
      </c>
      <c r="E476" s="71" t="s">
        <v>509</v>
      </c>
      <c r="F476" s="27">
        <v>9</v>
      </c>
      <c r="G476" s="1" t="s">
        <v>109</v>
      </c>
      <c r="H476" s="28">
        <v>33</v>
      </c>
      <c r="I476" s="29">
        <v>65000</v>
      </c>
      <c r="J476" s="30">
        <f t="shared" si="14"/>
        <v>2145000</v>
      </c>
      <c r="K476" s="26" t="s">
        <v>645</v>
      </c>
      <c r="L476" s="26" t="s">
        <v>40</v>
      </c>
      <c r="M476" s="31" t="s">
        <v>739</v>
      </c>
      <c r="N476" s="1" t="s">
        <v>42</v>
      </c>
    </row>
    <row r="477" spans="1:14" s="23" customFormat="1" ht="18" customHeight="1">
      <c r="A477" s="26">
        <f t="shared" si="15"/>
        <v>470</v>
      </c>
      <c r="B477" s="26" t="s">
        <v>409</v>
      </c>
      <c r="C477" s="26" t="s">
        <v>41</v>
      </c>
      <c r="D477" s="70" t="s">
        <v>466</v>
      </c>
      <c r="E477" s="71" t="s">
        <v>509</v>
      </c>
      <c r="F477" s="27">
        <v>9</v>
      </c>
      <c r="G477" s="1" t="s">
        <v>109</v>
      </c>
      <c r="H477" s="28">
        <v>12</v>
      </c>
      <c r="I477" s="29">
        <v>65000</v>
      </c>
      <c r="J477" s="30">
        <f t="shared" si="14"/>
        <v>780000</v>
      </c>
      <c r="K477" s="26" t="s">
        <v>645</v>
      </c>
      <c r="L477" s="26" t="s">
        <v>45</v>
      </c>
      <c r="M477" s="31" t="s">
        <v>739</v>
      </c>
      <c r="N477" s="1" t="s">
        <v>42</v>
      </c>
    </row>
    <row r="478" spans="1:14" s="23" customFormat="1" ht="18" customHeight="1">
      <c r="A478" s="26">
        <f t="shared" si="15"/>
        <v>471</v>
      </c>
      <c r="B478" s="26" t="s">
        <v>409</v>
      </c>
      <c r="C478" s="26" t="s">
        <v>41</v>
      </c>
      <c r="D478" s="70" t="s">
        <v>466</v>
      </c>
      <c r="E478" s="71" t="s">
        <v>509</v>
      </c>
      <c r="F478" s="27">
        <v>9</v>
      </c>
      <c r="G478" s="1" t="s">
        <v>109</v>
      </c>
      <c r="H478" s="28">
        <v>12</v>
      </c>
      <c r="I478" s="29">
        <v>65000</v>
      </c>
      <c r="J478" s="30">
        <f t="shared" si="14"/>
        <v>780000</v>
      </c>
      <c r="K478" s="26" t="s">
        <v>645</v>
      </c>
      <c r="L478" s="26" t="s">
        <v>45</v>
      </c>
      <c r="M478" s="31" t="s">
        <v>739</v>
      </c>
      <c r="N478" s="1" t="s">
        <v>42</v>
      </c>
    </row>
    <row r="479" spans="1:14" s="23" customFormat="1" ht="18" customHeight="1">
      <c r="A479" s="26">
        <f t="shared" si="15"/>
        <v>472</v>
      </c>
      <c r="B479" s="26" t="s">
        <v>409</v>
      </c>
      <c r="C479" s="26" t="s">
        <v>41</v>
      </c>
      <c r="D479" s="70" t="s">
        <v>466</v>
      </c>
      <c r="E479" s="72" t="s">
        <v>509</v>
      </c>
      <c r="F479" s="27">
        <v>9</v>
      </c>
      <c r="G479" s="1" t="s">
        <v>109</v>
      </c>
      <c r="H479" s="28">
        <v>1.7</v>
      </c>
      <c r="I479" s="29">
        <v>65000</v>
      </c>
      <c r="J479" s="30">
        <f t="shared" si="14"/>
        <v>110500</v>
      </c>
      <c r="K479" s="26" t="s">
        <v>645</v>
      </c>
      <c r="L479" s="26" t="s">
        <v>43</v>
      </c>
      <c r="M479" s="31" t="s">
        <v>739</v>
      </c>
      <c r="N479" s="1" t="s">
        <v>42</v>
      </c>
    </row>
    <row r="480" spans="1:14" s="23" customFormat="1" ht="18" customHeight="1">
      <c r="A480" s="26">
        <f t="shared" si="15"/>
        <v>473</v>
      </c>
      <c r="B480" s="26" t="s">
        <v>409</v>
      </c>
      <c r="C480" s="26" t="s">
        <v>41</v>
      </c>
      <c r="D480" s="70" t="s">
        <v>466</v>
      </c>
      <c r="E480" s="72" t="s">
        <v>509</v>
      </c>
      <c r="F480" s="27">
        <v>9</v>
      </c>
      <c r="G480" s="1" t="s">
        <v>109</v>
      </c>
      <c r="H480" s="28">
        <v>4.3</v>
      </c>
      <c r="I480" s="29">
        <v>65000</v>
      </c>
      <c r="J480" s="30">
        <f t="shared" si="14"/>
        <v>279500</v>
      </c>
      <c r="K480" s="26" t="s">
        <v>645</v>
      </c>
      <c r="L480" s="26" t="s">
        <v>44</v>
      </c>
      <c r="M480" s="31" t="s">
        <v>739</v>
      </c>
      <c r="N480" s="1" t="s">
        <v>42</v>
      </c>
    </row>
    <row r="481" spans="1:14" s="23" customFormat="1" ht="18" customHeight="1">
      <c r="A481" s="26">
        <f t="shared" si="15"/>
        <v>474</v>
      </c>
      <c r="B481" s="26" t="s">
        <v>407</v>
      </c>
      <c r="C481" s="26" t="s">
        <v>41</v>
      </c>
      <c r="D481" s="70" t="s">
        <v>4</v>
      </c>
      <c r="E481" s="72" t="s">
        <v>507</v>
      </c>
      <c r="F481" s="27">
        <v>9</v>
      </c>
      <c r="G481" s="1" t="s">
        <v>109</v>
      </c>
      <c r="H481" s="28">
        <v>55.5</v>
      </c>
      <c r="I481" s="29">
        <v>65000</v>
      </c>
      <c r="J481" s="30">
        <f t="shared" si="14"/>
        <v>3607500</v>
      </c>
      <c r="K481" s="26" t="s">
        <v>646</v>
      </c>
      <c r="L481" s="26" t="s">
        <v>40</v>
      </c>
      <c r="M481" s="31" t="s">
        <v>740</v>
      </c>
      <c r="N481" s="1" t="s">
        <v>42</v>
      </c>
    </row>
    <row r="482" spans="1:14" s="23" customFormat="1" ht="18" customHeight="1">
      <c r="A482" s="26">
        <f t="shared" si="15"/>
        <v>475</v>
      </c>
      <c r="B482" s="26" t="s">
        <v>407</v>
      </c>
      <c r="C482" s="26" t="s">
        <v>41</v>
      </c>
      <c r="D482" s="70" t="s">
        <v>4</v>
      </c>
      <c r="E482" s="71" t="s">
        <v>507</v>
      </c>
      <c r="F482" s="27">
        <v>9</v>
      </c>
      <c r="G482" s="1" t="s">
        <v>109</v>
      </c>
      <c r="H482" s="28">
        <v>12</v>
      </c>
      <c r="I482" s="29">
        <v>65000</v>
      </c>
      <c r="J482" s="30">
        <f t="shared" si="14"/>
        <v>780000</v>
      </c>
      <c r="K482" s="26" t="s">
        <v>646</v>
      </c>
      <c r="L482" s="26" t="s">
        <v>45</v>
      </c>
      <c r="M482" s="31" t="s">
        <v>740</v>
      </c>
      <c r="N482" s="1" t="s">
        <v>42</v>
      </c>
    </row>
    <row r="483" spans="1:14" s="23" customFormat="1" ht="18" customHeight="1">
      <c r="A483" s="26">
        <f t="shared" si="15"/>
        <v>476</v>
      </c>
      <c r="B483" s="26" t="s">
        <v>407</v>
      </c>
      <c r="C483" s="26" t="s">
        <v>41</v>
      </c>
      <c r="D483" s="70" t="s">
        <v>4</v>
      </c>
      <c r="E483" s="71" t="s">
        <v>507</v>
      </c>
      <c r="F483" s="27">
        <v>9</v>
      </c>
      <c r="G483" s="1" t="s">
        <v>109</v>
      </c>
      <c r="H483" s="28">
        <v>0.9</v>
      </c>
      <c r="I483" s="29">
        <v>65000</v>
      </c>
      <c r="J483" s="30">
        <f t="shared" si="14"/>
        <v>58500</v>
      </c>
      <c r="K483" s="26" t="s">
        <v>646</v>
      </c>
      <c r="L483" s="26" t="s">
        <v>43</v>
      </c>
      <c r="M483" s="31" t="s">
        <v>740</v>
      </c>
      <c r="N483" s="1" t="s">
        <v>42</v>
      </c>
    </row>
    <row r="484" spans="1:14" s="23" customFormat="1" ht="18" customHeight="1">
      <c r="A484" s="26">
        <f t="shared" si="15"/>
        <v>477</v>
      </c>
      <c r="B484" s="26" t="s">
        <v>407</v>
      </c>
      <c r="C484" s="26" t="s">
        <v>41</v>
      </c>
      <c r="D484" s="70" t="s">
        <v>4</v>
      </c>
      <c r="E484" s="71" t="s">
        <v>507</v>
      </c>
      <c r="F484" s="27">
        <v>9</v>
      </c>
      <c r="G484" s="1" t="s">
        <v>109</v>
      </c>
      <c r="H484" s="28">
        <v>2.2999999999999998</v>
      </c>
      <c r="I484" s="29">
        <v>65000</v>
      </c>
      <c r="J484" s="30">
        <f t="shared" si="14"/>
        <v>149500</v>
      </c>
      <c r="K484" s="26" t="s">
        <v>646</v>
      </c>
      <c r="L484" s="26" t="s">
        <v>44</v>
      </c>
      <c r="M484" s="31" t="s">
        <v>740</v>
      </c>
      <c r="N484" s="1" t="s">
        <v>42</v>
      </c>
    </row>
    <row r="485" spans="1:14" s="23" customFormat="1" ht="18" customHeight="1">
      <c r="A485" s="26">
        <f t="shared" si="15"/>
        <v>478</v>
      </c>
      <c r="B485" s="26" t="s">
        <v>408</v>
      </c>
      <c r="C485" s="26" t="s">
        <v>41</v>
      </c>
      <c r="D485" s="70" t="s">
        <v>508</v>
      </c>
      <c r="E485" s="71" t="s">
        <v>453</v>
      </c>
      <c r="F485" s="27">
        <v>9</v>
      </c>
      <c r="G485" s="1" t="s">
        <v>109</v>
      </c>
      <c r="H485" s="28">
        <v>33</v>
      </c>
      <c r="I485" s="29">
        <v>65000</v>
      </c>
      <c r="J485" s="30">
        <f t="shared" si="14"/>
        <v>2145000</v>
      </c>
      <c r="K485" s="26" t="s">
        <v>647</v>
      </c>
      <c r="L485" s="26" t="s">
        <v>40</v>
      </c>
      <c r="M485" s="31" t="s">
        <v>741</v>
      </c>
      <c r="N485" s="1" t="s">
        <v>42</v>
      </c>
    </row>
    <row r="486" spans="1:14" s="23" customFormat="1" ht="18" customHeight="1">
      <c r="A486" s="26">
        <f t="shared" si="15"/>
        <v>479</v>
      </c>
      <c r="B486" s="26" t="s">
        <v>408</v>
      </c>
      <c r="C486" s="26" t="s">
        <v>41</v>
      </c>
      <c r="D486" s="70" t="s">
        <v>508</v>
      </c>
      <c r="E486" s="71" t="s">
        <v>453</v>
      </c>
      <c r="F486" s="27">
        <v>9</v>
      </c>
      <c r="G486" s="1" t="s">
        <v>109</v>
      </c>
      <c r="H486" s="28">
        <v>12</v>
      </c>
      <c r="I486" s="29">
        <v>65000</v>
      </c>
      <c r="J486" s="30">
        <f t="shared" si="14"/>
        <v>780000</v>
      </c>
      <c r="K486" s="26" t="s">
        <v>647</v>
      </c>
      <c r="L486" s="26" t="s">
        <v>45</v>
      </c>
      <c r="M486" s="31" t="s">
        <v>741</v>
      </c>
      <c r="N486" s="1" t="s">
        <v>42</v>
      </c>
    </row>
    <row r="487" spans="1:14" s="23" customFormat="1" ht="18" customHeight="1">
      <c r="A487" s="26">
        <f t="shared" si="15"/>
        <v>480</v>
      </c>
      <c r="B487" s="26" t="s">
        <v>408</v>
      </c>
      <c r="C487" s="26" t="s">
        <v>41</v>
      </c>
      <c r="D487" s="70" t="s">
        <v>508</v>
      </c>
      <c r="E487" s="71" t="s">
        <v>453</v>
      </c>
      <c r="F487" s="27">
        <v>9</v>
      </c>
      <c r="G487" s="1" t="s">
        <v>109</v>
      </c>
      <c r="H487" s="28">
        <v>12</v>
      </c>
      <c r="I487" s="29">
        <v>65000</v>
      </c>
      <c r="J487" s="30">
        <f t="shared" si="14"/>
        <v>780000</v>
      </c>
      <c r="K487" s="26" t="s">
        <v>647</v>
      </c>
      <c r="L487" s="26" t="s">
        <v>45</v>
      </c>
      <c r="M487" s="31" t="s">
        <v>741</v>
      </c>
      <c r="N487" s="1" t="s">
        <v>42</v>
      </c>
    </row>
    <row r="488" spans="1:14" s="23" customFormat="1" ht="18" customHeight="1">
      <c r="A488" s="26">
        <f t="shared" si="15"/>
        <v>481</v>
      </c>
      <c r="B488" s="26" t="s">
        <v>408</v>
      </c>
      <c r="C488" s="26" t="s">
        <v>41</v>
      </c>
      <c r="D488" s="73" t="s">
        <v>508</v>
      </c>
      <c r="E488" s="71" t="s">
        <v>453</v>
      </c>
      <c r="F488" s="27">
        <v>9</v>
      </c>
      <c r="G488" s="1" t="s">
        <v>109</v>
      </c>
      <c r="H488" s="28">
        <v>1.5</v>
      </c>
      <c r="I488" s="29">
        <v>65000</v>
      </c>
      <c r="J488" s="30">
        <f t="shared" si="14"/>
        <v>97500</v>
      </c>
      <c r="K488" s="26" t="s">
        <v>647</v>
      </c>
      <c r="L488" s="26" t="s">
        <v>43</v>
      </c>
      <c r="M488" s="31" t="s">
        <v>741</v>
      </c>
      <c r="N488" s="1" t="s">
        <v>42</v>
      </c>
    </row>
    <row r="489" spans="1:14" s="23" customFormat="1" ht="18" customHeight="1">
      <c r="A489" s="26">
        <f t="shared" si="15"/>
        <v>482</v>
      </c>
      <c r="B489" s="26" t="s">
        <v>408</v>
      </c>
      <c r="C489" s="26" t="s">
        <v>41</v>
      </c>
      <c r="D489" s="73" t="s">
        <v>508</v>
      </c>
      <c r="E489" s="71" t="s">
        <v>453</v>
      </c>
      <c r="F489" s="27">
        <v>9</v>
      </c>
      <c r="G489" s="1" t="s">
        <v>109</v>
      </c>
      <c r="H489" s="28">
        <v>3.8</v>
      </c>
      <c r="I489" s="29">
        <v>65000</v>
      </c>
      <c r="J489" s="30">
        <f t="shared" si="14"/>
        <v>247000</v>
      </c>
      <c r="K489" s="26" t="s">
        <v>647</v>
      </c>
      <c r="L489" s="26" t="s">
        <v>44</v>
      </c>
      <c r="M489" s="31" t="s">
        <v>741</v>
      </c>
      <c r="N489" s="1" t="s">
        <v>42</v>
      </c>
    </row>
    <row r="490" spans="1:14" s="23" customFormat="1" ht="18" customHeight="1">
      <c r="A490" s="26">
        <f t="shared" si="15"/>
        <v>483</v>
      </c>
      <c r="B490" s="26" t="s">
        <v>406</v>
      </c>
      <c r="C490" s="26" t="s">
        <v>41</v>
      </c>
      <c r="D490" s="70" t="s">
        <v>505</v>
      </c>
      <c r="E490" s="71" t="s">
        <v>506</v>
      </c>
      <c r="F490" s="27">
        <v>9</v>
      </c>
      <c r="G490" s="1" t="s">
        <v>109</v>
      </c>
      <c r="H490" s="28">
        <v>22.5</v>
      </c>
      <c r="I490" s="29">
        <v>65000</v>
      </c>
      <c r="J490" s="30">
        <f t="shared" si="14"/>
        <v>1462500</v>
      </c>
      <c r="K490" s="26" t="s">
        <v>648</v>
      </c>
      <c r="L490" s="26" t="s">
        <v>40</v>
      </c>
      <c r="M490" s="31" t="s">
        <v>742</v>
      </c>
      <c r="N490" s="1" t="s">
        <v>42</v>
      </c>
    </row>
    <row r="491" spans="1:14" s="23" customFormat="1" ht="18" customHeight="1">
      <c r="A491" s="26">
        <f t="shared" si="15"/>
        <v>484</v>
      </c>
      <c r="B491" s="26" t="s">
        <v>406</v>
      </c>
      <c r="C491" s="26" t="s">
        <v>41</v>
      </c>
      <c r="D491" s="70" t="s">
        <v>505</v>
      </c>
      <c r="E491" s="71" t="s">
        <v>506</v>
      </c>
      <c r="F491" s="27">
        <v>9</v>
      </c>
      <c r="G491" s="1" t="s">
        <v>109</v>
      </c>
      <c r="H491" s="28">
        <v>3</v>
      </c>
      <c r="I491" s="29">
        <v>65000</v>
      </c>
      <c r="J491" s="30">
        <f t="shared" si="14"/>
        <v>195000</v>
      </c>
      <c r="K491" s="26" t="s">
        <v>648</v>
      </c>
      <c r="L491" s="26" t="s">
        <v>43</v>
      </c>
      <c r="M491" s="31" t="s">
        <v>742</v>
      </c>
      <c r="N491" s="1" t="s">
        <v>42</v>
      </c>
    </row>
    <row r="492" spans="1:14" s="23" customFormat="1" ht="18" customHeight="1">
      <c r="A492" s="26">
        <f t="shared" si="15"/>
        <v>485</v>
      </c>
      <c r="B492" s="26" t="s">
        <v>406</v>
      </c>
      <c r="C492" s="26" t="s">
        <v>41</v>
      </c>
      <c r="D492" s="70" t="s">
        <v>505</v>
      </c>
      <c r="E492" s="71" t="s">
        <v>506</v>
      </c>
      <c r="F492" s="27">
        <v>9</v>
      </c>
      <c r="G492" s="1" t="s">
        <v>109</v>
      </c>
      <c r="H492" s="28">
        <v>7.5</v>
      </c>
      <c r="I492" s="29">
        <v>65000</v>
      </c>
      <c r="J492" s="30">
        <f t="shared" si="14"/>
        <v>487500</v>
      </c>
      <c r="K492" s="26" t="s">
        <v>648</v>
      </c>
      <c r="L492" s="26" t="s">
        <v>44</v>
      </c>
      <c r="M492" s="31" t="s">
        <v>742</v>
      </c>
      <c r="N492" s="1" t="s">
        <v>42</v>
      </c>
    </row>
    <row r="493" spans="1:14" s="23" customFormat="1" ht="18" customHeight="1">
      <c r="A493" s="26">
        <f t="shared" si="15"/>
        <v>486</v>
      </c>
      <c r="B493" s="26" t="s">
        <v>410</v>
      </c>
      <c r="C493" s="26" t="s">
        <v>41</v>
      </c>
      <c r="D493" s="70" t="s">
        <v>510</v>
      </c>
      <c r="E493" s="71" t="s">
        <v>17</v>
      </c>
      <c r="F493" s="27">
        <v>9</v>
      </c>
      <c r="G493" s="1" t="s">
        <v>110</v>
      </c>
      <c r="H493" s="28">
        <v>33</v>
      </c>
      <c r="I493" s="29">
        <v>65000</v>
      </c>
      <c r="J493" s="30">
        <f t="shared" si="14"/>
        <v>2145000</v>
      </c>
      <c r="K493" s="26" t="s">
        <v>97</v>
      </c>
      <c r="L493" s="26" t="s">
        <v>40</v>
      </c>
      <c r="M493" s="31" t="s">
        <v>98</v>
      </c>
      <c r="N493" s="1" t="s">
        <v>42</v>
      </c>
    </row>
    <row r="494" spans="1:14" s="23" customFormat="1" ht="18" customHeight="1">
      <c r="A494" s="26">
        <f t="shared" si="15"/>
        <v>487</v>
      </c>
      <c r="B494" s="26" t="s">
        <v>410</v>
      </c>
      <c r="C494" s="26" t="s">
        <v>41</v>
      </c>
      <c r="D494" s="70" t="s">
        <v>510</v>
      </c>
      <c r="E494" s="71" t="s">
        <v>17</v>
      </c>
      <c r="F494" s="27">
        <v>9</v>
      </c>
      <c r="G494" s="1" t="s">
        <v>110</v>
      </c>
      <c r="H494" s="28">
        <v>12</v>
      </c>
      <c r="I494" s="29">
        <v>65000</v>
      </c>
      <c r="J494" s="30">
        <f t="shared" si="14"/>
        <v>780000</v>
      </c>
      <c r="K494" s="26" t="s">
        <v>97</v>
      </c>
      <c r="L494" s="26" t="s">
        <v>45</v>
      </c>
      <c r="M494" s="31" t="s">
        <v>98</v>
      </c>
      <c r="N494" s="1" t="s">
        <v>42</v>
      </c>
    </row>
    <row r="495" spans="1:14" s="23" customFormat="1" ht="18" customHeight="1">
      <c r="A495" s="26">
        <f t="shared" si="15"/>
        <v>488</v>
      </c>
      <c r="B495" s="26" t="s">
        <v>410</v>
      </c>
      <c r="C495" s="26" t="s">
        <v>41</v>
      </c>
      <c r="D495" s="70" t="s">
        <v>510</v>
      </c>
      <c r="E495" s="71" t="s">
        <v>17</v>
      </c>
      <c r="F495" s="27">
        <v>9</v>
      </c>
      <c r="G495" s="1" t="s">
        <v>110</v>
      </c>
      <c r="H495" s="28">
        <v>1</v>
      </c>
      <c r="I495" s="29">
        <v>65000</v>
      </c>
      <c r="J495" s="30">
        <f t="shared" si="14"/>
        <v>65000</v>
      </c>
      <c r="K495" s="26" t="s">
        <v>97</v>
      </c>
      <c r="L495" s="26" t="s">
        <v>43</v>
      </c>
      <c r="M495" s="31" t="s">
        <v>98</v>
      </c>
      <c r="N495" s="1" t="s">
        <v>42</v>
      </c>
    </row>
    <row r="496" spans="1:14" s="23" customFormat="1" ht="18" customHeight="1">
      <c r="A496" s="26">
        <f t="shared" si="15"/>
        <v>489</v>
      </c>
      <c r="B496" s="26" t="s">
        <v>410</v>
      </c>
      <c r="C496" s="26" t="s">
        <v>41</v>
      </c>
      <c r="D496" s="70" t="s">
        <v>510</v>
      </c>
      <c r="E496" s="71" t="s">
        <v>17</v>
      </c>
      <c r="F496" s="27">
        <v>9</v>
      </c>
      <c r="G496" s="1" t="s">
        <v>110</v>
      </c>
      <c r="H496" s="28">
        <v>2.4</v>
      </c>
      <c r="I496" s="29">
        <v>65000</v>
      </c>
      <c r="J496" s="30">
        <f t="shared" si="14"/>
        <v>156000</v>
      </c>
      <c r="K496" s="26" t="s">
        <v>97</v>
      </c>
      <c r="L496" s="26" t="s">
        <v>44</v>
      </c>
      <c r="M496" s="31" t="s">
        <v>98</v>
      </c>
      <c r="N496" s="1" t="s">
        <v>42</v>
      </c>
    </row>
    <row r="497" spans="1:14" s="23" customFormat="1" ht="18" customHeight="1">
      <c r="A497" s="26">
        <f t="shared" si="15"/>
        <v>490</v>
      </c>
      <c r="B497" s="26" t="s">
        <v>411</v>
      </c>
      <c r="C497" s="26" t="s">
        <v>41</v>
      </c>
      <c r="D497" s="70" t="s">
        <v>511</v>
      </c>
      <c r="E497" s="71" t="s">
        <v>14</v>
      </c>
      <c r="F497" s="27">
        <v>9</v>
      </c>
      <c r="G497" s="1" t="s">
        <v>561</v>
      </c>
      <c r="H497" s="28">
        <v>55.5</v>
      </c>
      <c r="I497" s="29">
        <v>65000</v>
      </c>
      <c r="J497" s="30">
        <f t="shared" si="14"/>
        <v>3607500</v>
      </c>
      <c r="K497" s="26" t="s">
        <v>649</v>
      </c>
      <c r="L497" s="26" t="s">
        <v>40</v>
      </c>
      <c r="M497" s="31" t="s">
        <v>743</v>
      </c>
      <c r="N497" s="1" t="s">
        <v>42</v>
      </c>
    </row>
    <row r="498" spans="1:14" s="23" customFormat="1" ht="18" customHeight="1">
      <c r="A498" s="26">
        <f t="shared" si="15"/>
        <v>491</v>
      </c>
      <c r="B498" s="26" t="s">
        <v>411</v>
      </c>
      <c r="C498" s="26" t="s">
        <v>41</v>
      </c>
      <c r="D498" s="70" t="s">
        <v>511</v>
      </c>
      <c r="E498" s="71" t="s">
        <v>14</v>
      </c>
      <c r="F498" s="27">
        <v>9</v>
      </c>
      <c r="G498" s="1" t="s">
        <v>561</v>
      </c>
      <c r="H498" s="28">
        <v>12</v>
      </c>
      <c r="I498" s="29">
        <v>65000</v>
      </c>
      <c r="J498" s="30">
        <f t="shared" si="14"/>
        <v>780000</v>
      </c>
      <c r="K498" s="26" t="s">
        <v>649</v>
      </c>
      <c r="L498" s="26" t="s">
        <v>45</v>
      </c>
      <c r="M498" s="31" t="s">
        <v>743</v>
      </c>
      <c r="N498" s="1" t="s">
        <v>42</v>
      </c>
    </row>
    <row r="499" spans="1:14" s="23" customFormat="1" ht="18" customHeight="1">
      <c r="A499" s="26">
        <f t="shared" si="15"/>
        <v>492</v>
      </c>
      <c r="B499" s="26" t="s">
        <v>411</v>
      </c>
      <c r="C499" s="26" t="s">
        <v>41</v>
      </c>
      <c r="D499" s="70" t="s">
        <v>511</v>
      </c>
      <c r="E499" s="71" t="s">
        <v>14</v>
      </c>
      <c r="F499" s="27">
        <v>9</v>
      </c>
      <c r="G499" s="1" t="s">
        <v>561</v>
      </c>
      <c r="H499" s="28">
        <v>0.8</v>
      </c>
      <c r="I499" s="29">
        <v>65000</v>
      </c>
      <c r="J499" s="30">
        <f t="shared" si="14"/>
        <v>52000</v>
      </c>
      <c r="K499" s="26" t="s">
        <v>649</v>
      </c>
      <c r="L499" s="26" t="s">
        <v>43</v>
      </c>
      <c r="M499" s="31" t="s">
        <v>743</v>
      </c>
      <c r="N499" s="1" t="s">
        <v>42</v>
      </c>
    </row>
    <row r="500" spans="1:14" s="23" customFormat="1" ht="18" customHeight="1">
      <c r="A500" s="26">
        <f t="shared" si="15"/>
        <v>493</v>
      </c>
      <c r="B500" s="26" t="s">
        <v>411</v>
      </c>
      <c r="C500" s="26" t="s">
        <v>41</v>
      </c>
      <c r="D500" s="70" t="s">
        <v>511</v>
      </c>
      <c r="E500" s="71" t="s">
        <v>14</v>
      </c>
      <c r="F500" s="27">
        <v>9</v>
      </c>
      <c r="G500" s="1" t="s">
        <v>561</v>
      </c>
      <c r="H500" s="28">
        <v>1.9</v>
      </c>
      <c r="I500" s="29">
        <v>65000</v>
      </c>
      <c r="J500" s="30">
        <f t="shared" si="14"/>
        <v>123500</v>
      </c>
      <c r="K500" s="26" t="s">
        <v>649</v>
      </c>
      <c r="L500" s="26" t="s">
        <v>44</v>
      </c>
      <c r="M500" s="31" t="s">
        <v>743</v>
      </c>
      <c r="N500" s="1" t="s">
        <v>42</v>
      </c>
    </row>
    <row r="501" spans="1:14" s="23" customFormat="1" ht="18" customHeight="1">
      <c r="A501" s="26">
        <f t="shared" si="15"/>
        <v>494</v>
      </c>
      <c r="B501" s="26" t="s">
        <v>412</v>
      </c>
      <c r="C501" s="26" t="s">
        <v>41</v>
      </c>
      <c r="D501" s="70" t="s">
        <v>16</v>
      </c>
      <c r="E501" s="71" t="s">
        <v>512</v>
      </c>
      <c r="F501" s="27">
        <v>10</v>
      </c>
      <c r="G501" s="1" t="s">
        <v>111</v>
      </c>
      <c r="H501" s="28">
        <v>70.7</v>
      </c>
      <c r="I501" s="29">
        <v>65000</v>
      </c>
      <c r="J501" s="30">
        <f t="shared" si="14"/>
        <v>4595500</v>
      </c>
      <c r="K501" s="26" t="s">
        <v>59</v>
      </c>
      <c r="L501" s="26" t="s">
        <v>40</v>
      </c>
      <c r="M501" s="31" t="s">
        <v>34</v>
      </c>
      <c r="N501" s="1" t="s">
        <v>42</v>
      </c>
    </row>
    <row r="502" spans="1:14" s="23" customFormat="1" ht="18" customHeight="1">
      <c r="A502" s="26">
        <f t="shared" si="15"/>
        <v>495</v>
      </c>
      <c r="B502" s="26" t="s">
        <v>412</v>
      </c>
      <c r="C502" s="26" t="s">
        <v>41</v>
      </c>
      <c r="D502" s="70" t="s">
        <v>16</v>
      </c>
      <c r="E502" s="71" t="s">
        <v>512</v>
      </c>
      <c r="F502" s="27">
        <v>10</v>
      </c>
      <c r="G502" s="1" t="s">
        <v>111</v>
      </c>
      <c r="H502" s="28">
        <v>5.6</v>
      </c>
      <c r="I502" s="29">
        <v>65000</v>
      </c>
      <c r="J502" s="30">
        <f t="shared" si="14"/>
        <v>364000</v>
      </c>
      <c r="K502" s="26" t="s">
        <v>59</v>
      </c>
      <c r="L502" s="26" t="s">
        <v>43</v>
      </c>
      <c r="M502" s="31" t="s">
        <v>34</v>
      </c>
      <c r="N502" s="1" t="s">
        <v>42</v>
      </c>
    </row>
    <row r="503" spans="1:14" s="23" customFormat="1" ht="18" customHeight="1">
      <c r="A503" s="26">
        <f t="shared" si="15"/>
        <v>496</v>
      </c>
      <c r="B503" s="26" t="s">
        <v>412</v>
      </c>
      <c r="C503" s="26" t="s">
        <v>41</v>
      </c>
      <c r="D503" s="70" t="s">
        <v>16</v>
      </c>
      <c r="E503" s="71" t="s">
        <v>512</v>
      </c>
      <c r="F503" s="27">
        <v>10</v>
      </c>
      <c r="G503" s="1" t="s">
        <v>111</v>
      </c>
      <c r="H503" s="28">
        <v>14.1</v>
      </c>
      <c r="I503" s="29">
        <v>65000</v>
      </c>
      <c r="J503" s="30">
        <f t="shared" si="14"/>
        <v>916500</v>
      </c>
      <c r="K503" s="26" t="s">
        <v>59</v>
      </c>
      <c r="L503" s="26" t="s">
        <v>44</v>
      </c>
      <c r="M503" s="31" t="s">
        <v>34</v>
      </c>
      <c r="N503" s="1" t="s">
        <v>42</v>
      </c>
    </row>
    <row r="504" spans="1:14" s="23" customFormat="1" ht="18" customHeight="1">
      <c r="A504" s="26">
        <f t="shared" si="15"/>
        <v>497</v>
      </c>
      <c r="B504" s="26" t="s">
        <v>149</v>
      </c>
      <c r="C504" s="26" t="s">
        <v>41</v>
      </c>
      <c r="D504" s="70" t="s">
        <v>255</v>
      </c>
      <c r="E504" s="71" t="s">
        <v>53</v>
      </c>
      <c r="F504" s="27">
        <v>10</v>
      </c>
      <c r="G504" s="1" t="s">
        <v>111</v>
      </c>
      <c r="H504" s="28">
        <v>67.5</v>
      </c>
      <c r="I504" s="29">
        <v>65000</v>
      </c>
      <c r="J504" s="30">
        <f t="shared" si="14"/>
        <v>4387500</v>
      </c>
      <c r="K504" s="26" t="s">
        <v>56</v>
      </c>
      <c r="L504" s="26" t="s">
        <v>40</v>
      </c>
      <c r="M504" s="31" t="s">
        <v>32</v>
      </c>
      <c r="N504" s="1" t="s">
        <v>42</v>
      </c>
    </row>
    <row r="505" spans="1:14" s="23" customFormat="1" ht="18" customHeight="1">
      <c r="A505" s="26">
        <f t="shared" si="15"/>
        <v>498</v>
      </c>
      <c r="B505" s="26" t="s">
        <v>149</v>
      </c>
      <c r="C505" s="26" t="s">
        <v>41</v>
      </c>
      <c r="D505" s="70" t="s">
        <v>255</v>
      </c>
      <c r="E505" s="71" t="s">
        <v>53</v>
      </c>
      <c r="F505" s="27">
        <v>10</v>
      </c>
      <c r="G505" s="1" t="s">
        <v>111</v>
      </c>
      <c r="H505" s="28">
        <v>3.2</v>
      </c>
      <c r="I505" s="29">
        <v>65000</v>
      </c>
      <c r="J505" s="30">
        <f t="shared" si="14"/>
        <v>208000</v>
      </c>
      <c r="K505" s="26" t="s">
        <v>56</v>
      </c>
      <c r="L505" s="26" t="s">
        <v>43</v>
      </c>
      <c r="M505" s="31" t="s">
        <v>32</v>
      </c>
      <c r="N505" s="1" t="s">
        <v>42</v>
      </c>
    </row>
    <row r="506" spans="1:14" s="23" customFormat="1" ht="18" customHeight="1">
      <c r="A506" s="26">
        <f t="shared" si="15"/>
        <v>499</v>
      </c>
      <c r="B506" s="26" t="s">
        <v>149</v>
      </c>
      <c r="C506" s="26" t="s">
        <v>41</v>
      </c>
      <c r="D506" s="70" t="s">
        <v>255</v>
      </c>
      <c r="E506" s="71" t="s">
        <v>53</v>
      </c>
      <c r="F506" s="27">
        <v>10</v>
      </c>
      <c r="G506" s="1" t="s">
        <v>111</v>
      </c>
      <c r="H506" s="28">
        <v>7.9</v>
      </c>
      <c r="I506" s="29">
        <v>65000</v>
      </c>
      <c r="J506" s="30">
        <f t="shared" si="14"/>
        <v>513500</v>
      </c>
      <c r="K506" s="26" t="s">
        <v>56</v>
      </c>
      <c r="L506" s="26" t="s">
        <v>44</v>
      </c>
      <c r="M506" s="31" t="s">
        <v>32</v>
      </c>
      <c r="N506" s="1" t="s">
        <v>42</v>
      </c>
    </row>
    <row r="507" spans="1:14" s="23" customFormat="1" ht="18" customHeight="1">
      <c r="A507" s="26">
        <f t="shared" si="15"/>
        <v>500</v>
      </c>
      <c r="B507" s="26" t="s">
        <v>58</v>
      </c>
      <c r="C507" s="26" t="s">
        <v>46</v>
      </c>
      <c r="D507" s="70" t="s">
        <v>26</v>
      </c>
      <c r="E507" s="71" t="s">
        <v>27</v>
      </c>
      <c r="F507" s="27">
        <v>10</v>
      </c>
      <c r="G507" s="1" t="s">
        <v>111</v>
      </c>
      <c r="H507" s="28">
        <v>91.9</v>
      </c>
      <c r="I507" s="29">
        <v>65000</v>
      </c>
      <c r="J507" s="30">
        <f t="shared" si="14"/>
        <v>5973500</v>
      </c>
      <c r="K507" s="26" t="s">
        <v>56</v>
      </c>
      <c r="L507" s="26" t="s">
        <v>40</v>
      </c>
      <c r="M507" s="31" t="s">
        <v>32</v>
      </c>
      <c r="N507" s="1" t="s">
        <v>42</v>
      </c>
    </row>
    <row r="508" spans="1:14" s="23" customFormat="1" ht="18" customHeight="1">
      <c r="A508" s="26">
        <f t="shared" si="15"/>
        <v>501</v>
      </c>
      <c r="B508" s="26" t="s">
        <v>58</v>
      </c>
      <c r="C508" s="26" t="s">
        <v>46</v>
      </c>
      <c r="D508" s="70" t="s">
        <v>26</v>
      </c>
      <c r="E508" s="71" t="s">
        <v>27</v>
      </c>
      <c r="F508" s="27">
        <v>10</v>
      </c>
      <c r="G508" s="1" t="s">
        <v>111</v>
      </c>
      <c r="H508" s="28">
        <v>8.1</v>
      </c>
      <c r="I508" s="29">
        <v>65000</v>
      </c>
      <c r="J508" s="30">
        <f t="shared" si="14"/>
        <v>526500</v>
      </c>
      <c r="K508" s="26" t="s">
        <v>56</v>
      </c>
      <c r="L508" s="26" t="s">
        <v>43</v>
      </c>
      <c r="M508" s="31" t="s">
        <v>32</v>
      </c>
      <c r="N508" s="1" t="s">
        <v>42</v>
      </c>
    </row>
    <row r="509" spans="1:14" s="23" customFormat="1" ht="18" customHeight="1">
      <c r="A509" s="26">
        <f t="shared" si="15"/>
        <v>502</v>
      </c>
      <c r="B509" s="26" t="s">
        <v>58</v>
      </c>
      <c r="C509" s="26" t="s">
        <v>46</v>
      </c>
      <c r="D509" s="70" t="s">
        <v>26</v>
      </c>
      <c r="E509" s="71" t="s">
        <v>27</v>
      </c>
      <c r="F509" s="27">
        <v>10</v>
      </c>
      <c r="G509" s="1" t="s">
        <v>111</v>
      </c>
      <c r="H509" s="28">
        <v>20.3</v>
      </c>
      <c r="I509" s="29">
        <v>65000</v>
      </c>
      <c r="J509" s="30">
        <f t="shared" si="14"/>
        <v>1319500</v>
      </c>
      <c r="K509" s="26" t="s">
        <v>56</v>
      </c>
      <c r="L509" s="26" t="s">
        <v>44</v>
      </c>
      <c r="M509" s="31" t="s">
        <v>32</v>
      </c>
      <c r="N509" s="1" t="s">
        <v>42</v>
      </c>
    </row>
    <row r="510" spans="1:14" s="23" customFormat="1" ht="18" customHeight="1">
      <c r="A510" s="26">
        <f t="shared" si="15"/>
        <v>503</v>
      </c>
      <c r="B510" s="26" t="s">
        <v>412</v>
      </c>
      <c r="C510" s="26" t="s">
        <v>41</v>
      </c>
      <c r="D510" s="70" t="s">
        <v>16</v>
      </c>
      <c r="E510" s="71" t="s">
        <v>512</v>
      </c>
      <c r="F510" s="27">
        <v>10</v>
      </c>
      <c r="G510" s="1" t="s">
        <v>111</v>
      </c>
      <c r="H510" s="28">
        <v>67.5</v>
      </c>
      <c r="I510" s="29">
        <v>65000</v>
      </c>
      <c r="J510" s="30">
        <f t="shared" si="14"/>
        <v>4387500</v>
      </c>
      <c r="K510" s="26" t="s">
        <v>56</v>
      </c>
      <c r="L510" s="26" t="s">
        <v>40</v>
      </c>
      <c r="M510" s="31" t="s">
        <v>32</v>
      </c>
      <c r="N510" s="1" t="s">
        <v>42</v>
      </c>
    </row>
    <row r="511" spans="1:14" s="23" customFormat="1" ht="18" customHeight="1">
      <c r="A511" s="26">
        <f t="shared" si="15"/>
        <v>504</v>
      </c>
      <c r="B511" s="26" t="s">
        <v>412</v>
      </c>
      <c r="C511" s="26" t="s">
        <v>41</v>
      </c>
      <c r="D511" s="70" t="s">
        <v>16</v>
      </c>
      <c r="E511" s="71" t="s">
        <v>512</v>
      </c>
      <c r="F511" s="27">
        <v>10</v>
      </c>
      <c r="G511" s="1" t="s">
        <v>111</v>
      </c>
      <c r="H511" s="28">
        <v>2</v>
      </c>
      <c r="I511" s="29">
        <v>65000</v>
      </c>
      <c r="J511" s="30">
        <f t="shared" si="14"/>
        <v>130000</v>
      </c>
      <c r="K511" s="26" t="s">
        <v>56</v>
      </c>
      <c r="L511" s="26" t="s">
        <v>43</v>
      </c>
      <c r="M511" s="31" t="s">
        <v>32</v>
      </c>
      <c r="N511" s="1" t="s">
        <v>42</v>
      </c>
    </row>
    <row r="512" spans="1:14" s="23" customFormat="1" ht="18" customHeight="1">
      <c r="A512" s="26">
        <f t="shared" si="15"/>
        <v>505</v>
      </c>
      <c r="B512" s="26" t="s">
        <v>412</v>
      </c>
      <c r="C512" s="26" t="s">
        <v>41</v>
      </c>
      <c r="D512" s="70" t="s">
        <v>16</v>
      </c>
      <c r="E512" s="71" t="s">
        <v>512</v>
      </c>
      <c r="F512" s="27">
        <v>10</v>
      </c>
      <c r="G512" s="1" t="s">
        <v>111</v>
      </c>
      <c r="H512" s="28">
        <v>4.9000000000000004</v>
      </c>
      <c r="I512" s="29">
        <v>65000</v>
      </c>
      <c r="J512" s="30">
        <f t="shared" si="14"/>
        <v>318500</v>
      </c>
      <c r="K512" s="26" t="s">
        <v>56</v>
      </c>
      <c r="L512" s="26" t="s">
        <v>44</v>
      </c>
      <c r="M512" s="31" t="s">
        <v>32</v>
      </c>
      <c r="N512" s="1" t="s">
        <v>42</v>
      </c>
    </row>
    <row r="513" spans="1:14" s="23" customFormat="1" ht="18" customHeight="1">
      <c r="A513" s="26">
        <f t="shared" si="15"/>
        <v>506</v>
      </c>
      <c r="B513" s="26" t="s">
        <v>60</v>
      </c>
      <c r="C513" s="26" t="s">
        <v>41</v>
      </c>
      <c r="D513" s="70" t="s">
        <v>21</v>
      </c>
      <c r="E513" s="71" t="s">
        <v>6</v>
      </c>
      <c r="F513" s="27">
        <v>10</v>
      </c>
      <c r="G513" s="1" t="s">
        <v>111</v>
      </c>
      <c r="H513" s="28">
        <v>79.7</v>
      </c>
      <c r="I513" s="29">
        <v>65000</v>
      </c>
      <c r="J513" s="30">
        <f t="shared" si="14"/>
        <v>5180500</v>
      </c>
      <c r="K513" s="26" t="s">
        <v>56</v>
      </c>
      <c r="L513" s="26" t="s">
        <v>40</v>
      </c>
      <c r="M513" s="31" t="s">
        <v>32</v>
      </c>
      <c r="N513" s="1" t="s">
        <v>42</v>
      </c>
    </row>
    <row r="514" spans="1:14" s="23" customFormat="1" ht="18" customHeight="1">
      <c r="A514" s="26">
        <f t="shared" si="15"/>
        <v>507</v>
      </c>
      <c r="B514" s="26" t="s">
        <v>60</v>
      </c>
      <c r="C514" s="26" t="s">
        <v>41</v>
      </c>
      <c r="D514" s="70" t="s">
        <v>21</v>
      </c>
      <c r="E514" s="71" t="s">
        <v>6</v>
      </c>
      <c r="F514" s="27">
        <v>10</v>
      </c>
      <c r="G514" s="1" t="s">
        <v>111</v>
      </c>
      <c r="H514" s="28">
        <v>87.4</v>
      </c>
      <c r="I514" s="29">
        <v>65000</v>
      </c>
      <c r="J514" s="30">
        <f t="shared" si="14"/>
        <v>5681000</v>
      </c>
      <c r="K514" s="26" t="s">
        <v>56</v>
      </c>
      <c r="L514" s="26" t="s">
        <v>40</v>
      </c>
      <c r="M514" s="31" t="s">
        <v>32</v>
      </c>
      <c r="N514" s="1" t="s">
        <v>42</v>
      </c>
    </row>
    <row r="515" spans="1:14" s="23" customFormat="1" ht="18" customHeight="1">
      <c r="A515" s="26">
        <f t="shared" si="15"/>
        <v>508</v>
      </c>
      <c r="B515" s="26" t="s">
        <v>60</v>
      </c>
      <c r="C515" s="26" t="s">
        <v>41</v>
      </c>
      <c r="D515" s="70" t="s">
        <v>21</v>
      </c>
      <c r="E515" s="71" t="s">
        <v>6</v>
      </c>
      <c r="F515" s="27">
        <v>10</v>
      </c>
      <c r="G515" s="1" t="s">
        <v>111</v>
      </c>
      <c r="H515" s="28">
        <v>6.7</v>
      </c>
      <c r="I515" s="29">
        <v>65000</v>
      </c>
      <c r="J515" s="30">
        <f t="shared" si="14"/>
        <v>435500</v>
      </c>
      <c r="K515" s="26" t="s">
        <v>56</v>
      </c>
      <c r="L515" s="26" t="s">
        <v>43</v>
      </c>
      <c r="M515" s="31" t="s">
        <v>32</v>
      </c>
      <c r="N515" s="1" t="s">
        <v>42</v>
      </c>
    </row>
    <row r="516" spans="1:14" s="23" customFormat="1" ht="18" customHeight="1">
      <c r="A516" s="26">
        <f t="shared" si="15"/>
        <v>509</v>
      </c>
      <c r="B516" s="26" t="s">
        <v>60</v>
      </c>
      <c r="C516" s="26" t="s">
        <v>41</v>
      </c>
      <c r="D516" s="70" t="s">
        <v>21</v>
      </c>
      <c r="E516" s="71" t="s">
        <v>6</v>
      </c>
      <c r="F516" s="27">
        <v>10</v>
      </c>
      <c r="G516" s="1" t="s">
        <v>111</v>
      </c>
      <c r="H516" s="28">
        <v>7.6</v>
      </c>
      <c r="I516" s="29">
        <v>65000</v>
      </c>
      <c r="J516" s="30">
        <f t="shared" si="14"/>
        <v>494000</v>
      </c>
      <c r="K516" s="26" t="s">
        <v>56</v>
      </c>
      <c r="L516" s="26" t="s">
        <v>43</v>
      </c>
      <c r="M516" s="31" t="s">
        <v>32</v>
      </c>
      <c r="N516" s="1" t="s">
        <v>42</v>
      </c>
    </row>
    <row r="517" spans="1:14" s="23" customFormat="1" ht="18" customHeight="1">
      <c r="A517" s="26">
        <f t="shared" si="15"/>
        <v>510</v>
      </c>
      <c r="B517" s="26" t="s">
        <v>60</v>
      </c>
      <c r="C517" s="26" t="s">
        <v>41</v>
      </c>
      <c r="D517" s="70" t="s">
        <v>21</v>
      </c>
      <c r="E517" s="71" t="s">
        <v>6</v>
      </c>
      <c r="F517" s="27">
        <v>10</v>
      </c>
      <c r="G517" s="1" t="s">
        <v>111</v>
      </c>
      <c r="H517" s="28">
        <v>16.7</v>
      </c>
      <c r="I517" s="29">
        <v>65000</v>
      </c>
      <c r="J517" s="30">
        <f t="shared" si="14"/>
        <v>1085500</v>
      </c>
      <c r="K517" s="26" t="s">
        <v>56</v>
      </c>
      <c r="L517" s="26" t="s">
        <v>44</v>
      </c>
      <c r="M517" s="31" t="s">
        <v>32</v>
      </c>
      <c r="N517" s="1" t="s">
        <v>42</v>
      </c>
    </row>
    <row r="518" spans="1:14" s="23" customFormat="1" ht="18" customHeight="1">
      <c r="A518" s="26">
        <f t="shared" si="15"/>
        <v>511</v>
      </c>
      <c r="B518" s="26" t="s">
        <v>60</v>
      </c>
      <c r="C518" s="26" t="s">
        <v>41</v>
      </c>
      <c r="D518" s="70" t="s">
        <v>21</v>
      </c>
      <c r="E518" s="71" t="s">
        <v>6</v>
      </c>
      <c r="F518" s="27">
        <v>10</v>
      </c>
      <c r="G518" s="1" t="s">
        <v>111</v>
      </c>
      <c r="H518" s="28">
        <v>18.899999999999999</v>
      </c>
      <c r="I518" s="29">
        <v>65000</v>
      </c>
      <c r="J518" s="30">
        <f t="shared" si="14"/>
        <v>1228500</v>
      </c>
      <c r="K518" s="26" t="s">
        <v>56</v>
      </c>
      <c r="L518" s="26" t="s">
        <v>44</v>
      </c>
      <c r="M518" s="31" t="s">
        <v>32</v>
      </c>
      <c r="N518" s="1" t="s">
        <v>42</v>
      </c>
    </row>
    <row r="519" spans="1:14" s="23" customFormat="1" ht="18" customHeight="1">
      <c r="A519" s="26">
        <f t="shared" si="15"/>
        <v>512</v>
      </c>
      <c r="B519" s="26" t="s">
        <v>149</v>
      </c>
      <c r="C519" s="26" t="s">
        <v>41</v>
      </c>
      <c r="D519" s="70" t="s">
        <v>255</v>
      </c>
      <c r="E519" s="71" t="s">
        <v>53</v>
      </c>
      <c r="F519" s="27">
        <v>10</v>
      </c>
      <c r="G519" s="1" t="s">
        <v>111</v>
      </c>
      <c r="H519" s="28">
        <v>76.5</v>
      </c>
      <c r="I519" s="29">
        <v>65000</v>
      </c>
      <c r="J519" s="30">
        <f t="shared" si="14"/>
        <v>4972500</v>
      </c>
      <c r="K519" s="26" t="s">
        <v>57</v>
      </c>
      <c r="L519" s="26" t="s">
        <v>40</v>
      </c>
      <c r="M519" s="31" t="s">
        <v>33</v>
      </c>
      <c r="N519" s="1" t="s">
        <v>42</v>
      </c>
    </row>
    <row r="520" spans="1:14" s="23" customFormat="1" ht="18" customHeight="1">
      <c r="A520" s="26">
        <f t="shared" si="15"/>
        <v>513</v>
      </c>
      <c r="B520" s="26" t="s">
        <v>149</v>
      </c>
      <c r="C520" s="26" t="s">
        <v>41</v>
      </c>
      <c r="D520" s="70" t="s">
        <v>255</v>
      </c>
      <c r="E520" s="71" t="s">
        <v>53</v>
      </c>
      <c r="F520" s="27">
        <v>10</v>
      </c>
      <c r="G520" s="1" t="s">
        <v>111</v>
      </c>
      <c r="H520" s="28">
        <v>6.3</v>
      </c>
      <c r="I520" s="29">
        <v>65000</v>
      </c>
      <c r="J520" s="30">
        <f t="shared" ref="J520:J583" si="16">I520*H520</f>
        <v>409500</v>
      </c>
      <c r="K520" s="26" t="s">
        <v>57</v>
      </c>
      <c r="L520" s="26" t="s">
        <v>43</v>
      </c>
      <c r="M520" s="31" t="s">
        <v>33</v>
      </c>
      <c r="N520" s="1" t="s">
        <v>42</v>
      </c>
    </row>
    <row r="521" spans="1:14" s="23" customFormat="1" ht="18" customHeight="1">
      <c r="A521" s="26">
        <f t="shared" si="15"/>
        <v>514</v>
      </c>
      <c r="B521" s="26" t="s">
        <v>149</v>
      </c>
      <c r="C521" s="26" t="s">
        <v>41</v>
      </c>
      <c r="D521" s="70" t="s">
        <v>255</v>
      </c>
      <c r="E521" s="71" t="s">
        <v>53</v>
      </c>
      <c r="F521" s="27">
        <v>10</v>
      </c>
      <c r="G521" s="1" t="s">
        <v>111</v>
      </c>
      <c r="H521" s="28">
        <v>15.8</v>
      </c>
      <c r="I521" s="29">
        <v>65000</v>
      </c>
      <c r="J521" s="30">
        <f t="shared" si="16"/>
        <v>1027000</v>
      </c>
      <c r="K521" s="26" t="s">
        <v>57</v>
      </c>
      <c r="L521" s="26" t="s">
        <v>44</v>
      </c>
      <c r="M521" s="31" t="s">
        <v>33</v>
      </c>
      <c r="N521" s="1" t="s">
        <v>42</v>
      </c>
    </row>
    <row r="522" spans="1:14" s="23" customFormat="1" ht="18" customHeight="1">
      <c r="A522" s="26">
        <f>A521+1</f>
        <v>515</v>
      </c>
      <c r="B522" s="26" t="s">
        <v>412</v>
      </c>
      <c r="C522" s="26" t="s">
        <v>41</v>
      </c>
      <c r="D522" s="70" t="s">
        <v>16</v>
      </c>
      <c r="E522" s="71" t="s">
        <v>512</v>
      </c>
      <c r="F522" s="27">
        <v>10</v>
      </c>
      <c r="G522" s="1" t="s">
        <v>111</v>
      </c>
      <c r="H522" s="28">
        <v>84.9</v>
      </c>
      <c r="I522" s="29">
        <v>65000</v>
      </c>
      <c r="J522" s="30">
        <f t="shared" si="16"/>
        <v>5518500</v>
      </c>
      <c r="K522" s="26" t="s">
        <v>57</v>
      </c>
      <c r="L522" s="26" t="s">
        <v>40</v>
      </c>
      <c r="M522" s="31" t="s">
        <v>33</v>
      </c>
      <c r="N522" s="1" t="s">
        <v>42</v>
      </c>
    </row>
    <row r="523" spans="1:14" s="23" customFormat="1" ht="18" customHeight="1">
      <c r="A523" s="26">
        <f>A522+1</f>
        <v>516</v>
      </c>
      <c r="B523" s="26" t="s">
        <v>412</v>
      </c>
      <c r="C523" s="26" t="s">
        <v>41</v>
      </c>
      <c r="D523" s="70" t="s">
        <v>16</v>
      </c>
      <c r="E523" s="71" t="s">
        <v>512</v>
      </c>
      <c r="F523" s="27">
        <v>10</v>
      </c>
      <c r="G523" s="1" t="s">
        <v>111</v>
      </c>
      <c r="H523" s="28">
        <v>7.3</v>
      </c>
      <c r="I523" s="29">
        <v>65000</v>
      </c>
      <c r="J523" s="30">
        <f t="shared" si="16"/>
        <v>474500</v>
      </c>
      <c r="K523" s="26" t="s">
        <v>57</v>
      </c>
      <c r="L523" s="26" t="s">
        <v>43</v>
      </c>
      <c r="M523" s="31" t="s">
        <v>33</v>
      </c>
      <c r="N523" s="1" t="s">
        <v>42</v>
      </c>
    </row>
    <row r="524" spans="1:14" s="23" customFormat="1" ht="18" customHeight="1">
      <c r="A524" s="26">
        <f t="shared" ref="A524:A587" si="17">A523+1</f>
        <v>517</v>
      </c>
      <c r="B524" s="26" t="s">
        <v>412</v>
      </c>
      <c r="C524" s="26" t="s">
        <v>41</v>
      </c>
      <c r="D524" s="70" t="s">
        <v>16</v>
      </c>
      <c r="E524" s="71" t="s">
        <v>512</v>
      </c>
      <c r="F524" s="27">
        <v>10</v>
      </c>
      <c r="G524" s="1" t="s">
        <v>111</v>
      </c>
      <c r="H524" s="28">
        <v>18.2</v>
      </c>
      <c r="I524" s="29">
        <v>65000</v>
      </c>
      <c r="J524" s="30">
        <f t="shared" si="16"/>
        <v>1183000</v>
      </c>
      <c r="K524" s="26" t="s">
        <v>57</v>
      </c>
      <c r="L524" s="26" t="s">
        <v>44</v>
      </c>
      <c r="M524" s="31" t="s">
        <v>33</v>
      </c>
      <c r="N524" s="1" t="s">
        <v>42</v>
      </c>
    </row>
    <row r="525" spans="1:14" s="23" customFormat="1" ht="18" customHeight="1">
      <c r="A525" s="26">
        <f t="shared" si="17"/>
        <v>518</v>
      </c>
      <c r="B525" s="26" t="s">
        <v>413</v>
      </c>
      <c r="C525" s="26" t="s">
        <v>41</v>
      </c>
      <c r="D525" s="70" t="s">
        <v>513</v>
      </c>
      <c r="E525" s="71" t="s">
        <v>19</v>
      </c>
      <c r="F525" s="27">
        <v>10</v>
      </c>
      <c r="G525" s="1" t="s">
        <v>35</v>
      </c>
      <c r="H525" s="28">
        <v>45</v>
      </c>
      <c r="I525" s="29">
        <v>65000</v>
      </c>
      <c r="J525" s="30">
        <f t="shared" si="16"/>
        <v>2925000</v>
      </c>
      <c r="K525" s="26" t="s">
        <v>62</v>
      </c>
      <c r="L525" s="26" t="s">
        <v>40</v>
      </c>
      <c r="M525" s="31" t="s">
        <v>36</v>
      </c>
      <c r="N525" s="1" t="s">
        <v>42</v>
      </c>
    </row>
    <row r="526" spans="1:14" s="23" customFormat="1" ht="18" customHeight="1">
      <c r="A526" s="26">
        <f t="shared" si="17"/>
        <v>519</v>
      </c>
      <c r="B526" s="26" t="s">
        <v>413</v>
      </c>
      <c r="C526" s="26" t="s">
        <v>41</v>
      </c>
      <c r="D526" s="70" t="s">
        <v>513</v>
      </c>
      <c r="E526" s="71" t="s">
        <v>19</v>
      </c>
      <c r="F526" s="27">
        <v>10</v>
      </c>
      <c r="G526" s="1" t="s">
        <v>35</v>
      </c>
      <c r="H526" s="28">
        <v>22.5</v>
      </c>
      <c r="I526" s="29">
        <v>65000</v>
      </c>
      <c r="J526" s="30">
        <f t="shared" si="16"/>
        <v>1462500</v>
      </c>
      <c r="K526" s="26" t="s">
        <v>62</v>
      </c>
      <c r="L526" s="26" t="s">
        <v>45</v>
      </c>
      <c r="M526" s="31" t="s">
        <v>36</v>
      </c>
      <c r="N526" s="1" t="s">
        <v>42</v>
      </c>
    </row>
    <row r="527" spans="1:14" s="23" customFormat="1" ht="18" customHeight="1">
      <c r="A527" s="26">
        <f t="shared" si="17"/>
        <v>520</v>
      </c>
      <c r="B527" s="26" t="s">
        <v>413</v>
      </c>
      <c r="C527" s="26" t="s">
        <v>41</v>
      </c>
      <c r="D527" s="70" t="s">
        <v>513</v>
      </c>
      <c r="E527" s="71" t="s">
        <v>19</v>
      </c>
      <c r="F527" s="27">
        <v>10</v>
      </c>
      <c r="G527" s="1" t="s">
        <v>35</v>
      </c>
      <c r="H527" s="28">
        <v>22.5</v>
      </c>
      <c r="I527" s="29">
        <v>65000</v>
      </c>
      <c r="J527" s="30">
        <f t="shared" si="16"/>
        <v>1462500</v>
      </c>
      <c r="K527" s="26" t="s">
        <v>62</v>
      </c>
      <c r="L527" s="26" t="s">
        <v>45</v>
      </c>
      <c r="M527" s="31" t="s">
        <v>36</v>
      </c>
      <c r="N527" s="1" t="s">
        <v>42</v>
      </c>
    </row>
    <row r="528" spans="1:14" s="23" customFormat="1" ht="18" customHeight="1">
      <c r="A528" s="26">
        <f t="shared" si="17"/>
        <v>521</v>
      </c>
      <c r="B528" s="26" t="s">
        <v>413</v>
      </c>
      <c r="C528" s="26" t="s">
        <v>41</v>
      </c>
      <c r="D528" s="70" t="s">
        <v>513</v>
      </c>
      <c r="E528" s="71" t="s">
        <v>19</v>
      </c>
      <c r="F528" s="27">
        <v>10</v>
      </c>
      <c r="G528" s="1" t="s">
        <v>35</v>
      </c>
      <c r="H528" s="28">
        <v>2.5</v>
      </c>
      <c r="I528" s="29">
        <v>65000</v>
      </c>
      <c r="J528" s="30">
        <f t="shared" si="16"/>
        <v>162500</v>
      </c>
      <c r="K528" s="26" t="s">
        <v>62</v>
      </c>
      <c r="L528" s="26" t="s">
        <v>43</v>
      </c>
      <c r="M528" s="31" t="s">
        <v>36</v>
      </c>
      <c r="N528" s="1" t="s">
        <v>42</v>
      </c>
    </row>
    <row r="529" spans="1:14" s="23" customFormat="1" ht="18" customHeight="1">
      <c r="A529" s="26">
        <f t="shared" si="17"/>
        <v>522</v>
      </c>
      <c r="B529" s="26" t="s">
        <v>413</v>
      </c>
      <c r="C529" s="26" t="s">
        <v>41</v>
      </c>
      <c r="D529" s="70" t="s">
        <v>513</v>
      </c>
      <c r="E529" s="71" t="s">
        <v>19</v>
      </c>
      <c r="F529" s="27">
        <v>10</v>
      </c>
      <c r="G529" s="1" t="s">
        <v>35</v>
      </c>
      <c r="H529" s="28">
        <v>6.2</v>
      </c>
      <c r="I529" s="29">
        <v>65000</v>
      </c>
      <c r="J529" s="30">
        <f t="shared" si="16"/>
        <v>403000</v>
      </c>
      <c r="K529" s="26" t="s">
        <v>62</v>
      </c>
      <c r="L529" s="26" t="s">
        <v>44</v>
      </c>
      <c r="M529" s="31" t="s">
        <v>36</v>
      </c>
      <c r="N529" s="1" t="s">
        <v>42</v>
      </c>
    </row>
    <row r="530" spans="1:14" s="23" customFormat="1" ht="18" customHeight="1">
      <c r="A530" s="26">
        <f t="shared" si="17"/>
        <v>523</v>
      </c>
      <c r="B530" s="26" t="s">
        <v>150</v>
      </c>
      <c r="C530" s="26" t="s">
        <v>41</v>
      </c>
      <c r="D530" s="70" t="s">
        <v>165</v>
      </c>
      <c r="E530" s="72" t="s">
        <v>10</v>
      </c>
      <c r="F530" s="27">
        <v>10</v>
      </c>
      <c r="G530" s="1" t="s">
        <v>35</v>
      </c>
      <c r="H530" s="28">
        <v>22.5</v>
      </c>
      <c r="I530" s="29">
        <v>65000</v>
      </c>
      <c r="J530" s="30">
        <f t="shared" si="16"/>
        <v>1462500</v>
      </c>
      <c r="K530" s="26" t="s">
        <v>62</v>
      </c>
      <c r="L530" s="26" t="s">
        <v>45</v>
      </c>
      <c r="M530" s="31" t="s">
        <v>36</v>
      </c>
      <c r="N530" s="1" t="s">
        <v>42</v>
      </c>
    </row>
    <row r="531" spans="1:14" s="23" customFormat="1" ht="18" customHeight="1">
      <c r="A531" s="26">
        <f t="shared" si="17"/>
        <v>524</v>
      </c>
      <c r="B531" s="26" t="s">
        <v>150</v>
      </c>
      <c r="C531" s="26" t="s">
        <v>41</v>
      </c>
      <c r="D531" s="70" t="s">
        <v>165</v>
      </c>
      <c r="E531" s="72" t="s">
        <v>10</v>
      </c>
      <c r="F531" s="27">
        <v>10</v>
      </c>
      <c r="G531" s="1" t="s">
        <v>35</v>
      </c>
      <c r="H531" s="28">
        <v>45</v>
      </c>
      <c r="I531" s="29">
        <v>65000</v>
      </c>
      <c r="J531" s="30">
        <f t="shared" si="16"/>
        <v>2925000</v>
      </c>
      <c r="K531" s="26" t="s">
        <v>61</v>
      </c>
      <c r="L531" s="26" t="s">
        <v>40</v>
      </c>
      <c r="M531" s="31" t="s">
        <v>35</v>
      </c>
      <c r="N531" s="1" t="s">
        <v>42</v>
      </c>
    </row>
    <row r="532" spans="1:14" s="23" customFormat="1" ht="18" customHeight="1">
      <c r="A532" s="26">
        <f t="shared" si="17"/>
        <v>525</v>
      </c>
      <c r="B532" s="26" t="s">
        <v>150</v>
      </c>
      <c r="C532" s="26" t="s">
        <v>41</v>
      </c>
      <c r="D532" s="70" t="s">
        <v>165</v>
      </c>
      <c r="E532" s="72" t="s">
        <v>10</v>
      </c>
      <c r="F532" s="27">
        <v>10</v>
      </c>
      <c r="G532" s="1" t="s">
        <v>35</v>
      </c>
      <c r="H532" s="28">
        <v>5</v>
      </c>
      <c r="I532" s="29">
        <v>65000</v>
      </c>
      <c r="J532" s="30">
        <f t="shared" si="16"/>
        <v>325000</v>
      </c>
      <c r="K532" s="26" t="s">
        <v>61</v>
      </c>
      <c r="L532" s="26" t="s">
        <v>43</v>
      </c>
      <c r="M532" s="31" t="s">
        <v>35</v>
      </c>
      <c r="N532" s="1" t="s">
        <v>42</v>
      </c>
    </row>
    <row r="533" spans="1:14" s="23" customFormat="1" ht="18" customHeight="1">
      <c r="A533" s="26">
        <f t="shared" si="17"/>
        <v>526</v>
      </c>
      <c r="B533" s="26" t="s">
        <v>150</v>
      </c>
      <c r="C533" s="26" t="s">
        <v>41</v>
      </c>
      <c r="D533" s="70" t="s">
        <v>165</v>
      </c>
      <c r="E533" s="72" t="s">
        <v>10</v>
      </c>
      <c r="F533" s="27">
        <v>10</v>
      </c>
      <c r="G533" s="1" t="s">
        <v>35</v>
      </c>
      <c r="H533" s="28">
        <v>12.6</v>
      </c>
      <c r="I533" s="29">
        <v>65000</v>
      </c>
      <c r="J533" s="30">
        <f t="shared" si="16"/>
        <v>819000</v>
      </c>
      <c r="K533" s="26" t="s">
        <v>61</v>
      </c>
      <c r="L533" s="26" t="s">
        <v>44</v>
      </c>
      <c r="M533" s="31" t="s">
        <v>35</v>
      </c>
      <c r="N533" s="1" t="s">
        <v>42</v>
      </c>
    </row>
    <row r="534" spans="1:14" s="23" customFormat="1" ht="18" customHeight="1">
      <c r="A534" s="26">
        <f t="shared" si="17"/>
        <v>527</v>
      </c>
      <c r="B534" s="26" t="s">
        <v>414</v>
      </c>
      <c r="C534" s="26" t="s">
        <v>41</v>
      </c>
      <c r="D534" s="70" t="s">
        <v>514</v>
      </c>
      <c r="E534" s="72" t="s">
        <v>483</v>
      </c>
      <c r="F534" s="27">
        <v>10</v>
      </c>
      <c r="G534" s="1" t="s">
        <v>35</v>
      </c>
      <c r="H534" s="28">
        <v>22.5</v>
      </c>
      <c r="I534" s="29">
        <v>65000</v>
      </c>
      <c r="J534" s="30">
        <f t="shared" si="16"/>
        <v>1462500</v>
      </c>
      <c r="K534" s="26" t="s">
        <v>650</v>
      </c>
      <c r="L534" s="26" t="s">
        <v>45</v>
      </c>
      <c r="M534" s="31" t="s">
        <v>744</v>
      </c>
      <c r="N534" s="1" t="s">
        <v>42</v>
      </c>
    </row>
    <row r="535" spans="1:14" s="23" customFormat="1" ht="18" customHeight="1">
      <c r="A535" s="26">
        <f t="shared" si="17"/>
        <v>528</v>
      </c>
      <c r="B535" s="26" t="s">
        <v>213</v>
      </c>
      <c r="C535" s="26" t="s">
        <v>41</v>
      </c>
      <c r="D535" s="70" t="s">
        <v>259</v>
      </c>
      <c r="E535" s="72" t="s">
        <v>27</v>
      </c>
      <c r="F535" s="27">
        <v>10</v>
      </c>
      <c r="G535" s="1" t="s">
        <v>286</v>
      </c>
      <c r="H535" s="28">
        <v>34.6</v>
      </c>
      <c r="I535" s="29">
        <v>65000</v>
      </c>
      <c r="J535" s="30">
        <f t="shared" si="16"/>
        <v>2249000</v>
      </c>
      <c r="K535" s="26" t="s">
        <v>305</v>
      </c>
      <c r="L535" s="26" t="s">
        <v>40</v>
      </c>
      <c r="M535" s="31" t="s">
        <v>328</v>
      </c>
      <c r="N535" s="1" t="s">
        <v>42</v>
      </c>
    </row>
    <row r="536" spans="1:14" s="23" customFormat="1" ht="18" customHeight="1">
      <c r="A536" s="26">
        <f t="shared" si="17"/>
        <v>529</v>
      </c>
      <c r="B536" s="26" t="s">
        <v>213</v>
      </c>
      <c r="C536" s="26" t="s">
        <v>41</v>
      </c>
      <c r="D536" s="70" t="s">
        <v>259</v>
      </c>
      <c r="E536" s="72" t="s">
        <v>27</v>
      </c>
      <c r="F536" s="27">
        <v>10</v>
      </c>
      <c r="G536" s="1" t="s">
        <v>286</v>
      </c>
      <c r="H536" s="28">
        <v>12</v>
      </c>
      <c r="I536" s="29">
        <v>65000</v>
      </c>
      <c r="J536" s="30">
        <f t="shared" si="16"/>
        <v>780000</v>
      </c>
      <c r="K536" s="26" t="s">
        <v>305</v>
      </c>
      <c r="L536" s="26" t="s">
        <v>45</v>
      </c>
      <c r="M536" s="31" t="s">
        <v>328</v>
      </c>
      <c r="N536" s="1" t="s">
        <v>42</v>
      </c>
    </row>
    <row r="537" spans="1:14" s="23" customFormat="1" ht="18" customHeight="1">
      <c r="A537" s="26">
        <f t="shared" si="17"/>
        <v>530</v>
      </c>
      <c r="B537" s="26" t="s">
        <v>213</v>
      </c>
      <c r="C537" s="26" t="s">
        <v>41</v>
      </c>
      <c r="D537" s="70" t="s">
        <v>259</v>
      </c>
      <c r="E537" s="72" t="s">
        <v>27</v>
      </c>
      <c r="F537" s="27">
        <v>10</v>
      </c>
      <c r="G537" s="1" t="s">
        <v>286</v>
      </c>
      <c r="H537" s="28">
        <v>12</v>
      </c>
      <c r="I537" s="29">
        <v>65000</v>
      </c>
      <c r="J537" s="30">
        <f t="shared" si="16"/>
        <v>780000</v>
      </c>
      <c r="K537" s="26" t="s">
        <v>305</v>
      </c>
      <c r="L537" s="26" t="s">
        <v>45</v>
      </c>
      <c r="M537" s="31" t="s">
        <v>328</v>
      </c>
      <c r="N537" s="1" t="s">
        <v>42</v>
      </c>
    </row>
    <row r="538" spans="1:14" s="23" customFormat="1" ht="18" customHeight="1">
      <c r="A538" s="26">
        <f t="shared" si="17"/>
        <v>531</v>
      </c>
      <c r="B538" s="26" t="s">
        <v>213</v>
      </c>
      <c r="C538" s="26" t="s">
        <v>41</v>
      </c>
      <c r="D538" s="70" t="s">
        <v>259</v>
      </c>
      <c r="E538" s="72" t="s">
        <v>27</v>
      </c>
      <c r="F538" s="27">
        <v>10</v>
      </c>
      <c r="G538" s="1" t="s">
        <v>286</v>
      </c>
      <c r="H538" s="28">
        <v>5.6</v>
      </c>
      <c r="I538" s="29">
        <v>65000</v>
      </c>
      <c r="J538" s="30">
        <f t="shared" si="16"/>
        <v>364000</v>
      </c>
      <c r="K538" s="26" t="s">
        <v>305</v>
      </c>
      <c r="L538" s="26" t="s">
        <v>43</v>
      </c>
      <c r="M538" s="31" t="s">
        <v>328</v>
      </c>
      <c r="N538" s="1" t="s">
        <v>42</v>
      </c>
    </row>
    <row r="539" spans="1:14" s="23" customFormat="1" ht="18" customHeight="1">
      <c r="A539" s="26">
        <f t="shared" si="17"/>
        <v>532</v>
      </c>
      <c r="B539" s="26" t="s">
        <v>213</v>
      </c>
      <c r="C539" s="26" t="s">
        <v>41</v>
      </c>
      <c r="D539" s="70" t="s">
        <v>259</v>
      </c>
      <c r="E539" s="72" t="s">
        <v>27</v>
      </c>
      <c r="F539" s="27">
        <v>10</v>
      </c>
      <c r="G539" s="1" t="s">
        <v>286</v>
      </c>
      <c r="H539" s="28">
        <v>14.1</v>
      </c>
      <c r="I539" s="29">
        <v>65000</v>
      </c>
      <c r="J539" s="30">
        <f t="shared" si="16"/>
        <v>916500</v>
      </c>
      <c r="K539" s="26" t="s">
        <v>305</v>
      </c>
      <c r="L539" s="26" t="s">
        <v>44</v>
      </c>
      <c r="M539" s="31" t="s">
        <v>328</v>
      </c>
      <c r="N539" s="1" t="s">
        <v>42</v>
      </c>
    </row>
    <row r="540" spans="1:14" s="23" customFormat="1" ht="18" customHeight="1">
      <c r="A540" s="26">
        <f t="shared" si="17"/>
        <v>533</v>
      </c>
      <c r="B540" s="26" t="s">
        <v>415</v>
      </c>
      <c r="C540" s="26" t="s">
        <v>41</v>
      </c>
      <c r="D540" s="70" t="s">
        <v>18</v>
      </c>
      <c r="E540" s="72" t="s">
        <v>232</v>
      </c>
      <c r="F540" s="27">
        <v>10</v>
      </c>
      <c r="G540" s="1" t="s">
        <v>286</v>
      </c>
      <c r="H540" s="28">
        <v>45</v>
      </c>
      <c r="I540" s="29">
        <v>65000</v>
      </c>
      <c r="J540" s="30">
        <f t="shared" si="16"/>
        <v>2925000</v>
      </c>
      <c r="K540" s="26" t="s">
        <v>651</v>
      </c>
      <c r="L540" s="26" t="s">
        <v>40</v>
      </c>
      <c r="M540" s="31" t="s">
        <v>745</v>
      </c>
      <c r="N540" s="1" t="s">
        <v>42</v>
      </c>
    </row>
    <row r="541" spans="1:14" s="23" customFormat="1" ht="18" customHeight="1">
      <c r="A541" s="26">
        <f t="shared" si="17"/>
        <v>534</v>
      </c>
      <c r="B541" s="26" t="s">
        <v>415</v>
      </c>
      <c r="C541" s="26" t="s">
        <v>41</v>
      </c>
      <c r="D541" s="70" t="s">
        <v>18</v>
      </c>
      <c r="E541" s="72" t="s">
        <v>232</v>
      </c>
      <c r="F541" s="27">
        <v>10</v>
      </c>
      <c r="G541" s="1" t="s">
        <v>286</v>
      </c>
      <c r="H541" s="28">
        <v>22.5</v>
      </c>
      <c r="I541" s="29">
        <v>65000</v>
      </c>
      <c r="J541" s="30">
        <f t="shared" si="16"/>
        <v>1462500</v>
      </c>
      <c r="K541" s="26" t="s">
        <v>651</v>
      </c>
      <c r="L541" s="26" t="s">
        <v>45</v>
      </c>
      <c r="M541" s="31" t="s">
        <v>745</v>
      </c>
      <c r="N541" s="1" t="s">
        <v>42</v>
      </c>
    </row>
    <row r="542" spans="1:14" s="23" customFormat="1" ht="18" customHeight="1">
      <c r="A542" s="26">
        <f t="shared" si="17"/>
        <v>535</v>
      </c>
      <c r="B542" s="26" t="s">
        <v>415</v>
      </c>
      <c r="C542" s="26" t="s">
        <v>41</v>
      </c>
      <c r="D542" s="70" t="s">
        <v>18</v>
      </c>
      <c r="E542" s="72" t="s">
        <v>232</v>
      </c>
      <c r="F542" s="27">
        <v>10</v>
      </c>
      <c r="G542" s="1" t="s">
        <v>286</v>
      </c>
      <c r="H542" s="28">
        <v>1.2</v>
      </c>
      <c r="I542" s="29">
        <v>65000</v>
      </c>
      <c r="J542" s="30">
        <f t="shared" si="16"/>
        <v>78000</v>
      </c>
      <c r="K542" s="26" t="s">
        <v>651</v>
      </c>
      <c r="L542" s="26" t="s">
        <v>43</v>
      </c>
      <c r="M542" s="31" t="s">
        <v>745</v>
      </c>
      <c r="N542" s="1" t="s">
        <v>42</v>
      </c>
    </row>
    <row r="543" spans="1:14" s="23" customFormat="1" ht="18" customHeight="1">
      <c r="A543" s="26">
        <f t="shared" si="17"/>
        <v>536</v>
      </c>
      <c r="B543" s="26" t="s">
        <v>415</v>
      </c>
      <c r="C543" s="26" t="s">
        <v>41</v>
      </c>
      <c r="D543" s="70" t="s">
        <v>18</v>
      </c>
      <c r="E543" s="71" t="s">
        <v>232</v>
      </c>
      <c r="F543" s="27">
        <v>10</v>
      </c>
      <c r="G543" s="1" t="s">
        <v>286</v>
      </c>
      <c r="H543" s="28">
        <v>3</v>
      </c>
      <c r="I543" s="29">
        <v>65000</v>
      </c>
      <c r="J543" s="30">
        <f t="shared" si="16"/>
        <v>195000</v>
      </c>
      <c r="K543" s="26" t="s">
        <v>651</v>
      </c>
      <c r="L543" s="26" t="s">
        <v>44</v>
      </c>
      <c r="M543" s="31" t="s">
        <v>745</v>
      </c>
      <c r="N543" s="1" t="s">
        <v>42</v>
      </c>
    </row>
    <row r="544" spans="1:14" s="23" customFormat="1" ht="18" customHeight="1">
      <c r="A544" s="26">
        <f t="shared" si="17"/>
        <v>537</v>
      </c>
      <c r="B544" s="26" t="s">
        <v>213</v>
      </c>
      <c r="C544" s="26" t="s">
        <v>41</v>
      </c>
      <c r="D544" s="70" t="s">
        <v>259</v>
      </c>
      <c r="E544" s="71" t="s">
        <v>27</v>
      </c>
      <c r="F544" s="27">
        <v>10</v>
      </c>
      <c r="G544" s="1" t="s">
        <v>286</v>
      </c>
      <c r="H544" s="28">
        <v>45</v>
      </c>
      <c r="I544" s="29">
        <v>65000</v>
      </c>
      <c r="J544" s="30">
        <f t="shared" si="16"/>
        <v>2925000</v>
      </c>
      <c r="K544" s="26" t="s">
        <v>652</v>
      </c>
      <c r="L544" s="26" t="s">
        <v>40</v>
      </c>
      <c r="M544" s="31" t="s">
        <v>746</v>
      </c>
      <c r="N544" s="1" t="s">
        <v>42</v>
      </c>
    </row>
    <row r="545" spans="1:14" s="23" customFormat="1" ht="18" customHeight="1">
      <c r="A545" s="26">
        <f t="shared" si="17"/>
        <v>538</v>
      </c>
      <c r="B545" s="26" t="s">
        <v>213</v>
      </c>
      <c r="C545" s="26" t="s">
        <v>41</v>
      </c>
      <c r="D545" s="70" t="s">
        <v>259</v>
      </c>
      <c r="E545" s="71" t="s">
        <v>27</v>
      </c>
      <c r="F545" s="27">
        <v>10</v>
      </c>
      <c r="G545" s="1" t="s">
        <v>286</v>
      </c>
      <c r="H545" s="28">
        <v>1</v>
      </c>
      <c r="I545" s="29">
        <v>65000</v>
      </c>
      <c r="J545" s="30">
        <f t="shared" si="16"/>
        <v>65000</v>
      </c>
      <c r="K545" s="26" t="s">
        <v>652</v>
      </c>
      <c r="L545" s="26" t="s">
        <v>43</v>
      </c>
      <c r="M545" s="31" t="s">
        <v>746</v>
      </c>
      <c r="N545" s="1" t="s">
        <v>42</v>
      </c>
    </row>
    <row r="546" spans="1:14" s="23" customFormat="1" ht="18" customHeight="1">
      <c r="A546" s="26">
        <f t="shared" si="17"/>
        <v>539</v>
      </c>
      <c r="B546" s="26" t="s">
        <v>213</v>
      </c>
      <c r="C546" s="26" t="s">
        <v>41</v>
      </c>
      <c r="D546" s="70" t="s">
        <v>259</v>
      </c>
      <c r="E546" s="71" t="s">
        <v>27</v>
      </c>
      <c r="F546" s="27">
        <v>10</v>
      </c>
      <c r="G546" s="1" t="s">
        <v>286</v>
      </c>
      <c r="H546" s="28">
        <v>2.4</v>
      </c>
      <c r="I546" s="29">
        <v>65000</v>
      </c>
      <c r="J546" s="30">
        <f t="shared" si="16"/>
        <v>156000</v>
      </c>
      <c r="K546" s="26" t="s">
        <v>652</v>
      </c>
      <c r="L546" s="26" t="s">
        <v>44</v>
      </c>
      <c r="M546" s="31" t="s">
        <v>746</v>
      </c>
      <c r="N546" s="1" t="s">
        <v>42</v>
      </c>
    </row>
    <row r="547" spans="1:14" s="23" customFormat="1" ht="18" customHeight="1">
      <c r="A547" s="26">
        <f t="shared" si="17"/>
        <v>540</v>
      </c>
      <c r="B547" s="26" t="s">
        <v>417</v>
      </c>
      <c r="C547" s="26" t="s">
        <v>41</v>
      </c>
      <c r="D547" s="70" t="s">
        <v>466</v>
      </c>
      <c r="E547" s="71" t="s">
        <v>516</v>
      </c>
      <c r="F547" s="27">
        <v>10</v>
      </c>
      <c r="G547" s="1" t="s">
        <v>562</v>
      </c>
      <c r="H547" s="28">
        <v>33</v>
      </c>
      <c r="I547" s="29">
        <v>65000</v>
      </c>
      <c r="J547" s="30">
        <f t="shared" si="16"/>
        <v>2145000</v>
      </c>
      <c r="K547" s="26" t="s">
        <v>653</v>
      </c>
      <c r="L547" s="26" t="s">
        <v>40</v>
      </c>
      <c r="M547" s="31" t="s">
        <v>747</v>
      </c>
      <c r="N547" s="1" t="s">
        <v>42</v>
      </c>
    </row>
    <row r="548" spans="1:14" s="23" customFormat="1" ht="18" customHeight="1">
      <c r="A548" s="26">
        <f t="shared" si="17"/>
        <v>541</v>
      </c>
      <c r="B548" s="26" t="s">
        <v>417</v>
      </c>
      <c r="C548" s="26" t="s">
        <v>41</v>
      </c>
      <c r="D548" s="70" t="s">
        <v>466</v>
      </c>
      <c r="E548" s="71" t="s">
        <v>516</v>
      </c>
      <c r="F548" s="27">
        <v>10</v>
      </c>
      <c r="G548" s="1" t="s">
        <v>562</v>
      </c>
      <c r="H548" s="28">
        <v>12</v>
      </c>
      <c r="I548" s="29">
        <v>65000</v>
      </c>
      <c r="J548" s="30">
        <f t="shared" si="16"/>
        <v>780000</v>
      </c>
      <c r="K548" s="26" t="s">
        <v>653</v>
      </c>
      <c r="L548" s="26" t="s">
        <v>45</v>
      </c>
      <c r="M548" s="31" t="s">
        <v>747</v>
      </c>
      <c r="N548" s="1" t="s">
        <v>42</v>
      </c>
    </row>
    <row r="549" spans="1:14" s="23" customFormat="1" ht="18" customHeight="1">
      <c r="A549" s="26">
        <f t="shared" si="17"/>
        <v>542</v>
      </c>
      <c r="B549" s="26" t="s">
        <v>417</v>
      </c>
      <c r="C549" s="26" t="s">
        <v>41</v>
      </c>
      <c r="D549" s="70" t="s">
        <v>466</v>
      </c>
      <c r="E549" s="71" t="s">
        <v>516</v>
      </c>
      <c r="F549" s="27">
        <v>10</v>
      </c>
      <c r="G549" s="1" t="s">
        <v>562</v>
      </c>
      <c r="H549" s="28">
        <v>1.8</v>
      </c>
      <c r="I549" s="29">
        <v>65000</v>
      </c>
      <c r="J549" s="30">
        <f t="shared" si="16"/>
        <v>117000</v>
      </c>
      <c r="K549" s="26" t="s">
        <v>653</v>
      </c>
      <c r="L549" s="26" t="s">
        <v>43</v>
      </c>
      <c r="M549" s="31" t="s">
        <v>747</v>
      </c>
      <c r="N549" s="1" t="s">
        <v>42</v>
      </c>
    </row>
    <row r="550" spans="1:14" s="23" customFormat="1" ht="18" customHeight="1">
      <c r="A550" s="26">
        <f t="shared" si="17"/>
        <v>543</v>
      </c>
      <c r="B550" s="26" t="s">
        <v>417</v>
      </c>
      <c r="C550" s="26" t="s">
        <v>41</v>
      </c>
      <c r="D550" s="70" t="s">
        <v>466</v>
      </c>
      <c r="E550" s="71" t="s">
        <v>516</v>
      </c>
      <c r="F550" s="27">
        <v>10</v>
      </c>
      <c r="G550" s="1" t="s">
        <v>562</v>
      </c>
      <c r="H550" s="28">
        <v>4.5</v>
      </c>
      <c r="I550" s="29">
        <v>65000</v>
      </c>
      <c r="J550" s="30">
        <f t="shared" si="16"/>
        <v>292500</v>
      </c>
      <c r="K550" s="26" t="s">
        <v>653</v>
      </c>
      <c r="L550" s="26" t="s">
        <v>44</v>
      </c>
      <c r="M550" s="31" t="s">
        <v>747</v>
      </c>
      <c r="N550" s="1" t="s">
        <v>42</v>
      </c>
    </row>
    <row r="551" spans="1:14" s="23" customFormat="1" ht="18" customHeight="1">
      <c r="A551" s="26">
        <f t="shared" si="17"/>
        <v>544</v>
      </c>
      <c r="B551" s="26" t="s">
        <v>416</v>
      </c>
      <c r="C551" s="26" t="s">
        <v>41</v>
      </c>
      <c r="D551" s="70" t="s">
        <v>515</v>
      </c>
      <c r="E551" s="71" t="s">
        <v>10</v>
      </c>
      <c r="F551" s="27">
        <v>10</v>
      </c>
      <c r="G551" s="1" t="s">
        <v>562</v>
      </c>
      <c r="H551" s="28">
        <v>45</v>
      </c>
      <c r="I551" s="29">
        <v>65000</v>
      </c>
      <c r="J551" s="30">
        <f t="shared" si="16"/>
        <v>2925000</v>
      </c>
      <c r="K551" s="26" t="s">
        <v>654</v>
      </c>
      <c r="L551" s="26" t="s">
        <v>40</v>
      </c>
      <c r="M551" s="31" t="s">
        <v>748</v>
      </c>
      <c r="N551" s="1" t="s">
        <v>42</v>
      </c>
    </row>
    <row r="552" spans="1:14" s="23" customFormat="1" ht="18" customHeight="1">
      <c r="A552" s="26">
        <f t="shared" si="17"/>
        <v>545</v>
      </c>
      <c r="B552" s="26" t="s">
        <v>416</v>
      </c>
      <c r="C552" s="26" t="s">
        <v>41</v>
      </c>
      <c r="D552" s="70" t="s">
        <v>515</v>
      </c>
      <c r="E552" s="71" t="s">
        <v>10</v>
      </c>
      <c r="F552" s="27">
        <v>10</v>
      </c>
      <c r="G552" s="1" t="s">
        <v>562</v>
      </c>
      <c r="H552" s="28">
        <v>2.8</v>
      </c>
      <c r="I552" s="29">
        <v>65000</v>
      </c>
      <c r="J552" s="30">
        <f t="shared" si="16"/>
        <v>182000</v>
      </c>
      <c r="K552" s="26" t="s">
        <v>654</v>
      </c>
      <c r="L552" s="26" t="s">
        <v>44</v>
      </c>
      <c r="M552" s="31" t="s">
        <v>748</v>
      </c>
      <c r="N552" s="1" t="s">
        <v>42</v>
      </c>
    </row>
    <row r="553" spans="1:14" s="23" customFormat="1" ht="18" customHeight="1">
      <c r="A553" s="26">
        <f t="shared" si="17"/>
        <v>546</v>
      </c>
      <c r="B553" s="26" t="s">
        <v>418</v>
      </c>
      <c r="C553" s="26" t="s">
        <v>41</v>
      </c>
      <c r="D553" s="70" t="s">
        <v>503</v>
      </c>
      <c r="E553" s="71" t="s">
        <v>453</v>
      </c>
      <c r="F553" s="27">
        <v>10</v>
      </c>
      <c r="G553" s="1" t="s">
        <v>562</v>
      </c>
      <c r="H553" s="28">
        <v>22.5</v>
      </c>
      <c r="I553" s="29">
        <v>65000</v>
      </c>
      <c r="J553" s="30">
        <f t="shared" si="16"/>
        <v>1462500</v>
      </c>
      <c r="K553" s="26" t="s">
        <v>654</v>
      </c>
      <c r="L553" s="26" t="s">
        <v>45</v>
      </c>
      <c r="M553" s="31" t="s">
        <v>748</v>
      </c>
      <c r="N553" s="1" t="s">
        <v>42</v>
      </c>
    </row>
    <row r="554" spans="1:14" s="23" customFormat="1" ht="18" customHeight="1">
      <c r="A554" s="26">
        <f t="shared" si="17"/>
        <v>547</v>
      </c>
      <c r="B554" s="26" t="s">
        <v>418</v>
      </c>
      <c r="C554" s="26" t="s">
        <v>41</v>
      </c>
      <c r="D554" s="70" t="s">
        <v>503</v>
      </c>
      <c r="E554" s="71" t="s">
        <v>453</v>
      </c>
      <c r="F554" s="27">
        <v>10</v>
      </c>
      <c r="G554" s="1" t="s">
        <v>562</v>
      </c>
      <c r="H554" s="28">
        <v>1.1000000000000001</v>
      </c>
      <c r="I554" s="29">
        <v>65000</v>
      </c>
      <c r="J554" s="30">
        <f t="shared" si="16"/>
        <v>71500</v>
      </c>
      <c r="K554" s="26" t="s">
        <v>654</v>
      </c>
      <c r="L554" s="26" t="s">
        <v>43</v>
      </c>
      <c r="M554" s="31" t="s">
        <v>748</v>
      </c>
      <c r="N554" s="1" t="s">
        <v>42</v>
      </c>
    </row>
    <row r="555" spans="1:14" s="23" customFormat="1" ht="18" customHeight="1">
      <c r="A555" s="26">
        <f t="shared" si="17"/>
        <v>548</v>
      </c>
      <c r="B555" s="26" t="s">
        <v>214</v>
      </c>
      <c r="C555" s="26" t="s">
        <v>41</v>
      </c>
      <c r="D555" s="70" t="s">
        <v>260</v>
      </c>
      <c r="E555" s="71" t="s">
        <v>8</v>
      </c>
      <c r="F555" s="27">
        <v>10</v>
      </c>
      <c r="G555" s="1" t="s">
        <v>112</v>
      </c>
      <c r="H555" s="28">
        <v>67.5</v>
      </c>
      <c r="I555" s="29">
        <v>65000</v>
      </c>
      <c r="J555" s="30">
        <f t="shared" si="16"/>
        <v>4387500</v>
      </c>
      <c r="K555" s="26" t="s">
        <v>655</v>
      </c>
      <c r="L555" s="26" t="s">
        <v>40</v>
      </c>
      <c r="M555" s="31" t="s">
        <v>749</v>
      </c>
      <c r="N555" s="1" t="s">
        <v>42</v>
      </c>
    </row>
    <row r="556" spans="1:14" s="23" customFormat="1" ht="18" customHeight="1">
      <c r="A556" s="26">
        <f t="shared" si="17"/>
        <v>549</v>
      </c>
      <c r="B556" s="26" t="s">
        <v>214</v>
      </c>
      <c r="C556" s="26" t="s">
        <v>41</v>
      </c>
      <c r="D556" s="70" t="s">
        <v>260</v>
      </c>
      <c r="E556" s="71" t="s">
        <v>8</v>
      </c>
      <c r="F556" s="27">
        <v>10</v>
      </c>
      <c r="G556" s="1" t="s">
        <v>112</v>
      </c>
      <c r="H556" s="28">
        <v>2.2000000000000002</v>
      </c>
      <c r="I556" s="29">
        <v>65000</v>
      </c>
      <c r="J556" s="30">
        <f t="shared" si="16"/>
        <v>143000</v>
      </c>
      <c r="K556" s="26" t="s">
        <v>655</v>
      </c>
      <c r="L556" s="26" t="s">
        <v>43</v>
      </c>
      <c r="M556" s="31" t="s">
        <v>749</v>
      </c>
      <c r="N556" s="1" t="s">
        <v>42</v>
      </c>
    </row>
    <row r="557" spans="1:14" s="23" customFormat="1" ht="18" customHeight="1">
      <c r="A557" s="26">
        <f t="shared" si="17"/>
        <v>550</v>
      </c>
      <c r="B557" s="26" t="s">
        <v>214</v>
      </c>
      <c r="C557" s="26" t="s">
        <v>41</v>
      </c>
      <c r="D557" s="70" t="s">
        <v>260</v>
      </c>
      <c r="E557" s="71" t="s">
        <v>8</v>
      </c>
      <c r="F557" s="27">
        <v>10</v>
      </c>
      <c r="G557" s="1" t="s">
        <v>112</v>
      </c>
      <c r="H557" s="28">
        <v>5.4</v>
      </c>
      <c r="I557" s="29">
        <v>65000</v>
      </c>
      <c r="J557" s="30">
        <f t="shared" si="16"/>
        <v>351000</v>
      </c>
      <c r="K557" s="26" t="s">
        <v>655</v>
      </c>
      <c r="L557" s="26" t="s">
        <v>44</v>
      </c>
      <c r="M557" s="31" t="s">
        <v>749</v>
      </c>
      <c r="N557" s="1" t="s">
        <v>42</v>
      </c>
    </row>
    <row r="558" spans="1:14" s="23" customFormat="1" ht="18" customHeight="1">
      <c r="A558" s="26">
        <f t="shared" si="17"/>
        <v>551</v>
      </c>
      <c r="B558" s="26" t="s">
        <v>419</v>
      </c>
      <c r="C558" s="26" t="s">
        <v>41</v>
      </c>
      <c r="D558" s="70" t="s">
        <v>166</v>
      </c>
      <c r="E558" s="71" t="s">
        <v>517</v>
      </c>
      <c r="F558" s="27">
        <v>10</v>
      </c>
      <c r="G558" s="1" t="s">
        <v>112</v>
      </c>
      <c r="H558" s="28">
        <v>45</v>
      </c>
      <c r="I558" s="29">
        <v>65000</v>
      </c>
      <c r="J558" s="30">
        <f t="shared" si="16"/>
        <v>2925000</v>
      </c>
      <c r="K558" s="26" t="s">
        <v>656</v>
      </c>
      <c r="L558" s="26" t="s">
        <v>40</v>
      </c>
      <c r="M558" s="31" t="s">
        <v>750</v>
      </c>
      <c r="N558" s="1" t="s">
        <v>42</v>
      </c>
    </row>
    <row r="559" spans="1:14" s="23" customFormat="1" ht="18" customHeight="1">
      <c r="A559" s="26">
        <f t="shared" si="17"/>
        <v>552</v>
      </c>
      <c r="B559" s="26" t="s">
        <v>419</v>
      </c>
      <c r="C559" s="26" t="s">
        <v>41</v>
      </c>
      <c r="D559" s="70" t="s">
        <v>166</v>
      </c>
      <c r="E559" s="71" t="s">
        <v>517</v>
      </c>
      <c r="F559" s="27">
        <v>10</v>
      </c>
      <c r="G559" s="1" t="s">
        <v>112</v>
      </c>
      <c r="H559" s="28">
        <v>3.6</v>
      </c>
      <c r="I559" s="29">
        <v>65000</v>
      </c>
      <c r="J559" s="30">
        <f t="shared" si="16"/>
        <v>234000</v>
      </c>
      <c r="K559" s="26" t="s">
        <v>656</v>
      </c>
      <c r="L559" s="26" t="s">
        <v>43</v>
      </c>
      <c r="M559" s="31" t="s">
        <v>750</v>
      </c>
      <c r="N559" s="1" t="s">
        <v>42</v>
      </c>
    </row>
    <row r="560" spans="1:14" s="23" customFormat="1" ht="18" customHeight="1">
      <c r="A560" s="26">
        <f t="shared" si="17"/>
        <v>553</v>
      </c>
      <c r="B560" s="26" t="s">
        <v>419</v>
      </c>
      <c r="C560" s="26" t="s">
        <v>41</v>
      </c>
      <c r="D560" s="70" t="s">
        <v>166</v>
      </c>
      <c r="E560" s="71" t="s">
        <v>517</v>
      </c>
      <c r="F560" s="27">
        <v>10</v>
      </c>
      <c r="G560" s="1" t="s">
        <v>112</v>
      </c>
      <c r="H560" s="28">
        <v>9</v>
      </c>
      <c r="I560" s="29">
        <v>65000</v>
      </c>
      <c r="J560" s="30">
        <f t="shared" si="16"/>
        <v>585000</v>
      </c>
      <c r="K560" s="26" t="s">
        <v>656</v>
      </c>
      <c r="L560" s="26" t="s">
        <v>44</v>
      </c>
      <c r="M560" s="31" t="s">
        <v>750</v>
      </c>
      <c r="N560" s="1" t="s">
        <v>42</v>
      </c>
    </row>
    <row r="561" spans="1:14" s="23" customFormat="1" ht="18" customHeight="1">
      <c r="A561" s="26">
        <f t="shared" si="17"/>
        <v>554</v>
      </c>
      <c r="B561" s="26" t="s">
        <v>420</v>
      </c>
      <c r="C561" s="26" t="s">
        <v>41</v>
      </c>
      <c r="D561" s="70" t="s">
        <v>518</v>
      </c>
      <c r="E561" s="71" t="s">
        <v>453</v>
      </c>
      <c r="F561" s="27">
        <v>11</v>
      </c>
      <c r="G561" s="1" t="s">
        <v>113</v>
      </c>
      <c r="H561" s="28">
        <v>67.5</v>
      </c>
      <c r="I561" s="29">
        <v>65000</v>
      </c>
      <c r="J561" s="30">
        <f t="shared" si="16"/>
        <v>4387500</v>
      </c>
      <c r="K561" s="26" t="s">
        <v>306</v>
      </c>
      <c r="L561" s="26" t="s">
        <v>40</v>
      </c>
      <c r="M561" s="31" t="s">
        <v>329</v>
      </c>
      <c r="N561" s="1" t="s">
        <v>42</v>
      </c>
    </row>
    <row r="562" spans="1:14" s="23" customFormat="1" ht="18" customHeight="1">
      <c r="A562" s="26">
        <f t="shared" si="17"/>
        <v>555</v>
      </c>
      <c r="B562" s="26" t="s">
        <v>420</v>
      </c>
      <c r="C562" s="26" t="s">
        <v>41</v>
      </c>
      <c r="D562" s="70" t="s">
        <v>518</v>
      </c>
      <c r="E562" s="71" t="s">
        <v>453</v>
      </c>
      <c r="F562" s="27">
        <v>11</v>
      </c>
      <c r="G562" s="1" t="s">
        <v>113</v>
      </c>
      <c r="H562" s="28">
        <v>1.7</v>
      </c>
      <c r="I562" s="29">
        <v>65000</v>
      </c>
      <c r="J562" s="30">
        <f t="shared" si="16"/>
        <v>110500</v>
      </c>
      <c r="K562" s="26" t="s">
        <v>306</v>
      </c>
      <c r="L562" s="26" t="s">
        <v>43</v>
      </c>
      <c r="M562" s="31" t="s">
        <v>329</v>
      </c>
      <c r="N562" s="1" t="s">
        <v>42</v>
      </c>
    </row>
    <row r="563" spans="1:14" s="23" customFormat="1" ht="18" customHeight="1">
      <c r="A563" s="26">
        <f t="shared" si="17"/>
        <v>556</v>
      </c>
      <c r="B563" s="26" t="s">
        <v>420</v>
      </c>
      <c r="C563" s="26" t="s">
        <v>41</v>
      </c>
      <c r="D563" s="70" t="s">
        <v>518</v>
      </c>
      <c r="E563" s="71" t="s">
        <v>453</v>
      </c>
      <c r="F563" s="27">
        <v>11</v>
      </c>
      <c r="G563" s="1" t="s">
        <v>113</v>
      </c>
      <c r="H563" s="28">
        <v>4.3</v>
      </c>
      <c r="I563" s="29">
        <v>65000</v>
      </c>
      <c r="J563" s="30">
        <f t="shared" si="16"/>
        <v>279500</v>
      </c>
      <c r="K563" s="26" t="s">
        <v>306</v>
      </c>
      <c r="L563" s="26" t="s">
        <v>44</v>
      </c>
      <c r="M563" s="31" t="s">
        <v>329</v>
      </c>
      <c r="N563" s="1" t="s">
        <v>42</v>
      </c>
    </row>
    <row r="564" spans="1:14" s="23" customFormat="1" ht="18" customHeight="1">
      <c r="A564" s="26">
        <f t="shared" si="17"/>
        <v>557</v>
      </c>
      <c r="B564" s="26" t="s">
        <v>215</v>
      </c>
      <c r="C564" s="26" t="s">
        <v>41</v>
      </c>
      <c r="D564" s="70" t="s">
        <v>261</v>
      </c>
      <c r="E564" s="71" t="s">
        <v>262</v>
      </c>
      <c r="F564" s="27">
        <v>11</v>
      </c>
      <c r="G564" s="1" t="s">
        <v>113</v>
      </c>
      <c r="H564" s="28">
        <v>67.5</v>
      </c>
      <c r="I564" s="29">
        <v>65000</v>
      </c>
      <c r="J564" s="30">
        <f t="shared" si="16"/>
        <v>4387500</v>
      </c>
      <c r="K564" s="26" t="s">
        <v>657</v>
      </c>
      <c r="L564" s="26" t="s">
        <v>40</v>
      </c>
      <c r="M564" s="31" t="s">
        <v>751</v>
      </c>
      <c r="N564" s="1" t="s">
        <v>42</v>
      </c>
    </row>
    <row r="565" spans="1:14" s="23" customFormat="1" ht="18" customHeight="1">
      <c r="A565" s="26">
        <f t="shared" si="17"/>
        <v>558</v>
      </c>
      <c r="B565" s="26" t="s">
        <v>215</v>
      </c>
      <c r="C565" s="26" t="s">
        <v>41</v>
      </c>
      <c r="D565" s="70" t="s">
        <v>261</v>
      </c>
      <c r="E565" s="71" t="s">
        <v>262</v>
      </c>
      <c r="F565" s="27">
        <v>11</v>
      </c>
      <c r="G565" s="1" t="s">
        <v>113</v>
      </c>
      <c r="H565" s="28">
        <v>1.7</v>
      </c>
      <c r="I565" s="29">
        <v>65000</v>
      </c>
      <c r="J565" s="30">
        <f t="shared" si="16"/>
        <v>110500</v>
      </c>
      <c r="K565" s="26" t="s">
        <v>657</v>
      </c>
      <c r="L565" s="26" t="s">
        <v>43</v>
      </c>
      <c r="M565" s="31" t="s">
        <v>751</v>
      </c>
      <c r="N565" s="1" t="s">
        <v>42</v>
      </c>
    </row>
    <row r="566" spans="1:14" s="23" customFormat="1" ht="18" customHeight="1">
      <c r="A566" s="26">
        <f t="shared" si="17"/>
        <v>559</v>
      </c>
      <c r="B566" s="26" t="s">
        <v>215</v>
      </c>
      <c r="C566" s="26" t="s">
        <v>41</v>
      </c>
      <c r="D566" s="70" t="s">
        <v>261</v>
      </c>
      <c r="E566" s="71" t="s">
        <v>262</v>
      </c>
      <c r="F566" s="27">
        <v>11</v>
      </c>
      <c r="G566" s="1" t="s">
        <v>113</v>
      </c>
      <c r="H566" s="28">
        <v>4.0999999999999996</v>
      </c>
      <c r="I566" s="29">
        <v>65000</v>
      </c>
      <c r="J566" s="30">
        <f t="shared" si="16"/>
        <v>266500</v>
      </c>
      <c r="K566" s="26" t="s">
        <v>657</v>
      </c>
      <c r="L566" s="26" t="s">
        <v>44</v>
      </c>
      <c r="M566" s="31" t="s">
        <v>751</v>
      </c>
      <c r="N566" s="1" t="s">
        <v>42</v>
      </c>
    </row>
    <row r="567" spans="1:14" s="23" customFormat="1" ht="18" customHeight="1">
      <c r="A567" s="26">
        <f t="shared" si="17"/>
        <v>560</v>
      </c>
      <c r="B567" s="26" t="s">
        <v>421</v>
      </c>
      <c r="C567" s="26" t="s">
        <v>41</v>
      </c>
      <c r="D567" s="70" t="s">
        <v>519</v>
      </c>
      <c r="E567" s="71" t="s">
        <v>256</v>
      </c>
      <c r="F567" s="27">
        <v>11</v>
      </c>
      <c r="G567" s="1" t="s">
        <v>113</v>
      </c>
      <c r="H567" s="28">
        <v>67.5</v>
      </c>
      <c r="I567" s="29">
        <v>65000</v>
      </c>
      <c r="J567" s="30">
        <f t="shared" si="16"/>
        <v>4387500</v>
      </c>
      <c r="K567" s="26" t="s">
        <v>658</v>
      </c>
      <c r="L567" s="26" t="s">
        <v>40</v>
      </c>
      <c r="M567" s="31" t="s">
        <v>752</v>
      </c>
      <c r="N567" s="1" t="s">
        <v>42</v>
      </c>
    </row>
    <row r="568" spans="1:14" s="23" customFormat="1" ht="18" customHeight="1">
      <c r="A568" s="26">
        <f t="shared" si="17"/>
        <v>561</v>
      </c>
      <c r="B568" s="26" t="s">
        <v>421</v>
      </c>
      <c r="C568" s="26" t="s">
        <v>41</v>
      </c>
      <c r="D568" s="70" t="s">
        <v>519</v>
      </c>
      <c r="E568" s="71" t="s">
        <v>256</v>
      </c>
      <c r="F568" s="27">
        <v>11</v>
      </c>
      <c r="G568" s="1" t="s">
        <v>113</v>
      </c>
      <c r="H568" s="28">
        <v>0.8</v>
      </c>
      <c r="I568" s="29">
        <v>65000</v>
      </c>
      <c r="J568" s="30">
        <f t="shared" si="16"/>
        <v>52000</v>
      </c>
      <c r="K568" s="26" t="s">
        <v>658</v>
      </c>
      <c r="L568" s="26" t="s">
        <v>43</v>
      </c>
      <c r="M568" s="31" t="s">
        <v>752</v>
      </c>
      <c r="N568" s="1" t="s">
        <v>42</v>
      </c>
    </row>
    <row r="569" spans="1:14" s="23" customFormat="1" ht="18" customHeight="1">
      <c r="A569" s="26">
        <f t="shared" si="17"/>
        <v>562</v>
      </c>
      <c r="B569" s="26" t="s">
        <v>421</v>
      </c>
      <c r="C569" s="26" t="s">
        <v>41</v>
      </c>
      <c r="D569" s="70" t="s">
        <v>519</v>
      </c>
      <c r="E569" s="71" t="s">
        <v>256</v>
      </c>
      <c r="F569" s="27">
        <v>11</v>
      </c>
      <c r="G569" s="1" t="s">
        <v>113</v>
      </c>
      <c r="H569" s="28">
        <v>1.9</v>
      </c>
      <c r="I569" s="29">
        <v>65000</v>
      </c>
      <c r="J569" s="30">
        <f t="shared" si="16"/>
        <v>123500</v>
      </c>
      <c r="K569" s="26" t="s">
        <v>658</v>
      </c>
      <c r="L569" s="26" t="s">
        <v>44</v>
      </c>
      <c r="M569" s="31" t="s">
        <v>752</v>
      </c>
      <c r="N569" s="1" t="s">
        <v>42</v>
      </c>
    </row>
    <row r="570" spans="1:14" s="23" customFormat="1" ht="18" customHeight="1">
      <c r="A570" s="26">
        <f t="shared" si="17"/>
        <v>563</v>
      </c>
      <c r="B570" s="26" t="s">
        <v>422</v>
      </c>
      <c r="C570" s="26" t="s">
        <v>46</v>
      </c>
      <c r="D570" s="70" t="s">
        <v>520</v>
      </c>
      <c r="E570" s="71" t="s">
        <v>225</v>
      </c>
      <c r="F570" s="27">
        <v>11</v>
      </c>
      <c r="G570" s="1" t="s">
        <v>287</v>
      </c>
      <c r="H570" s="28">
        <v>45</v>
      </c>
      <c r="I570" s="29">
        <v>65000</v>
      </c>
      <c r="J570" s="30">
        <f t="shared" si="16"/>
        <v>2925000</v>
      </c>
      <c r="K570" s="26" t="s">
        <v>307</v>
      </c>
      <c r="L570" s="26" t="s">
        <v>40</v>
      </c>
      <c r="M570" s="31" t="s">
        <v>330</v>
      </c>
      <c r="N570" s="1" t="s">
        <v>42</v>
      </c>
    </row>
    <row r="571" spans="1:14" s="23" customFormat="1" ht="18" customHeight="1">
      <c r="A571" s="26">
        <f t="shared" si="17"/>
        <v>564</v>
      </c>
      <c r="B571" s="26" t="s">
        <v>422</v>
      </c>
      <c r="C571" s="26" t="s">
        <v>46</v>
      </c>
      <c r="D571" s="70" t="s">
        <v>520</v>
      </c>
      <c r="E571" s="71" t="s">
        <v>225</v>
      </c>
      <c r="F571" s="27">
        <v>11</v>
      </c>
      <c r="G571" s="1" t="s">
        <v>287</v>
      </c>
      <c r="H571" s="28">
        <v>1.4</v>
      </c>
      <c r="I571" s="29">
        <v>65000</v>
      </c>
      <c r="J571" s="30">
        <f t="shared" si="16"/>
        <v>91000</v>
      </c>
      <c r="K571" s="26" t="s">
        <v>307</v>
      </c>
      <c r="L571" s="26" t="s">
        <v>43</v>
      </c>
      <c r="M571" s="31" t="s">
        <v>330</v>
      </c>
      <c r="N571" s="1" t="s">
        <v>42</v>
      </c>
    </row>
    <row r="572" spans="1:14" s="23" customFormat="1" ht="18" customHeight="1">
      <c r="A572" s="26">
        <f t="shared" si="17"/>
        <v>565</v>
      </c>
      <c r="B572" s="26" t="s">
        <v>422</v>
      </c>
      <c r="C572" s="26" t="s">
        <v>46</v>
      </c>
      <c r="D572" s="70" t="s">
        <v>520</v>
      </c>
      <c r="E572" s="71" t="s">
        <v>225</v>
      </c>
      <c r="F572" s="27">
        <v>11</v>
      </c>
      <c r="G572" s="1" t="s">
        <v>287</v>
      </c>
      <c r="H572" s="28">
        <v>3.4</v>
      </c>
      <c r="I572" s="29">
        <v>65000</v>
      </c>
      <c r="J572" s="30">
        <f t="shared" si="16"/>
        <v>221000</v>
      </c>
      <c r="K572" s="26" t="s">
        <v>307</v>
      </c>
      <c r="L572" s="26" t="s">
        <v>44</v>
      </c>
      <c r="M572" s="31" t="s">
        <v>330</v>
      </c>
      <c r="N572" s="1" t="s">
        <v>42</v>
      </c>
    </row>
    <row r="573" spans="1:14" s="23" customFormat="1" ht="18" customHeight="1">
      <c r="A573" s="26">
        <f t="shared" si="17"/>
        <v>566</v>
      </c>
      <c r="B573" s="26" t="s">
        <v>423</v>
      </c>
      <c r="C573" s="26" t="s">
        <v>41</v>
      </c>
      <c r="D573" s="70" t="s">
        <v>521</v>
      </c>
      <c r="E573" s="71" t="s">
        <v>2</v>
      </c>
      <c r="F573" s="27">
        <v>11</v>
      </c>
      <c r="G573" s="1" t="s">
        <v>563</v>
      </c>
      <c r="H573" s="28">
        <v>2.2999999999999998</v>
      </c>
      <c r="I573" s="29">
        <v>65000</v>
      </c>
      <c r="J573" s="30">
        <f t="shared" si="16"/>
        <v>149500</v>
      </c>
      <c r="K573" s="26" t="s">
        <v>659</v>
      </c>
      <c r="L573" s="26" t="s">
        <v>44</v>
      </c>
      <c r="M573" s="31" t="s">
        <v>753</v>
      </c>
      <c r="N573" s="1" t="s">
        <v>42</v>
      </c>
    </row>
    <row r="574" spans="1:14" s="23" customFormat="1" ht="18" customHeight="1">
      <c r="A574" s="26">
        <f t="shared" si="17"/>
        <v>567</v>
      </c>
      <c r="B574" s="26" t="s">
        <v>424</v>
      </c>
      <c r="C574" s="26" t="s">
        <v>41</v>
      </c>
      <c r="D574" s="70" t="s">
        <v>466</v>
      </c>
      <c r="E574" s="71" t="s">
        <v>14</v>
      </c>
      <c r="F574" s="27">
        <v>11</v>
      </c>
      <c r="G574" s="1" t="s">
        <v>563</v>
      </c>
      <c r="H574" s="28">
        <v>67.5</v>
      </c>
      <c r="I574" s="29">
        <v>65000</v>
      </c>
      <c r="J574" s="30">
        <f t="shared" si="16"/>
        <v>4387500</v>
      </c>
      <c r="K574" s="26" t="s">
        <v>659</v>
      </c>
      <c r="L574" s="26" t="s">
        <v>40</v>
      </c>
      <c r="M574" s="31" t="s">
        <v>753</v>
      </c>
      <c r="N574" s="1" t="s">
        <v>42</v>
      </c>
    </row>
    <row r="575" spans="1:14" s="23" customFormat="1" ht="18" customHeight="1">
      <c r="A575" s="26">
        <f t="shared" si="17"/>
        <v>568</v>
      </c>
      <c r="B575" s="26" t="s">
        <v>424</v>
      </c>
      <c r="C575" s="26" t="s">
        <v>41</v>
      </c>
      <c r="D575" s="70" t="s">
        <v>466</v>
      </c>
      <c r="E575" s="71" t="s">
        <v>14</v>
      </c>
      <c r="F575" s="27">
        <v>11</v>
      </c>
      <c r="G575" s="1" t="s">
        <v>563</v>
      </c>
      <c r="H575" s="28">
        <v>0.9</v>
      </c>
      <c r="I575" s="29">
        <v>65000</v>
      </c>
      <c r="J575" s="30">
        <f t="shared" si="16"/>
        <v>58500</v>
      </c>
      <c r="K575" s="26" t="s">
        <v>659</v>
      </c>
      <c r="L575" s="26" t="s">
        <v>43</v>
      </c>
      <c r="M575" s="31" t="s">
        <v>753</v>
      </c>
      <c r="N575" s="1" t="s">
        <v>42</v>
      </c>
    </row>
    <row r="576" spans="1:14" s="23" customFormat="1" ht="18" customHeight="1">
      <c r="A576" s="26">
        <f t="shared" si="17"/>
        <v>569</v>
      </c>
      <c r="B576" s="26" t="s">
        <v>425</v>
      </c>
      <c r="C576" s="26" t="s">
        <v>41</v>
      </c>
      <c r="D576" s="70" t="s">
        <v>522</v>
      </c>
      <c r="E576" s="71" t="s">
        <v>0</v>
      </c>
      <c r="F576" s="27">
        <v>12</v>
      </c>
      <c r="G576" s="1" t="s">
        <v>114</v>
      </c>
      <c r="H576" s="28">
        <v>33</v>
      </c>
      <c r="I576" s="29">
        <v>65000</v>
      </c>
      <c r="J576" s="30">
        <f t="shared" si="16"/>
        <v>2145000</v>
      </c>
      <c r="K576" s="26" t="s">
        <v>660</v>
      </c>
      <c r="L576" s="26" t="s">
        <v>40</v>
      </c>
      <c r="M576" s="31" t="s">
        <v>30</v>
      </c>
      <c r="N576" s="1" t="s">
        <v>42</v>
      </c>
    </row>
    <row r="577" spans="1:14" s="23" customFormat="1" ht="18" customHeight="1">
      <c r="A577" s="26">
        <f t="shared" si="17"/>
        <v>570</v>
      </c>
      <c r="B577" s="26" t="s">
        <v>425</v>
      </c>
      <c r="C577" s="26" t="s">
        <v>41</v>
      </c>
      <c r="D577" s="70" t="s">
        <v>522</v>
      </c>
      <c r="E577" s="71" t="s">
        <v>0</v>
      </c>
      <c r="F577" s="27">
        <v>12</v>
      </c>
      <c r="G577" s="1" t="s">
        <v>114</v>
      </c>
      <c r="H577" s="28">
        <v>12</v>
      </c>
      <c r="I577" s="29">
        <v>65000</v>
      </c>
      <c r="J577" s="30">
        <f t="shared" si="16"/>
        <v>780000</v>
      </c>
      <c r="K577" s="26" t="s">
        <v>660</v>
      </c>
      <c r="L577" s="26" t="s">
        <v>45</v>
      </c>
      <c r="M577" s="31" t="s">
        <v>30</v>
      </c>
      <c r="N577" s="1" t="s">
        <v>42</v>
      </c>
    </row>
    <row r="578" spans="1:14" s="23" customFormat="1" ht="18" customHeight="1">
      <c r="A578" s="26">
        <f t="shared" si="17"/>
        <v>571</v>
      </c>
      <c r="B578" s="26" t="s">
        <v>425</v>
      </c>
      <c r="C578" s="26" t="s">
        <v>41</v>
      </c>
      <c r="D578" s="70" t="s">
        <v>522</v>
      </c>
      <c r="E578" s="71" t="s">
        <v>0</v>
      </c>
      <c r="F578" s="27">
        <v>12</v>
      </c>
      <c r="G578" s="1" t="s">
        <v>114</v>
      </c>
      <c r="H578" s="28">
        <v>0.8</v>
      </c>
      <c r="I578" s="29">
        <v>65000</v>
      </c>
      <c r="J578" s="30">
        <f t="shared" si="16"/>
        <v>52000</v>
      </c>
      <c r="K578" s="26" t="s">
        <v>660</v>
      </c>
      <c r="L578" s="26" t="s">
        <v>43</v>
      </c>
      <c r="M578" s="31" t="s">
        <v>30</v>
      </c>
      <c r="N578" s="1" t="s">
        <v>42</v>
      </c>
    </row>
    <row r="579" spans="1:14" s="23" customFormat="1" ht="18" customHeight="1">
      <c r="A579" s="26">
        <f t="shared" si="17"/>
        <v>572</v>
      </c>
      <c r="B579" s="26" t="s">
        <v>425</v>
      </c>
      <c r="C579" s="26" t="s">
        <v>41</v>
      </c>
      <c r="D579" s="70" t="s">
        <v>522</v>
      </c>
      <c r="E579" s="71" t="s">
        <v>0</v>
      </c>
      <c r="F579" s="27">
        <v>12</v>
      </c>
      <c r="G579" s="1" t="s">
        <v>114</v>
      </c>
      <c r="H579" s="28">
        <v>1.9</v>
      </c>
      <c r="I579" s="29">
        <v>65000</v>
      </c>
      <c r="J579" s="30">
        <f t="shared" si="16"/>
        <v>123500</v>
      </c>
      <c r="K579" s="26" t="s">
        <v>660</v>
      </c>
      <c r="L579" s="26" t="s">
        <v>44</v>
      </c>
      <c r="M579" s="31" t="s">
        <v>30</v>
      </c>
      <c r="N579" s="1" t="s">
        <v>42</v>
      </c>
    </row>
    <row r="580" spans="1:14" s="23" customFormat="1" ht="18" customHeight="1">
      <c r="A580" s="26">
        <f t="shared" si="17"/>
        <v>573</v>
      </c>
      <c r="B580" s="26" t="s">
        <v>55</v>
      </c>
      <c r="C580" s="26" t="s">
        <v>41</v>
      </c>
      <c r="D580" s="70" t="s">
        <v>22</v>
      </c>
      <c r="E580" s="71" t="s">
        <v>23</v>
      </c>
      <c r="F580" s="27">
        <v>12</v>
      </c>
      <c r="G580" s="1" t="s">
        <v>114</v>
      </c>
      <c r="H580" s="28">
        <v>33</v>
      </c>
      <c r="I580" s="29">
        <v>65000</v>
      </c>
      <c r="J580" s="30">
        <f t="shared" si="16"/>
        <v>2145000</v>
      </c>
      <c r="K580" s="26" t="s">
        <v>54</v>
      </c>
      <c r="L580" s="26" t="s">
        <v>40</v>
      </c>
      <c r="M580" s="31" t="s">
        <v>30</v>
      </c>
      <c r="N580" s="1" t="s">
        <v>42</v>
      </c>
    </row>
    <row r="581" spans="1:14" s="23" customFormat="1" ht="18" customHeight="1">
      <c r="A581" s="26">
        <f t="shared" si="17"/>
        <v>574</v>
      </c>
      <c r="B581" s="26" t="s">
        <v>55</v>
      </c>
      <c r="C581" s="26" t="s">
        <v>41</v>
      </c>
      <c r="D581" s="70" t="s">
        <v>22</v>
      </c>
      <c r="E581" s="71" t="s">
        <v>23</v>
      </c>
      <c r="F581" s="27">
        <v>12</v>
      </c>
      <c r="G581" s="1" t="s">
        <v>114</v>
      </c>
      <c r="H581" s="28">
        <v>12</v>
      </c>
      <c r="I581" s="29">
        <v>65000</v>
      </c>
      <c r="J581" s="30">
        <f t="shared" si="16"/>
        <v>780000</v>
      </c>
      <c r="K581" s="26" t="s">
        <v>54</v>
      </c>
      <c r="L581" s="26" t="s">
        <v>45</v>
      </c>
      <c r="M581" s="31" t="s">
        <v>30</v>
      </c>
      <c r="N581" s="1" t="s">
        <v>42</v>
      </c>
    </row>
    <row r="582" spans="1:14" s="23" customFormat="1" ht="18" customHeight="1">
      <c r="A582" s="26">
        <f t="shared" si="17"/>
        <v>575</v>
      </c>
      <c r="B582" s="26" t="s">
        <v>55</v>
      </c>
      <c r="C582" s="26" t="s">
        <v>41</v>
      </c>
      <c r="D582" s="70" t="s">
        <v>22</v>
      </c>
      <c r="E582" s="71" t="s">
        <v>23</v>
      </c>
      <c r="F582" s="27">
        <v>12</v>
      </c>
      <c r="G582" s="1" t="s">
        <v>114</v>
      </c>
      <c r="H582" s="28">
        <v>12</v>
      </c>
      <c r="I582" s="29">
        <v>65000</v>
      </c>
      <c r="J582" s="30">
        <f t="shared" si="16"/>
        <v>780000</v>
      </c>
      <c r="K582" s="26" t="s">
        <v>54</v>
      </c>
      <c r="L582" s="26" t="s">
        <v>45</v>
      </c>
      <c r="M582" s="31" t="s">
        <v>30</v>
      </c>
      <c r="N582" s="1" t="s">
        <v>42</v>
      </c>
    </row>
    <row r="583" spans="1:14" s="23" customFormat="1" ht="18" customHeight="1">
      <c r="A583" s="26">
        <f t="shared" si="17"/>
        <v>576</v>
      </c>
      <c r="B583" s="26" t="s">
        <v>55</v>
      </c>
      <c r="C583" s="26" t="s">
        <v>41</v>
      </c>
      <c r="D583" s="70" t="s">
        <v>22</v>
      </c>
      <c r="E583" s="71" t="s">
        <v>23</v>
      </c>
      <c r="F583" s="27">
        <v>12</v>
      </c>
      <c r="G583" s="1" t="s">
        <v>114</v>
      </c>
      <c r="H583" s="28">
        <v>2</v>
      </c>
      <c r="I583" s="29">
        <v>65000</v>
      </c>
      <c r="J583" s="30">
        <f t="shared" si="16"/>
        <v>130000</v>
      </c>
      <c r="K583" s="26" t="s">
        <v>54</v>
      </c>
      <c r="L583" s="26" t="s">
        <v>43</v>
      </c>
      <c r="M583" s="31" t="s">
        <v>30</v>
      </c>
      <c r="N583" s="1" t="s">
        <v>42</v>
      </c>
    </row>
    <row r="584" spans="1:14" s="23" customFormat="1" ht="18" customHeight="1">
      <c r="A584" s="26">
        <f t="shared" si="17"/>
        <v>577</v>
      </c>
      <c r="B584" s="26" t="s">
        <v>55</v>
      </c>
      <c r="C584" s="26" t="s">
        <v>41</v>
      </c>
      <c r="D584" s="70" t="s">
        <v>22</v>
      </c>
      <c r="E584" s="71" t="s">
        <v>23</v>
      </c>
      <c r="F584" s="27">
        <v>12</v>
      </c>
      <c r="G584" s="1" t="s">
        <v>114</v>
      </c>
      <c r="H584" s="28">
        <v>4.9000000000000004</v>
      </c>
      <c r="I584" s="29">
        <v>65000</v>
      </c>
      <c r="J584" s="30">
        <f t="shared" ref="J584:J647" si="18">I584*H584</f>
        <v>318500</v>
      </c>
      <c r="K584" s="26" t="s">
        <v>54</v>
      </c>
      <c r="L584" s="26" t="s">
        <v>44</v>
      </c>
      <c r="M584" s="31" t="s">
        <v>30</v>
      </c>
      <c r="N584" s="1" t="s">
        <v>42</v>
      </c>
    </row>
    <row r="585" spans="1:14" s="23" customFormat="1" ht="18" customHeight="1">
      <c r="A585" s="26">
        <f t="shared" si="17"/>
        <v>578</v>
      </c>
      <c r="B585" s="26" t="s">
        <v>426</v>
      </c>
      <c r="C585" s="26" t="s">
        <v>41</v>
      </c>
      <c r="D585" s="70" t="s">
        <v>271</v>
      </c>
      <c r="E585" s="72" t="s">
        <v>523</v>
      </c>
      <c r="F585" s="27">
        <v>13</v>
      </c>
      <c r="G585" s="1" t="s">
        <v>288</v>
      </c>
      <c r="H585" s="28">
        <v>12</v>
      </c>
      <c r="I585" s="29">
        <v>65000</v>
      </c>
      <c r="J585" s="30">
        <f t="shared" si="18"/>
        <v>780000</v>
      </c>
      <c r="K585" s="26" t="s">
        <v>309</v>
      </c>
      <c r="L585" s="26" t="s">
        <v>45</v>
      </c>
      <c r="M585" s="31" t="s">
        <v>332</v>
      </c>
      <c r="N585" s="1" t="s">
        <v>42</v>
      </c>
    </row>
    <row r="586" spans="1:14" s="23" customFormat="1" ht="18" customHeight="1">
      <c r="A586" s="26">
        <f t="shared" si="17"/>
        <v>579</v>
      </c>
      <c r="B586" s="26" t="s">
        <v>219</v>
      </c>
      <c r="C586" s="26" t="s">
        <v>41</v>
      </c>
      <c r="D586" s="70" t="s">
        <v>20</v>
      </c>
      <c r="E586" s="72" t="s">
        <v>266</v>
      </c>
      <c r="F586" s="27">
        <v>13</v>
      </c>
      <c r="G586" s="1" t="s">
        <v>288</v>
      </c>
      <c r="H586" s="28">
        <v>42.4</v>
      </c>
      <c r="I586" s="29">
        <v>65000</v>
      </c>
      <c r="J586" s="30">
        <f t="shared" si="18"/>
        <v>2756000</v>
      </c>
      <c r="K586" s="26" t="s">
        <v>309</v>
      </c>
      <c r="L586" s="26" t="s">
        <v>40</v>
      </c>
      <c r="M586" s="31" t="s">
        <v>332</v>
      </c>
      <c r="N586" s="1" t="s">
        <v>42</v>
      </c>
    </row>
    <row r="587" spans="1:14" s="23" customFormat="1" ht="18" customHeight="1">
      <c r="A587" s="26">
        <f t="shared" si="17"/>
        <v>580</v>
      </c>
      <c r="B587" s="26" t="s">
        <v>219</v>
      </c>
      <c r="C587" s="26" t="s">
        <v>41</v>
      </c>
      <c r="D587" s="70" t="s">
        <v>20</v>
      </c>
      <c r="E587" s="72" t="s">
        <v>266</v>
      </c>
      <c r="F587" s="27">
        <v>13</v>
      </c>
      <c r="G587" s="1" t="s">
        <v>288</v>
      </c>
      <c r="H587" s="28">
        <v>12</v>
      </c>
      <c r="I587" s="29">
        <v>65000</v>
      </c>
      <c r="J587" s="30">
        <f t="shared" si="18"/>
        <v>780000</v>
      </c>
      <c r="K587" s="26" t="s">
        <v>309</v>
      </c>
      <c r="L587" s="26" t="s">
        <v>45</v>
      </c>
      <c r="M587" s="31" t="s">
        <v>332</v>
      </c>
      <c r="N587" s="1" t="s">
        <v>42</v>
      </c>
    </row>
    <row r="588" spans="1:14" s="23" customFormat="1" ht="18" customHeight="1">
      <c r="A588" s="26">
        <f t="shared" ref="A588:A627" si="19">A587+1</f>
        <v>581</v>
      </c>
      <c r="B588" s="26" t="s">
        <v>219</v>
      </c>
      <c r="C588" s="26" t="s">
        <v>41</v>
      </c>
      <c r="D588" s="70" t="s">
        <v>20</v>
      </c>
      <c r="E588" s="71" t="s">
        <v>266</v>
      </c>
      <c r="F588" s="27">
        <v>13</v>
      </c>
      <c r="G588" s="1" t="s">
        <v>288</v>
      </c>
      <c r="H588" s="28">
        <v>12</v>
      </c>
      <c r="I588" s="29">
        <v>65000</v>
      </c>
      <c r="J588" s="30">
        <f t="shared" si="18"/>
        <v>780000</v>
      </c>
      <c r="K588" s="26" t="s">
        <v>309</v>
      </c>
      <c r="L588" s="26" t="s">
        <v>45</v>
      </c>
      <c r="M588" s="31" t="s">
        <v>332</v>
      </c>
      <c r="N588" s="1" t="s">
        <v>42</v>
      </c>
    </row>
    <row r="589" spans="1:14" s="23" customFormat="1" ht="18" customHeight="1">
      <c r="A589" s="26">
        <f t="shared" si="19"/>
        <v>582</v>
      </c>
      <c r="B589" s="26" t="s">
        <v>219</v>
      </c>
      <c r="C589" s="26" t="s">
        <v>41</v>
      </c>
      <c r="D589" s="70" t="s">
        <v>20</v>
      </c>
      <c r="E589" s="71" t="s">
        <v>266</v>
      </c>
      <c r="F589" s="27">
        <v>13</v>
      </c>
      <c r="G589" s="1" t="s">
        <v>288</v>
      </c>
      <c r="H589" s="28">
        <v>12</v>
      </c>
      <c r="I589" s="29">
        <v>65000</v>
      </c>
      <c r="J589" s="30">
        <f t="shared" si="18"/>
        <v>780000</v>
      </c>
      <c r="K589" s="26" t="s">
        <v>309</v>
      </c>
      <c r="L589" s="26" t="s">
        <v>45</v>
      </c>
      <c r="M589" s="31" t="s">
        <v>332</v>
      </c>
      <c r="N589" s="1" t="s">
        <v>42</v>
      </c>
    </row>
    <row r="590" spans="1:14" s="23" customFormat="1" ht="18" customHeight="1">
      <c r="A590" s="26">
        <f t="shared" si="19"/>
        <v>583</v>
      </c>
      <c r="B590" s="26" t="s">
        <v>219</v>
      </c>
      <c r="C590" s="26" t="s">
        <v>41</v>
      </c>
      <c r="D590" s="70" t="s">
        <v>20</v>
      </c>
      <c r="E590" s="71" t="s">
        <v>266</v>
      </c>
      <c r="F590" s="27">
        <v>13</v>
      </c>
      <c r="G590" s="1" t="s">
        <v>288</v>
      </c>
      <c r="H590" s="28">
        <v>7.5</v>
      </c>
      <c r="I590" s="29">
        <v>65000</v>
      </c>
      <c r="J590" s="30">
        <f t="shared" si="18"/>
        <v>487500</v>
      </c>
      <c r="K590" s="26" t="s">
        <v>309</v>
      </c>
      <c r="L590" s="26" t="s">
        <v>43</v>
      </c>
      <c r="M590" s="31" t="s">
        <v>332</v>
      </c>
      <c r="N590" s="1" t="s">
        <v>42</v>
      </c>
    </row>
    <row r="591" spans="1:14" s="23" customFormat="1" ht="18" customHeight="1">
      <c r="A591" s="26">
        <f t="shared" si="19"/>
        <v>584</v>
      </c>
      <c r="B591" s="26" t="s">
        <v>219</v>
      </c>
      <c r="C591" s="26" t="s">
        <v>41</v>
      </c>
      <c r="D591" s="70" t="s">
        <v>20</v>
      </c>
      <c r="E591" s="71" t="s">
        <v>266</v>
      </c>
      <c r="F591" s="27">
        <v>13</v>
      </c>
      <c r="G591" s="1" t="s">
        <v>288</v>
      </c>
      <c r="H591" s="28">
        <v>18.8</v>
      </c>
      <c r="I591" s="29">
        <v>65000</v>
      </c>
      <c r="J591" s="30">
        <f t="shared" si="18"/>
        <v>1222000</v>
      </c>
      <c r="K591" s="26" t="s">
        <v>309</v>
      </c>
      <c r="L591" s="26" t="s">
        <v>44</v>
      </c>
      <c r="M591" s="31" t="s">
        <v>332</v>
      </c>
      <c r="N591" s="1" t="s">
        <v>42</v>
      </c>
    </row>
    <row r="592" spans="1:14" s="23" customFormat="1" ht="18" customHeight="1">
      <c r="A592" s="26">
        <f t="shared" si="19"/>
        <v>585</v>
      </c>
      <c r="B592" s="26" t="s">
        <v>216</v>
      </c>
      <c r="C592" s="26" t="s">
        <v>41</v>
      </c>
      <c r="D592" s="70" t="s">
        <v>263</v>
      </c>
      <c r="E592" s="71" t="s">
        <v>264</v>
      </c>
      <c r="F592" s="27">
        <v>13</v>
      </c>
      <c r="G592" s="1" t="s">
        <v>288</v>
      </c>
      <c r="H592" s="28">
        <v>35.5</v>
      </c>
      <c r="I592" s="29">
        <v>65000</v>
      </c>
      <c r="J592" s="30">
        <f t="shared" si="18"/>
        <v>2307500</v>
      </c>
      <c r="K592" s="26" t="s">
        <v>308</v>
      </c>
      <c r="L592" s="26" t="s">
        <v>40</v>
      </c>
      <c r="M592" s="31" t="s">
        <v>331</v>
      </c>
      <c r="N592" s="1" t="s">
        <v>42</v>
      </c>
    </row>
    <row r="593" spans="1:14" s="23" customFormat="1" ht="18" customHeight="1">
      <c r="A593" s="26">
        <f t="shared" si="19"/>
        <v>586</v>
      </c>
      <c r="B593" s="26" t="s">
        <v>216</v>
      </c>
      <c r="C593" s="26" t="s">
        <v>41</v>
      </c>
      <c r="D593" s="70" t="s">
        <v>263</v>
      </c>
      <c r="E593" s="71" t="s">
        <v>264</v>
      </c>
      <c r="F593" s="27">
        <v>13</v>
      </c>
      <c r="G593" s="1" t="s">
        <v>288</v>
      </c>
      <c r="H593" s="28">
        <v>12</v>
      </c>
      <c r="I593" s="29">
        <v>65000</v>
      </c>
      <c r="J593" s="30">
        <f t="shared" si="18"/>
        <v>780000</v>
      </c>
      <c r="K593" s="26" t="s">
        <v>308</v>
      </c>
      <c r="L593" s="26" t="s">
        <v>45</v>
      </c>
      <c r="M593" s="31" t="s">
        <v>331</v>
      </c>
      <c r="N593" s="1" t="s">
        <v>42</v>
      </c>
    </row>
    <row r="594" spans="1:14" s="23" customFormat="1" ht="18" customHeight="1">
      <c r="A594" s="26">
        <f t="shared" si="19"/>
        <v>587</v>
      </c>
      <c r="B594" s="26" t="s">
        <v>216</v>
      </c>
      <c r="C594" s="26" t="s">
        <v>41</v>
      </c>
      <c r="D594" s="73" t="s">
        <v>263</v>
      </c>
      <c r="E594" s="71" t="s">
        <v>264</v>
      </c>
      <c r="F594" s="27">
        <v>13</v>
      </c>
      <c r="G594" s="1" t="s">
        <v>288</v>
      </c>
      <c r="H594" s="28">
        <v>12</v>
      </c>
      <c r="I594" s="29">
        <v>65000</v>
      </c>
      <c r="J594" s="30">
        <f t="shared" si="18"/>
        <v>780000</v>
      </c>
      <c r="K594" s="26" t="s">
        <v>308</v>
      </c>
      <c r="L594" s="26" t="s">
        <v>45</v>
      </c>
      <c r="M594" s="31" t="s">
        <v>331</v>
      </c>
      <c r="N594" s="1" t="s">
        <v>42</v>
      </c>
    </row>
    <row r="595" spans="1:14" s="23" customFormat="1" ht="18" customHeight="1">
      <c r="A595" s="26">
        <f t="shared" si="19"/>
        <v>588</v>
      </c>
      <c r="B595" s="26" t="s">
        <v>216</v>
      </c>
      <c r="C595" s="26" t="s">
        <v>41</v>
      </c>
      <c r="D595" s="73" t="s">
        <v>263</v>
      </c>
      <c r="E595" s="71" t="s">
        <v>264</v>
      </c>
      <c r="F595" s="27">
        <v>13</v>
      </c>
      <c r="G595" s="1" t="s">
        <v>288</v>
      </c>
      <c r="H595" s="28">
        <v>12</v>
      </c>
      <c r="I595" s="29">
        <v>65000</v>
      </c>
      <c r="J595" s="30">
        <f t="shared" si="18"/>
        <v>780000</v>
      </c>
      <c r="K595" s="26" t="s">
        <v>308</v>
      </c>
      <c r="L595" s="26" t="s">
        <v>45</v>
      </c>
      <c r="M595" s="31" t="s">
        <v>331</v>
      </c>
      <c r="N595" s="1" t="s">
        <v>42</v>
      </c>
    </row>
    <row r="596" spans="1:14" s="23" customFormat="1" ht="18" customHeight="1">
      <c r="A596" s="26">
        <f t="shared" si="19"/>
        <v>589</v>
      </c>
      <c r="B596" s="26" t="s">
        <v>216</v>
      </c>
      <c r="C596" s="26" t="s">
        <v>41</v>
      </c>
      <c r="D596" s="70" t="s">
        <v>263</v>
      </c>
      <c r="E596" s="71" t="s">
        <v>264</v>
      </c>
      <c r="F596" s="27">
        <v>13</v>
      </c>
      <c r="G596" s="1" t="s">
        <v>288</v>
      </c>
      <c r="H596" s="28">
        <v>12</v>
      </c>
      <c r="I596" s="29">
        <v>65000</v>
      </c>
      <c r="J596" s="30">
        <f t="shared" si="18"/>
        <v>780000</v>
      </c>
      <c r="K596" s="26" t="s">
        <v>308</v>
      </c>
      <c r="L596" s="26" t="s">
        <v>45</v>
      </c>
      <c r="M596" s="31" t="s">
        <v>331</v>
      </c>
      <c r="N596" s="1" t="s">
        <v>42</v>
      </c>
    </row>
    <row r="597" spans="1:14" s="23" customFormat="1" ht="18" customHeight="1">
      <c r="A597" s="26">
        <f t="shared" si="19"/>
        <v>590</v>
      </c>
      <c r="B597" s="26" t="s">
        <v>216</v>
      </c>
      <c r="C597" s="26" t="s">
        <v>41</v>
      </c>
      <c r="D597" s="70" t="s">
        <v>263</v>
      </c>
      <c r="E597" s="71" t="s">
        <v>264</v>
      </c>
      <c r="F597" s="27">
        <v>13</v>
      </c>
      <c r="G597" s="1" t="s">
        <v>288</v>
      </c>
      <c r="H597" s="28">
        <v>5.9</v>
      </c>
      <c r="I597" s="29">
        <v>65000</v>
      </c>
      <c r="J597" s="30">
        <f t="shared" si="18"/>
        <v>383500</v>
      </c>
      <c r="K597" s="26" t="s">
        <v>308</v>
      </c>
      <c r="L597" s="26" t="s">
        <v>43</v>
      </c>
      <c r="M597" s="31" t="s">
        <v>331</v>
      </c>
      <c r="N597" s="1" t="s">
        <v>42</v>
      </c>
    </row>
    <row r="598" spans="1:14" s="23" customFormat="1" ht="18" customHeight="1">
      <c r="A598" s="26">
        <f t="shared" si="19"/>
        <v>591</v>
      </c>
      <c r="B598" s="26" t="s">
        <v>216</v>
      </c>
      <c r="C598" s="26" t="s">
        <v>41</v>
      </c>
      <c r="D598" s="70" t="s">
        <v>263</v>
      </c>
      <c r="E598" s="71" t="s">
        <v>264</v>
      </c>
      <c r="F598" s="27">
        <v>13</v>
      </c>
      <c r="G598" s="1" t="s">
        <v>288</v>
      </c>
      <c r="H598" s="28">
        <v>14.6</v>
      </c>
      <c r="I598" s="29">
        <v>65000</v>
      </c>
      <c r="J598" s="30">
        <f t="shared" si="18"/>
        <v>949000</v>
      </c>
      <c r="K598" s="26" t="s">
        <v>308</v>
      </c>
      <c r="L598" s="26" t="s">
        <v>44</v>
      </c>
      <c r="M598" s="31" t="s">
        <v>331</v>
      </c>
      <c r="N598" s="1" t="s">
        <v>42</v>
      </c>
    </row>
    <row r="599" spans="1:14" s="23" customFormat="1" ht="18" customHeight="1">
      <c r="A599" s="26">
        <f t="shared" si="19"/>
        <v>592</v>
      </c>
      <c r="B599" s="26" t="s">
        <v>217</v>
      </c>
      <c r="C599" s="26" t="s">
        <v>41</v>
      </c>
      <c r="D599" s="70" t="s">
        <v>265</v>
      </c>
      <c r="E599" s="71" t="s">
        <v>0</v>
      </c>
      <c r="F599" s="27">
        <v>13</v>
      </c>
      <c r="G599" s="1" t="s">
        <v>288</v>
      </c>
      <c r="H599" s="28">
        <v>12</v>
      </c>
      <c r="I599" s="29">
        <v>65000</v>
      </c>
      <c r="J599" s="30">
        <f t="shared" si="18"/>
        <v>780000</v>
      </c>
      <c r="K599" s="26" t="s">
        <v>310</v>
      </c>
      <c r="L599" s="26" t="s">
        <v>45</v>
      </c>
      <c r="M599" s="31" t="s">
        <v>333</v>
      </c>
      <c r="N599" s="1" t="s">
        <v>42</v>
      </c>
    </row>
    <row r="600" spans="1:14" s="23" customFormat="1" ht="18" customHeight="1">
      <c r="A600" s="26">
        <f t="shared" si="19"/>
        <v>593</v>
      </c>
      <c r="B600" s="26" t="s">
        <v>217</v>
      </c>
      <c r="C600" s="26" t="s">
        <v>41</v>
      </c>
      <c r="D600" s="70" t="s">
        <v>265</v>
      </c>
      <c r="E600" s="71" t="s">
        <v>0</v>
      </c>
      <c r="F600" s="27">
        <v>13</v>
      </c>
      <c r="G600" s="1" t="s">
        <v>288</v>
      </c>
      <c r="H600" s="28">
        <v>12</v>
      </c>
      <c r="I600" s="29">
        <v>65000</v>
      </c>
      <c r="J600" s="30">
        <f t="shared" si="18"/>
        <v>780000</v>
      </c>
      <c r="K600" s="26" t="s">
        <v>310</v>
      </c>
      <c r="L600" s="26" t="s">
        <v>45</v>
      </c>
      <c r="M600" s="31" t="s">
        <v>333</v>
      </c>
      <c r="N600" s="1" t="s">
        <v>42</v>
      </c>
    </row>
    <row r="601" spans="1:14" s="23" customFormat="1" ht="18" customHeight="1">
      <c r="A601" s="26">
        <f t="shared" si="19"/>
        <v>594</v>
      </c>
      <c r="B601" s="26" t="s">
        <v>217</v>
      </c>
      <c r="C601" s="26" t="s">
        <v>41</v>
      </c>
      <c r="D601" s="70" t="s">
        <v>265</v>
      </c>
      <c r="E601" s="71" t="s">
        <v>0</v>
      </c>
      <c r="F601" s="27">
        <v>13</v>
      </c>
      <c r="G601" s="1" t="s">
        <v>288</v>
      </c>
      <c r="H601" s="28">
        <v>12</v>
      </c>
      <c r="I601" s="29">
        <v>65000</v>
      </c>
      <c r="J601" s="30">
        <f t="shared" si="18"/>
        <v>780000</v>
      </c>
      <c r="K601" s="26" t="s">
        <v>310</v>
      </c>
      <c r="L601" s="26" t="s">
        <v>45</v>
      </c>
      <c r="M601" s="31" t="s">
        <v>333</v>
      </c>
      <c r="N601" s="1" t="s">
        <v>42</v>
      </c>
    </row>
    <row r="602" spans="1:14" s="23" customFormat="1" ht="18" customHeight="1">
      <c r="A602" s="26">
        <f t="shared" si="19"/>
        <v>595</v>
      </c>
      <c r="B602" s="26" t="s">
        <v>426</v>
      </c>
      <c r="C602" s="26" t="s">
        <v>41</v>
      </c>
      <c r="D602" s="70" t="s">
        <v>271</v>
      </c>
      <c r="E602" s="71" t="s">
        <v>523</v>
      </c>
      <c r="F602" s="27">
        <v>13</v>
      </c>
      <c r="G602" s="1" t="s">
        <v>288</v>
      </c>
      <c r="H602" s="28">
        <v>12</v>
      </c>
      <c r="I602" s="29">
        <v>65000</v>
      </c>
      <c r="J602" s="30">
        <f t="shared" si="18"/>
        <v>780000</v>
      </c>
      <c r="K602" s="26" t="s">
        <v>310</v>
      </c>
      <c r="L602" s="26" t="s">
        <v>45</v>
      </c>
      <c r="M602" s="31" t="s">
        <v>333</v>
      </c>
      <c r="N602" s="1" t="s">
        <v>42</v>
      </c>
    </row>
    <row r="603" spans="1:14" s="23" customFormat="1" ht="18" customHeight="1">
      <c r="A603" s="26">
        <f t="shared" si="19"/>
        <v>596</v>
      </c>
      <c r="B603" s="26" t="s">
        <v>218</v>
      </c>
      <c r="C603" s="26" t="s">
        <v>41</v>
      </c>
      <c r="D603" s="70" t="s">
        <v>1</v>
      </c>
      <c r="E603" s="71" t="s">
        <v>19</v>
      </c>
      <c r="F603" s="27">
        <v>13</v>
      </c>
      <c r="G603" s="1" t="s">
        <v>288</v>
      </c>
      <c r="H603" s="28">
        <v>33</v>
      </c>
      <c r="I603" s="29">
        <v>65000</v>
      </c>
      <c r="J603" s="30">
        <f t="shared" si="18"/>
        <v>2145000</v>
      </c>
      <c r="K603" s="26" t="s">
        <v>310</v>
      </c>
      <c r="L603" s="26" t="s">
        <v>40</v>
      </c>
      <c r="M603" s="31" t="s">
        <v>333</v>
      </c>
      <c r="N603" s="1" t="s">
        <v>42</v>
      </c>
    </row>
    <row r="604" spans="1:14" s="23" customFormat="1" ht="18" customHeight="1">
      <c r="A604" s="26">
        <f t="shared" si="19"/>
        <v>597</v>
      </c>
      <c r="B604" s="26" t="s">
        <v>218</v>
      </c>
      <c r="C604" s="26" t="s">
        <v>41</v>
      </c>
      <c r="D604" s="70" t="s">
        <v>1</v>
      </c>
      <c r="E604" s="71" t="s">
        <v>19</v>
      </c>
      <c r="F604" s="27">
        <v>13</v>
      </c>
      <c r="G604" s="1" t="s">
        <v>288</v>
      </c>
      <c r="H604" s="28">
        <v>34.299999999999997</v>
      </c>
      <c r="I604" s="29">
        <v>65000</v>
      </c>
      <c r="J604" s="30">
        <f t="shared" si="18"/>
        <v>2229500</v>
      </c>
      <c r="K604" s="26" t="s">
        <v>310</v>
      </c>
      <c r="L604" s="26" t="s">
        <v>40</v>
      </c>
      <c r="M604" s="31" t="s">
        <v>333</v>
      </c>
      <c r="N604" s="1" t="s">
        <v>42</v>
      </c>
    </row>
    <row r="605" spans="1:14" s="23" customFormat="1" ht="18" customHeight="1">
      <c r="A605" s="26">
        <f t="shared" si="19"/>
        <v>598</v>
      </c>
      <c r="B605" s="26" t="s">
        <v>218</v>
      </c>
      <c r="C605" s="26" t="s">
        <v>41</v>
      </c>
      <c r="D605" s="70" t="s">
        <v>1</v>
      </c>
      <c r="E605" s="71" t="s">
        <v>19</v>
      </c>
      <c r="F605" s="27">
        <v>13</v>
      </c>
      <c r="G605" s="1" t="s">
        <v>288</v>
      </c>
      <c r="H605" s="28">
        <v>12</v>
      </c>
      <c r="I605" s="29">
        <v>65000</v>
      </c>
      <c r="J605" s="30">
        <f t="shared" si="18"/>
        <v>780000</v>
      </c>
      <c r="K605" s="26" t="s">
        <v>310</v>
      </c>
      <c r="L605" s="26" t="s">
        <v>45</v>
      </c>
      <c r="M605" s="31" t="s">
        <v>333</v>
      </c>
      <c r="N605" s="1" t="s">
        <v>42</v>
      </c>
    </row>
    <row r="606" spans="1:14" s="23" customFormat="1" ht="18" customHeight="1">
      <c r="A606" s="26">
        <f t="shared" si="19"/>
        <v>599</v>
      </c>
      <c r="B606" s="26" t="s">
        <v>218</v>
      </c>
      <c r="C606" s="26" t="s">
        <v>41</v>
      </c>
      <c r="D606" s="70" t="s">
        <v>1</v>
      </c>
      <c r="E606" s="71" t="s">
        <v>19</v>
      </c>
      <c r="F606" s="27">
        <v>13</v>
      </c>
      <c r="G606" s="1" t="s">
        <v>288</v>
      </c>
      <c r="H606" s="28">
        <v>12</v>
      </c>
      <c r="I606" s="29">
        <v>65000</v>
      </c>
      <c r="J606" s="30">
        <f t="shared" si="18"/>
        <v>780000</v>
      </c>
      <c r="K606" s="26" t="s">
        <v>310</v>
      </c>
      <c r="L606" s="26" t="s">
        <v>45</v>
      </c>
      <c r="M606" s="31" t="s">
        <v>333</v>
      </c>
      <c r="N606" s="1" t="s">
        <v>42</v>
      </c>
    </row>
    <row r="607" spans="1:14" s="23" customFormat="1" ht="18" customHeight="1">
      <c r="A607" s="26">
        <f t="shared" si="19"/>
        <v>600</v>
      </c>
      <c r="B607" s="26" t="s">
        <v>218</v>
      </c>
      <c r="C607" s="26" t="s">
        <v>41</v>
      </c>
      <c r="D607" s="70" t="s">
        <v>1</v>
      </c>
      <c r="E607" s="71" t="s">
        <v>19</v>
      </c>
      <c r="F607" s="27">
        <v>13</v>
      </c>
      <c r="G607" s="1" t="s">
        <v>288</v>
      </c>
      <c r="H607" s="28">
        <v>12</v>
      </c>
      <c r="I607" s="29">
        <v>65000</v>
      </c>
      <c r="J607" s="30">
        <f t="shared" si="18"/>
        <v>780000</v>
      </c>
      <c r="K607" s="26" t="s">
        <v>310</v>
      </c>
      <c r="L607" s="26" t="s">
        <v>45</v>
      </c>
      <c r="M607" s="31" t="s">
        <v>333</v>
      </c>
      <c r="N607" s="1" t="s">
        <v>42</v>
      </c>
    </row>
    <row r="608" spans="1:14" s="23" customFormat="1" ht="18" customHeight="1">
      <c r="A608" s="26">
        <f t="shared" si="19"/>
        <v>601</v>
      </c>
      <c r="B608" s="26" t="s">
        <v>218</v>
      </c>
      <c r="C608" s="26" t="s">
        <v>41</v>
      </c>
      <c r="D608" s="70" t="s">
        <v>1</v>
      </c>
      <c r="E608" s="71" t="s">
        <v>19</v>
      </c>
      <c r="F608" s="27">
        <v>13</v>
      </c>
      <c r="G608" s="1" t="s">
        <v>288</v>
      </c>
      <c r="H608" s="28">
        <v>3.4</v>
      </c>
      <c r="I608" s="29">
        <v>65000</v>
      </c>
      <c r="J608" s="30">
        <f t="shared" si="18"/>
        <v>221000</v>
      </c>
      <c r="K608" s="26" t="s">
        <v>310</v>
      </c>
      <c r="L608" s="26" t="s">
        <v>43</v>
      </c>
      <c r="M608" s="31" t="s">
        <v>333</v>
      </c>
      <c r="N608" s="1" t="s">
        <v>42</v>
      </c>
    </row>
    <row r="609" spans="1:14" s="23" customFormat="1" ht="18" customHeight="1">
      <c r="A609" s="26">
        <f t="shared" si="19"/>
        <v>602</v>
      </c>
      <c r="B609" s="26" t="s">
        <v>218</v>
      </c>
      <c r="C609" s="26" t="s">
        <v>41</v>
      </c>
      <c r="D609" s="70" t="s">
        <v>1</v>
      </c>
      <c r="E609" s="71" t="s">
        <v>19</v>
      </c>
      <c r="F609" s="27">
        <v>13</v>
      </c>
      <c r="G609" s="1" t="s">
        <v>288</v>
      </c>
      <c r="H609" s="28">
        <v>5.6</v>
      </c>
      <c r="I609" s="29">
        <v>65000</v>
      </c>
      <c r="J609" s="30">
        <f t="shared" si="18"/>
        <v>364000</v>
      </c>
      <c r="K609" s="26" t="s">
        <v>310</v>
      </c>
      <c r="L609" s="26" t="s">
        <v>43</v>
      </c>
      <c r="M609" s="31" t="s">
        <v>333</v>
      </c>
      <c r="N609" s="1" t="s">
        <v>42</v>
      </c>
    </row>
    <row r="610" spans="1:14" s="23" customFormat="1" ht="18" customHeight="1">
      <c r="A610" s="26">
        <f t="shared" si="19"/>
        <v>603</v>
      </c>
      <c r="B610" s="26" t="s">
        <v>218</v>
      </c>
      <c r="C610" s="26" t="s">
        <v>41</v>
      </c>
      <c r="D610" s="70" t="s">
        <v>1</v>
      </c>
      <c r="E610" s="71" t="s">
        <v>19</v>
      </c>
      <c r="F610" s="27">
        <v>13</v>
      </c>
      <c r="G610" s="1" t="s">
        <v>288</v>
      </c>
      <c r="H610" s="28">
        <v>8.4</v>
      </c>
      <c r="I610" s="29">
        <v>65000</v>
      </c>
      <c r="J610" s="30">
        <f t="shared" si="18"/>
        <v>546000</v>
      </c>
      <c r="K610" s="26" t="s">
        <v>310</v>
      </c>
      <c r="L610" s="26" t="s">
        <v>44</v>
      </c>
      <c r="M610" s="31" t="s">
        <v>333</v>
      </c>
      <c r="N610" s="1" t="s">
        <v>42</v>
      </c>
    </row>
    <row r="611" spans="1:14" s="23" customFormat="1" ht="18" customHeight="1">
      <c r="A611" s="26">
        <f t="shared" si="19"/>
        <v>604</v>
      </c>
      <c r="B611" s="26" t="s">
        <v>218</v>
      </c>
      <c r="C611" s="26" t="s">
        <v>41</v>
      </c>
      <c r="D611" s="70" t="s">
        <v>1</v>
      </c>
      <c r="E611" s="71" t="s">
        <v>19</v>
      </c>
      <c r="F611" s="27">
        <v>13</v>
      </c>
      <c r="G611" s="1" t="s">
        <v>288</v>
      </c>
      <c r="H611" s="28">
        <v>13.9</v>
      </c>
      <c r="I611" s="29">
        <v>65000</v>
      </c>
      <c r="J611" s="30">
        <f t="shared" si="18"/>
        <v>903500</v>
      </c>
      <c r="K611" s="26" t="s">
        <v>310</v>
      </c>
      <c r="L611" s="26" t="s">
        <v>44</v>
      </c>
      <c r="M611" s="31" t="s">
        <v>333</v>
      </c>
      <c r="N611" s="1" t="s">
        <v>42</v>
      </c>
    </row>
    <row r="612" spans="1:14" s="23" customFormat="1" ht="18" customHeight="1">
      <c r="A612" s="26">
        <f t="shared" si="19"/>
        <v>605</v>
      </c>
      <c r="B612" s="26" t="s">
        <v>428</v>
      </c>
      <c r="C612" s="26" t="s">
        <v>41</v>
      </c>
      <c r="D612" s="70" t="s">
        <v>466</v>
      </c>
      <c r="E612" s="71" t="s">
        <v>12</v>
      </c>
      <c r="F612" s="27">
        <v>13</v>
      </c>
      <c r="G612" s="1" t="s">
        <v>288</v>
      </c>
      <c r="H612" s="28">
        <v>42.4</v>
      </c>
      <c r="I612" s="29">
        <v>65000</v>
      </c>
      <c r="J612" s="30">
        <f t="shared" si="18"/>
        <v>2756000</v>
      </c>
      <c r="K612" s="26" t="s">
        <v>310</v>
      </c>
      <c r="L612" s="26" t="s">
        <v>40</v>
      </c>
      <c r="M612" s="31" t="s">
        <v>333</v>
      </c>
      <c r="N612" s="1" t="s">
        <v>42</v>
      </c>
    </row>
    <row r="613" spans="1:14" s="23" customFormat="1" ht="18" customHeight="1">
      <c r="A613" s="26">
        <f t="shared" si="19"/>
        <v>606</v>
      </c>
      <c r="B613" s="26" t="s">
        <v>428</v>
      </c>
      <c r="C613" s="26" t="s">
        <v>41</v>
      </c>
      <c r="D613" s="70" t="s">
        <v>466</v>
      </c>
      <c r="E613" s="71" t="s">
        <v>12</v>
      </c>
      <c r="F613" s="27">
        <v>13</v>
      </c>
      <c r="G613" s="1" t="s">
        <v>288</v>
      </c>
      <c r="H613" s="28">
        <v>12</v>
      </c>
      <c r="I613" s="29">
        <v>65000</v>
      </c>
      <c r="J613" s="30">
        <f t="shared" si="18"/>
        <v>780000</v>
      </c>
      <c r="K613" s="26" t="s">
        <v>310</v>
      </c>
      <c r="L613" s="26" t="s">
        <v>45</v>
      </c>
      <c r="M613" s="31" t="s">
        <v>333</v>
      </c>
      <c r="N613" s="1" t="s">
        <v>42</v>
      </c>
    </row>
    <row r="614" spans="1:14" s="23" customFormat="1" ht="18" customHeight="1">
      <c r="A614" s="26">
        <f t="shared" si="19"/>
        <v>607</v>
      </c>
      <c r="B614" s="26" t="s">
        <v>428</v>
      </c>
      <c r="C614" s="26" t="s">
        <v>41</v>
      </c>
      <c r="D614" s="70" t="s">
        <v>466</v>
      </c>
      <c r="E614" s="71" t="s">
        <v>12</v>
      </c>
      <c r="F614" s="27">
        <v>13</v>
      </c>
      <c r="G614" s="1" t="s">
        <v>288</v>
      </c>
      <c r="H614" s="28">
        <v>12</v>
      </c>
      <c r="I614" s="29">
        <v>65000</v>
      </c>
      <c r="J614" s="30">
        <f t="shared" si="18"/>
        <v>780000</v>
      </c>
      <c r="K614" s="26" t="s">
        <v>310</v>
      </c>
      <c r="L614" s="26" t="s">
        <v>45</v>
      </c>
      <c r="M614" s="31" t="s">
        <v>333</v>
      </c>
      <c r="N614" s="1" t="s">
        <v>42</v>
      </c>
    </row>
    <row r="615" spans="1:14" s="23" customFormat="1" ht="18" customHeight="1">
      <c r="A615" s="26">
        <f t="shared" si="19"/>
        <v>608</v>
      </c>
      <c r="B615" s="26" t="s">
        <v>428</v>
      </c>
      <c r="C615" s="26" t="s">
        <v>41</v>
      </c>
      <c r="D615" s="70" t="s">
        <v>466</v>
      </c>
      <c r="E615" s="71" t="s">
        <v>12</v>
      </c>
      <c r="F615" s="27">
        <v>13</v>
      </c>
      <c r="G615" s="1" t="s">
        <v>288</v>
      </c>
      <c r="H615" s="28">
        <v>12</v>
      </c>
      <c r="I615" s="29">
        <v>65000</v>
      </c>
      <c r="J615" s="30">
        <f t="shared" si="18"/>
        <v>780000</v>
      </c>
      <c r="K615" s="26" t="s">
        <v>310</v>
      </c>
      <c r="L615" s="26" t="s">
        <v>45</v>
      </c>
      <c r="M615" s="31" t="s">
        <v>333</v>
      </c>
      <c r="N615" s="1" t="s">
        <v>42</v>
      </c>
    </row>
    <row r="616" spans="1:14" s="23" customFormat="1" ht="18" customHeight="1">
      <c r="A616" s="26">
        <f t="shared" si="19"/>
        <v>609</v>
      </c>
      <c r="B616" s="26" t="s">
        <v>428</v>
      </c>
      <c r="C616" s="26" t="s">
        <v>41</v>
      </c>
      <c r="D616" s="70" t="s">
        <v>466</v>
      </c>
      <c r="E616" s="71" t="s">
        <v>12</v>
      </c>
      <c r="F616" s="27">
        <v>13</v>
      </c>
      <c r="G616" s="1" t="s">
        <v>288</v>
      </c>
      <c r="H616" s="28">
        <v>12</v>
      </c>
      <c r="I616" s="29">
        <v>65000</v>
      </c>
      <c r="J616" s="30">
        <f t="shared" si="18"/>
        <v>780000</v>
      </c>
      <c r="K616" s="26" t="s">
        <v>310</v>
      </c>
      <c r="L616" s="26" t="s">
        <v>45</v>
      </c>
      <c r="M616" s="31" t="s">
        <v>333</v>
      </c>
      <c r="N616" s="1" t="s">
        <v>42</v>
      </c>
    </row>
    <row r="617" spans="1:14" s="23" customFormat="1" ht="18" customHeight="1">
      <c r="A617" s="26">
        <f t="shared" si="19"/>
        <v>610</v>
      </c>
      <c r="B617" s="26" t="s">
        <v>428</v>
      </c>
      <c r="C617" s="26" t="s">
        <v>41</v>
      </c>
      <c r="D617" s="70" t="s">
        <v>466</v>
      </c>
      <c r="E617" s="71" t="s">
        <v>12</v>
      </c>
      <c r="F617" s="27">
        <v>13</v>
      </c>
      <c r="G617" s="1" t="s">
        <v>288</v>
      </c>
      <c r="H617" s="28">
        <v>12</v>
      </c>
      <c r="I617" s="29">
        <v>65000</v>
      </c>
      <c r="J617" s="30">
        <f t="shared" si="18"/>
        <v>780000</v>
      </c>
      <c r="K617" s="26" t="s">
        <v>310</v>
      </c>
      <c r="L617" s="26" t="s">
        <v>45</v>
      </c>
      <c r="M617" s="31" t="s">
        <v>333</v>
      </c>
      <c r="N617" s="1" t="s">
        <v>42</v>
      </c>
    </row>
    <row r="618" spans="1:14" s="23" customFormat="1" ht="18" customHeight="1">
      <c r="A618" s="26">
        <f t="shared" si="19"/>
        <v>611</v>
      </c>
      <c r="B618" s="26" t="s">
        <v>428</v>
      </c>
      <c r="C618" s="26" t="s">
        <v>41</v>
      </c>
      <c r="D618" s="70" t="s">
        <v>466</v>
      </c>
      <c r="E618" s="71" t="s">
        <v>12</v>
      </c>
      <c r="F618" s="27">
        <v>13</v>
      </c>
      <c r="G618" s="1" t="s">
        <v>288</v>
      </c>
      <c r="H618" s="28">
        <v>12</v>
      </c>
      <c r="I618" s="29">
        <v>65000</v>
      </c>
      <c r="J618" s="30">
        <f t="shared" si="18"/>
        <v>780000</v>
      </c>
      <c r="K618" s="26" t="s">
        <v>310</v>
      </c>
      <c r="L618" s="26" t="s">
        <v>45</v>
      </c>
      <c r="M618" s="31" t="s">
        <v>333</v>
      </c>
      <c r="N618" s="1" t="s">
        <v>42</v>
      </c>
    </row>
    <row r="619" spans="1:14" s="23" customFormat="1" ht="18" customHeight="1">
      <c r="A619" s="26">
        <f t="shared" si="19"/>
        <v>612</v>
      </c>
      <c r="B619" s="26" t="s">
        <v>428</v>
      </c>
      <c r="C619" s="26" t="s">
        <v>41</v>
      </c>
      <c r="D619" s="70" t="s">
        <v>466</v>
      </c>
      <c r="E619" s="71" t="s">
        <v>12</v>
      </c>
      <c r="F619" s="27">
        <v>13</v>
      </c>
      <c r="G619" s="1" t="s">
        <v>288</v>
      </c>
      <c r="H619" s="28">
        <v>7.5</v>
      </c>
      <c r="I619" s="29">
        <v>65000</v>
      </c>
      <c r="J619" s="30">
        <f t="shared" si="18"/>
        <v>487500</v>
      </c>
      <c r="K619" s="26" t="s">
        <v>310</v>
      </c>
      <c r="L619" s="26" t="s">
        <v>43</v>
      </c>
      <c r="M619" s="31" t="s">
        <v>333</v>
      </c>
      <c r="N619" s="1" t="s">
        <v>42</v>
      </c>
    </row>
    <row r="620" spans="1:14" s="23" customFormat="1" ht="18" customHeight="1">
      <c r="A620" s="26">
        <f t="shared" si="19"/>
        <v>613</v>
      </c>
      <c r="B620" s="26" t="s">
        <v>428</v>
      </c>
      <c r="C620" s="26" t="s">
        <v>41</v>
      </c>
      <c r="D620" s="70" t="s">
        <v>466</v>
      </c>
      <c r="E620" s="71" t="s">
        <v>12</v>
      </c>
      <c r="F620" s="27">
        <v>13</v>
      </c>
      <c r="G620" s="1" t="s">
        <v>288</v>
      </c>
      <c r="H620" s="28">
        <v>18.8</v>
      </c>
      <c r="I620" s="29">
        <v>65000</v>
      </c>
      <c r="J620" s="30">
        <f t="shared" si="18"/>
        <v>1222000</v>
      </c>
      <c r="K620" s="26" t="s">
        <v>310</v>
      </c>
      <c r="L620" s="26" t="s">
        <v>44</v>
      </c>
      <c r="M620" s="31" t="s">
        <v>333</v>
      </c>
      <c r="N620" s="1" t="s">
        <v>42</v>
      </c>
    </row>
    <row r="621" spans="1:14" s="23" customFormat="1" ht="18" customHeight="1">
      <c r="A621" s="26">
        <f t="shared" si="19"/>
        <v>614</v>
      </c>
      <c r="B621" s="26" t="s">
        <v>428</v>
      </c>
      <c r="C621" s="26" t="s">
        <v>41</v>
      </c>
      <c r="D621" s="70" t="s">
        <v>466</v>
      </c>
      <c r="E621" s="71" t="s">
        <v>12</v>
      </c>
      <c r="F621" s="27">
        <v>13</v>
      </c>
      <c r="G621" s="1" t="s">
        <v>288</v>
      </c>
      <c r="H621" s="28">
        <v>18.8</v>
      </c>
      <c r="I621" s="29">
        <v>65000</v>
      </c>
      <c r="J621" s="30">
        <f t="shared" si="18"/>
        <v>1222000</v>
      </c>
      <c r="K621" s="26" t="s">
        <v>310</v>
      </c>
      <c r="L621" s="26" t="s">
        <v>44</v>
      </c>
      <c r="M621" s="31" t="s">
        <v>333</v>
      </c>
      <c r="N621" s="1" t="s">
        <v>42</v>
      </c>
    </row>
    <row r="622" spans="1:14" s="23" customFormat="1" ht="18" customHeight="1">
      <c r="A622" s="26">
        <f t="shared" si="19"/>
        <v>615</v>
      </c>
      <c r="B622" s="26" t="s">
        <v>219</v>
      </c>
      <c r="C622" s="26" t="s">
        <v>41</v>
      </c>
      <c r="D622" s="70" t="s">
        <v>20</v>
      </c>
      <c r="E622" s="71" t="s">
        <v>266</v>
      </c>
      <c r="F622" s="27">
        <v>13</v>
      </c>
      <c r="G622" s="1" t="s">
        <v>288</v>
      </c>
      <c r="H622" s="28">
        <v>12</v>
      </c>
      <c r="I622" s="29">
        <v>65000</v>
      </c>
      <c r="J622" s="30">
        <f t="shared" si="18"/>
        <v>780000</v>
      </c>
      <c r="K622" s="26" t="s">
        <v>310</v>
      </c>
      <c r="L622" s="26" t="s">
        <v>45</v>
      </c>
      <c r="M622" s="31" t="s">
        <v>333</v>
      </c>
      <c r="N622" s="1" t="s">
        <v>42</v>
      </c>
    </row>
    <row r="623" spans="1:14" s="23" customFormat="1" ht="18" customHeight="1">
      <c r="A623" s="26">
        <f t="shared" si="19"/>
        <v>616</v>
      </c>
      <c r="B623" s="26" t="s">
        <v>219</v>
      </c>
      <c r="C623" s="26" t="s">
        <v>41</v>
      </c>
      <c r="D623" s="70" t="s">
        <v>20</v>
      </c>
      <c r="E623" s="71" t="s">
        <v>266</v>
      </c>
      <c r="F623" s="27">
        <v>13</v>
      </c>
      <c r="G623" s="1" t="s">
        <v>288</v>
      </c>
      <c r="H623" s="28">
        <v>12</v>
      </c>
      <c r="I623" s="29">
        <v>65000</v>
      </c>
      <c r="J623" s="30">
        <f t="shared" si="18"/>
        <v>780000</v>
      </c>
      <c r="K623" s="26" t="s">
        <v>310</v>
      </c>
      <c r="L623" s="26" t="s">
        <v>45</v>
      </c>
      <c r="M623" s="31" t="s">
        <v>333</v>
      </c>
      <c r="N623" s="1" t="s">
        <v>42</v>
      </c>
    </row>
    <row r="624" spans="1:14" s="23" customFormat="1" ht="18" customHeight="1">
      <c r="A624" s="26">
        <f t="shared" si="19"/>
        <v>617</v>
      </c>
      <c r="B624" s="26" t="s">
        <v>220</v>
      </c>
      <c r="C624" s="26" t="s">
        <v>41</v>
      </c>
      <c r="D624" s="70" t="s">
        <v>267</v>
      </c>
      <c r="E624" s="71" t="s">
        <v>257</v>
      </c>
      <c r="F624" s="27">
        <v>13</v>
      </c>
      <c r="G624" s="1" t="s">
        <v>288</v>
      </c>
      <c r="H624" s="28">
        <v>42.4</v>
      </c>
      <c r="I624" s="29">
        <v>65000</v>
      </c>
      <c r="J624" s="30">
        <f t="shared" si="18"/>
        <v>2756000</v>
      </c>
      <c r="K624" s="26" t="s">
        <v>310</v>
      </c>
      <c r="L624" s="26" t="s">
        <v>40</v>
      </c>
      <c r="M624" s="31" t="s">
        <v>333</v>
      </c>
      <c r="N624" s="1" t="s">
        <v>42</v>
      </c>
    </row>
    <row r="625" spans="1:14" s="23" customFormat="1" ht="18" customHeight="1">
      <c r="A625" s="26">
        <f t="shared" si="19"/>
        <v>618</v>
      </c>
      <c r="B625" s="26" t="s">
        <v>220</v>
      </c>
      <c r="C625" s="26" t="s">
        <v>41</v>
      </c>
      <c r="D625" s="70" t="s">
        <v>267</v>
      </c>
      <c r="E625" s="71" t="s">
        <v>257</v>
      </c>
      <c r="F625" s="27">
        <v>13</v>
      </c>
      <c r="G625" s="1" t="s">
        <v>288</v>
      </c>
      <c r="H625" s="28">
        <v>7.5</v>
      </c>
      <c r="I625" s="29">
        <v>65000</v>
      </c>
      <c r="J625" s="30">
        <f t="shared" si="18"/>
        <v>487500</v>
      </c>
      <c r="K625" s="26" t="s">
        <v>310</v>
      </c>
      <c r="L625" s="26" t="s">
        <v>43</v>
      </c>
      <c r="M625" s="31" t="s">
        <v>333</v>
      </c>
      <c r="N625" s="1" t="s">
        <v>42</v>
      </c>
    </row>
    <row r="626" spans="1:14" s="23" customFormat="1" ht="18" customHeight="1">
      <c r="A626" s="26">
        <f t="shared" si="19"/>
        <v>619</v>
      </c>
      <c r="B626" s="26" t="s">
        <v>427</v>
      </c>
      <c r="C626" s="26" t="s">
        <v>41</v>
      </c>
      <c r="D626" s="70" t="s">
        <v>495</v>
      </c>
      <c r="E626" s="71" t="s">
        <v>14</v>
      </c>
      <c r="F626" s="27">
        <v>13</v>
      </c>
      <c r="G626" s="1" t="s">
        <v>288</v>
      </c>
      <c r="H626" s="28">
        <v>33</v>
      </c>
      <c r="I626" s="29">
        <v>65000</v>
      </c>
      <c r="J626" s="30">
        <f t="shared" si="18"/>
        <v>2145000</v>
      </c>
      <c r="K626" s="26" t="s">
        <v>661</v>
      </c>
      <c r="L626" s="26" t="s">
        <v>40</v>
      </c>
      <c r="M626" s="31" t="s">
        <v>754</v>
      </c>
      <c r="N626" s="1" t="s">
        <v>42</v>
      </c>
    </row>
    <row r="627" spans="1:14" s="23" customFormat="1" ht="18" customHeight="1">
      <c r="A627" s="26">
        <f t="shared" si="19"/>
        <v>620</v>
      </c>
      <c r="B627" s="26" t="s">
        <v>427</v>
      </c>
      <c r="C627" s="26" t="s">
        <v>41</v>
      </c>
      <c r="D627" s="70" t="s">
        <v>495</v>
      </c>
      <c r="E627" s="71" t="s">
        <v>14</v>
      </c>
      <c r="F627" s="27">
        <v>13</v>
      </c>
      <c r="G627" s="1" t="s">
        <v>288</v>
      </c>
      <c r="H627" s="28">
        <v>12</v>
      </c>
      <c r="I627" s="29">
        <v>65000</v>
      </c>
      <c r="J627" s="30">
        <f t="shared" si="18"/>
        <v>780000</v>
      </c>
      <c r="K627" s="26" t="s">
        <v>661</v>
      </c>
      <c r="L627" s="26" t="s">
        <v>45</v>
      </c>
      <c r="M627" s="31" t="s">
        <v>754</v>
      </c>
      <c r="N627" s="1" t="s">
        <v>42</v>
      </c>
    </row>
    <row r="628" spans="1:14" s="23" customFormat="1" ht="18" customHeight="1">
      <c r="A628" s="26">
        <f>A627+1</f>
        <v>621</v>
      </c>
      <c r="B628" s="26" t="s">
        <v>427</v>
      </c>
      <c r="C628" s="26" t="s">
        <v>41</v>
      </c>
      <c r="D628" s="70" t="s">
        <v>495</v>
      </c>
      <c r="E628" s="71" t="s">
        <v>14</v>
      </c>
      <c r="F628" s="27">
        <v>13</v>
      </c>
      <c r="G628" s="1" t="s">
        <v>288</v>
      </c>
      <c r="H628" s="28">
        <v>12</v>
      </c>
      <c r="I628" s="29">
        <v>65000</v>
      </c>
      <c r="J628" s="30">
        <f t="shared" si="18"/>
        <v>780000</v>
      </c>
      <c r="K628" s="26" t="s">
        <v>661</v>
      </c>
      <c r="L628" s="26" t="s">
        <v>45</v>
      </c>
      <c r="M628" s="31" t="s">
        <v>754</v>
      </c>
      <c r="N628" s="1" t="s">
        <v>42</v>
      </c>
    </row>
    <row r="629" spans="1:14" s="23" customFormat="1" ht="18" customHeight="1">
      <c r="A629" s="26">
        <f>A628+1</f>
        <v>622</v>
      </c>
      <c r="B629" s="26" t="s">
        <v>427</v>
      </c>
      <c r="C629" s="26" t="s">
        <v>41</v>
      </c>
      <c r="D629" s="70" t="s">
        <v>495</v>
      </c>
      <c r="E629" s="71" t="s">
        <v>14</v>
      </c>
      <c r="F629" s="27">
        <v>13</v>
      </c>
      <c r="G629" s="1" t="s">
        <v>288</v>
      </c>
      <c r="H629" s="28">
        <v>12</v>
      </c>
      <c r="I629" s="29">
        <v>65000</v>
      </c>
      <c r="J629" s="30">
        <f t="shared" si="18"/>
        <v>780000</v>
      </c>
      <c r="K629" s="26" t="s">
        <v>661</v>
      </c>
      <c r="L629" s="26" t="s">
        <v>45</v>
      </c>
      <c r="M629" s="31" t="s">
        <v>754</v>
      </c>
      <c r="N629" s="1" t="s">
        <v>42</v>
      </c>
    </row>
    <row r="630" spans="1:14" s="23" customFormat="1" ht="18" customHeight="1">
      <c r="A630" s="26">
        <f t="shared" ref="A630:A693" si="20">A629+1</f>
        <v>623</v>
      </c>
      <c r="B630" s="26" t="s">
        <v>427</v>
      </c>
      <c r="C630" s="26" t="s">
        <v>41</v>
      </c>
      <c r="D630" s="70" t="s">
        <v>495</v>
      </c>
      <c r="E630" s="71" t="s">
        <v>14</v>
      </c>
      <c r="F630" s="27">
        <v>13</v>
      </c>
      <c r="G630" s="1" t="s">
        <v>288</v>
      </c>
      <c r="H630" s="28">
        <v>4.5999999999999996</v>
      </c>
      <c r="I630" s="29">
        <v>65000</v>
      </c>
      <c r="J630" s="30">
        <f t="shared" si="18"/>
        <v>299000</v>
      </c>
      <c r="K630" s="26" t="s">
        <v>661</v>
      </c>
      <c r="L630" s="26" t="s">
        <v>43</v>
      </c>
      <c r="M630" s="31" t="s">
        <v>754</v>
      </c>
      <c r="N630" s="1" t="s">
        <v>42</v>
      </c>
    </row>
    <row r="631" spans="1:14" s="23" customFormat="1" ht="18" customHeight="1">
      <c r="A631" s="26">
        <f t="shared" si="20"/>
        <v>624</v>
      </c>
      <c r="B631" s="26" t="s">
        <v>427</v>
      </c>
      <c r="C631" s="26" t="s">
        <v>41</v>
      </c>
      <c r="D631" s="70" t="s">
        <v>495</v>
      </c>
      <c r="E631" s="71" t="s">
        <v>14</v>
      </c>
      <c r="F631" s="27">
        <v>13</v>
      </c>
      <c r="G631" s="1" t="s">
        <v>288</v>
      </c>
      <c r="H631" s="28">
        <v>11.4</v>
      </c>
      <c r="I631" s="29">
        <v>65000</v>
      </c>
      <c r="J631" s="30">
        <f t="shared" si="18"/>
        <v>741000</v>
      </c>
      <c r="K631" s="26" t="s">
        <v>661</v>
      </c>
      <c r="L631" s="26" t="s">
        <v>44</v>
      </c>
      <c r="M631" s="31" t="s">
        <v>754</v>
      </c>
      <c r="N631" s="1" t="s">
        <v>42</v>
      </c>
    </row>
    <row r="632" spans="1:14" s="23" customFormat="1" ht="18" customHeight="1">
      <c r="A632" s="26">
        <f t="shared" si="20"/>
        <v>625</v>
      </c>
      <c r="B632" s="26" t="s">
        <v>429</v>
      </c>
      <c r="C632" s="26" t="s">
        <v>41</v>
      </c>
      <c r="D632" s="70" t="s">
        <v>524</v>
      </c>
      <c r="E632" s="71" t="s">
        <v>12</v>
      </c>
      <c r="F632" s="27">
        <v>13</v>
      </c>
      <c r="G632" s="1" t="s">
        <v>115</v>
      </c>
      <c r="H632" s="28">
        <v>33</v>
      </c>
      <c r="I632" s="29">
        <v>65000</v>
      </c>
      <c r="J632" s="30">
        <f t="shared" si="18"/>
        <v>2145000</v>
      </c>
      <c r="K632" s="26" t="s">
        <v>52</v>
      </c>
      <c r="L632" s="26" t="s">
        <v>40</v>
      </c>
      <c r="M632" s="31" t="s">
        <v>64</v>
      </c>
      <c r="N632" s="1" t="s">
        <v>42</v>
      </c>
    </row>
    <row r="633" spans="1:14" s="23" customFormat="1" ht="18" customHeight="1">
      <c r="A633" s="26">
        <f t="shared" si="20"/>
        <v>626</v>
      </c>
      <c r="B633" s="26" t="s">
        <v>429</v>
      </c>
      <c r="C633" s="26" t="s">
        <v>41</v>
      </c>
      <c r="D633" s="70" t="s">
        <v>524</v>
      </c>
      <c r="E633" s="71" t="s">
        <v>12</v>
      </c>
      <c r="F633" s="27">
        <v>13</v>
      </c>
      <c r="G633" s="1" t="s">
        <v>115</v>
      </c>
      <c r="H633" s="28">
        <v>12</v>
      </c>
      <c r="I633" s="29">
        <v>65000</v>
      </c>
      <c r="J633" s="30">
        <f t="shared" si="18"/>
        <v>780000</v>
      </c>
      <c r="K633" s="26" t="s">
        <v>52</v>
      </c>
      <c r="L633" s="26" t="s">
        <v>45</v>
      </c>
      <c r="M633" s="31" t="s">
        <v>64</v>
      </c>
      <c r="N633" s="1" t="s">
        <v>42</v>
      </c>
    </row>
    <row r="634" spans="1:14" s="23" customFormat="1" ht="18" customHeight="1">
      <c r="A634" s="26">
        <f t="shared" si="20"/>
        <v>627</v>
      </c>
      <c r="B634" s="26" t="s">
        <v>429</v>
      </c>
      <c r="C634" s="26" t="s">
        <v>41</v>
      </c>
      <c r="D634" s="70" t="s">
        <v>524</v>
      </c>
      <c r="E634" s="71" t="s">
        <v>12</v>
      </c>
      <c r="F634" s="27">
        <v>13</v>
      </c>
      <c r="G634" s="1" t="s">
        <v>115</v>
      </c>
      <c r="H634" s="28">
        <v>12</v>
      </c>
      <c r="I634" s="29">
        <v>65000</v>
      </c>
      <c r="J634" s="30">
        <f t="shared" si="18"/>
        <v>780000</v>
      </c>
      <c r="K634" s="26" t="s">
        <v>52</v>
      </c>
      <c r="L634" s="26" t="s">
        <v>45</v>
      </c>
      <c r="M634" s="31" t="s">
        <v>64</v>
      </c>
      <c r="N634" s="1" t="s">
        <v>42</v>
      </c>
    </row>
    <row r="635" spans="1:14" s="23" customFormat="1" ht="18" customHeight="1">
      <c r="A635" s="26">
        <f t="shared" si="20"/>
        <v>628</v>
      </c>
      <c r="B635" s="26" t="s">
        <v>429</v>
      </c>
      <c r="C635" s="26" t="s">
        <v>41</v>
      </c>
      <c r="D635" s="70" t="s">
        <v>524</v>
      </c>
      <c r="E635" s="71" t="s">
        <v>12</v>
      </c>
      <c r="F635" s="27">
        <v>13</v>
      </c>
      <c r="G635" s="1" t="s">
        <v>115</v>
      </c>
      <c r="H635" s="28">
        <v>2.7</v>
      </c>
      <c r="I635" s="29">
        <v>65000</v>
      </c>
      <c r="J635" s="30">
        <f t="shared" si="18"/>
        <v>175500</v>
      </c>
      <c r="K635" s="26" t="s">
        <v>52</v>
      </c>
      <c r="L635" s="26" t="s">
        <v>43</v>
      </c>
      <c r="M635" s="31" t="s">
        <v>64</v>
      </c>
      <c r="N635" s="1" t="s">
        <v>42</v>
      </c>
    </row>
    <row r="636" spans="1:14" s="23" customFormat="1" ht="18" customHeight="1">
      <c r="A636" s="26">
        <f t="shared" si="20"/>
        <v>629</v>
      </c>
      <c r="B636" s="26" t="s">
        <v>429</v>
      </c>
      <c r="C636" s="26" t="s">
        <v>41</v>
      </c>
      <c r="D636" s="70" t="s">
        <v>524</v>
      </c>
      <c r="E636" s="72" t="s">
        <v>12</v>
      </c>
      <c r="F636" s="27">
        <v>13</v>
      </c>
      <c r="G636" s="1" t="s">
        <v>115</v>
      </c>
      <c r="H636" s="28">
        <v>6.8</v>
      </c>
      <c r="I636" s="29">
        <v>65000</v>
      </c>
      <c r="J636" s="30">
        <f t="shared" si="18"/>
        <v>442000</v>
      </c>
      <c r="K636" s="26" t="s">
        <v>52</v>
      </c>
      <c r="L636" s="26" t="s">
        <v>44</v>
      </c>
      <c r="M636" s="31" t="s">
        <v>64</v>
      </c>
      <c r="N636" s="1" t="s">
        <v>42</v>
      </c>
    </row>
    <row r="637" spans="1:14" s="23" customFormat="1" ht="18" customHeight="1">
      <c r="A637" s="26">
        <f t="shared" si="20"/>
        <v>630</v>
      </c>
      <c r="B637" s="26" t="s">
        <v>222</v>
      </c>
      <c r="C637" s="26" t="s">
        <v>41</v>
      </c>
      <c r="D637" s="70" t="s">
        <v>167</v>
      </c>
      <c r="E637" s="72" t="s">
        <v>96</v>
      </c>
      <c r="F637" s="27">
        <v>13</v>
      </c>
      <c r="G637" s="1" t="s">
        <v>115</v>
      </c>
      <c r="H637" s="28">
        <v>45</v>
      </c>
      <c r="I637" s="29">
        <v>65000</v>
      </c>
      <c r="J637" s="30">
        <f t="shared" si="18"/>
        <v>2925000</v>
      </c>
      <c r="K637" s="26" t="s">
        <v>311</v>
      </c>
      <c r="L637" s="26" t="s">
        <v>40</v>
      </c>
      <c r="M637" s="31" t="s">
        <v>334</v>
      </c>
      <c r="N637" s="1" t="s">
        <v>42</v>
      </c>
    </row>
    <row r="638" spans="1:14" s="23" customFormat="1" ht="18" customHeight="1">
      <c r="A638" s="26">
        <f t="shared" si="20"/>
        <v>631</v>
      </c>
      <c r="B638" s="26" t="s">
        <v>222</v>
      </c>
      <c r="C638" s="26" t="s">
        <v>41</v>
      </c>
      <c r="D638" s="70" t="s">
        <v>167</v>
      </c>
      <c r="E638" s="72" t="s">
        <v>96</v>
      </c>
      <c r="F638" s="27">
        <v>13</v>
      </c>
      <c r="G638" s="1" t="s">
        <v>115</v>
      </c>
      <c r="H638" s="28">
        <v>1.4</v>
      </c>
      <c r="I638" s="29">
        <v>65000</v>
      </c>
      <c r="J638" s="30">
        <f t="shared" si="18"/>
        <v>91000</v>
      </c>
      <c r="K638" s="26" t="s">
        <v>311</v>
      </c>
      <c r="L638" s="26" t="s">
        <v>43</v>
      </c>
      <c r="M638" s="31" t="s">
        <v>334</v>
      </c>
      <c r="N638" s="1" t="s">
        <v>42</v>
      </c>
    </row>
    <row r="639" spans="1:14" s="23" customFormat="1" ht="18" customHeight="1">
      <c r="A639" s="26">
        <f t="shared" si="20"/>
        <v>632</v>
      </c>
      <c r="B639" s="26" t="s">
        <v>222</v>
      </c>
      <c r="C639" s="26" t="s">
        <v>41</v>
      </c>
      <c r="D639" s="70" t="s">
        <v>167</v>
      </c>
      <c r="E639" s="72" t="s">
        <v>96</v>
      </c>
      <c r="F639" s="27">
        <v>13</v>
      </c>
      <c r="G639" s="1" t="s">
        <v>115</v>
      </c>
      <c r="H639" s="28">
        <v>3.6</v>
      </c>
      <c r="I639" s="29">
        <v>65000</v>
      </c>
      <c r="J639" s="30">
        <f t="shared" si="18"/>
        <v>234000</v>
      </c>
      <c r="K639" s="26" t="s">
        <v>311</v>
      </c>
      <c r="L639" s="26" t="s">
        <v>44</v>
      </c>
      <c r="M639" s="31" t="s">
        <v>334</v>
      </c>
      <c r="N639" s="1" t="s">
        <v>42</v>
      </c>
    </row>
    <row r="640" spans="1:14" s="23" customFormat="1" ht="18" customHeight="1">
      <c r="A640" s="26">
        <f t="shared" si="20"/>
        <v>633</v>
      </c>
      <c r="B640" s="26" t="s">
        <v>221</v>
      </c>
      <c r="C640" s="26" t="s">
        <v>41</v>
      </c>
      <c r="D640" s="70" t="s">
        <v>268</v>
      </c>
      <c r="E640" s="72" t="s">
        <v>269</v>
      </c>
      <c r="F640" s="27">
        <v>13</v>
      </c>
      <c r="G640" s="1" t="s">
        <v>115</v>
      </c>
      <c r="H640" s="28">
        <v>22.5</v>
      </c>
      <c r="I640" s="29">
        <v>65000</v>
      </c>
      <c r="J640" s="30">
        <f t="shared" si="18"/>
        <v>1462500</v>
      </c>
      <c r="K640" s="26" t="s">
        <v>662</v>
      </c>
      <c r="L640" s="26" t="s">
        <v>45</v>
      </c>
      <c r="M640" s="31" t="s">
        <v>755</v>
      </c>
      <c r="N640" s="1" t="s">
        <v>42</v>
      </c>
    </row>
    <row r="641" spans="1:14" s="23" customFormat="1" ht="18" customHeight="1">
      <c r="A641" s="26">
        <f t="shared" si="20"/>
        <v>634</v>
      </c>
      <c r="B641" s="26" t="s">
        <v>221</v>
      </c>
      <c r="C641" s="26" t="s">
        <v>41</v>
      </c>
      <c r="D641" s="70" t="s">
        <v>268</v>
      </c>
      <c r="E641" s="72" t="s">
        <v>269</v>
      </c>
      <c r="F641" s="27">
        <v>13</v>
      </c>
      <c r="G641" s="1" t="s">
        <v>115</v>
      </c>
      <c r="H641" s="28">
        <v>3.4</v>
      </c>
      <c r="I641" s="29">
        <v>65000</v>
      </c>
      <c r="J641" s="30">
        <f t="shared" si="18"/>
        <v>221000</v>
      </c>
      <c r="K641" s="26" t="s">
        <v>662</v>
      </c>
      <c r="L641" s="26" t="s">
        <v>44</v>
      </c>
      <c r="M641" s="31" t="s">
        <v>755</v>
      </c>
      <c r="N641" s="1" t="s">
        <v>42</v>
      </c>
    </row>
    <row r="642" spans="1:14" s="23" customFormat="1" ht="18" customHeight="1">
      <c r="A642" s="26">
        <f t="shared" si="20"/>
        <v>635</v>
      </c>
      <c r="B642" s="26" t="s">
        <v>432</v>
      </c>
      <c r="C642" s="26" t="s">
        <v>41</v>
      </c>
      <c r="D642" s="70" t="s">
        <v>526</v>
      </c>
      <c r="E642" s="72" t="s">
        <v>527</v>
      </c>
      <c r="F642" s="27">
        <v>13</v>
      </c>
      <c r="G642" s="1" t="s">
        <v>171</v>
      </c>
      <c r="H642" s="28">
        <v>45</v>
      </c>
      <c r="I642" s="29">
        <v>65000</v>
      </c>
      <c r="J642" s="30">
        <f t="shared" si="18"/>
        <v>2925000</v>
      </c>
      <c r="K642" s="26" t="s">
        <v>312</v>
      </c>
      <c r="L642" s="26" t="s">
        <v>40</v>
      </c>
      <c r="M642" s="31" t="s">
        <v>335</v>
      </c>
      <c r="N642" s="1" t="s">
        <v>42</v>
      </c>
    </row>
    <row r="643" spans="1:14" s="23" customFormat="1" ht="18" customHeight="1">
      <c r="A643" s="26">
        <f t="shared" si="20"/>
        <v>636</v>
      </c>
      <c r="B643" s="26" t="s">
        <v>432</v>
      </c>
      <c r="C643" s="26" t="s">
        <v>41</v>
      </c>
      <c r="D643" s="70" t="s">
        <v>526</v>
      </c>
      <c r="E643" s="72" t="s">
        <v>527</v>
      </c>
      <c r="F643" s="27">
        <v>13</v>
      </c>
      <c r="G643" s="1" t="s">
        <v>171</v>
      </c>
      <c r="H643" s="28">
        <v>1.5</v>
      </c>
      <c r="I643" s="29">
        <v>65000</v>
      </c>
      <c r="J643" s="30">
        <f t="shared" si="18"/>
        <v>97500</v>
      </c>
      <c r="K643" s="26" t="s">
        <v>312</v>
      </c>
      <c r="L643" s="26" t="s">
        <v>43</v>
      </c>
      <c r="M643" s="31" t="s">
        <v>335</v>
      </c>
      <c r="N643" s="1" t="s">
        <v>42</v>
      </c>
    </row>
    <row r="644" spans="1:14" s="23" customFormat="1" ht="18" customHeight="1">
      <c r="A644" s="26">
        <f t="shared" si="20"/>
        <v>637</v>
      </c>
      <c r="B644" s="26" t="s">
        <v>432</v>
      </c>
      <c r="C644" s="26" t="s">
        <v>41</v>
      </c>
      <c r="D644" s="70" t="s">
        <v>526</v>
      </c>
      <c r="E644" s="72" t="s">
        <v>527</v>
      </c>
      <c r="F644" s="27">
        <v>13</v>
      </c>
      <c r="G644" s="1" t="s">
        <v>171</v>
      </c>
      <c r="H644" s="28">
        <v>3.8</v>
      </c>
      <c r="I644" s="29">
        <v>65000</v>
      </c>
      <c r="J644" s="30">
        <f t="shared" si="18"/>
        <v>247000</v>
      </c>
      <c r="K644" s="26" t="s">
        <v>312</v>
      </c>
      <c r="L644" s="26" t="s">
        <v>44</v>
      </c>
      <c r="M644" s="31" t="s">
        <v>335</v>
      </c>
      <c r="N644" s="1" t="s">
        <v>42</v>
      </c>
    </row>
    <row r="645" spans="1:14" s="23" customFormat="1" ht="18" customHeight="1">
      <c r="A645" s="26">
        <f t="shared" si="20"/>
        <v>638</v>
      </c>
      <c r="B645" s="26" t="s">
        <v>434</v>
      </c>
      <c r="C645" s="26" t="s">
        <v>41</v>
      </c>
      <c r="D645" s="70" t="s">
        <v>230</v>
      </c>
      <c r="E645" s="72" t="s">
        <v>17</v>
      </c>
      <c r="F645" s="27">
        <v>13</v>
      </c>
      <c r="G645" s="1" t="s">
        <v>171</v>
      </c>
      <c r="H645" s="28">
        <v>22.5</v>
      </c>
      <c r="I645" s="29">
        <v>65000</v>
      </c>
      <c r="J645" s="30">
        <f t="shared" si="18"/>
        <v>1462500</v>
      </c>
      <c r="K645" s="26" t="s">
        <v>663</v>
      </c>
      <c r="L645" s="26" t="s">
        <v>40</v>
      </c>
      <c r="M645" s="31" t="s">
        <v>756</v>
      </c>
      <c r="N645" s="1" t="s">
        <v>42</v>
      </c>
    </row>
    <row r="646" spans="1:14" s="23" customFormat="1" ht="18" customHeight="1">
      <c r="A646" s="26">
        <f t="shared" si="20"/>
        <v>639</v>
      </c>
      <c r="B646" s="26" t="s">
        <v>434</v>
      </c>
      <c r="C646" s="26" t="s">
        <v>41</v>
      </c>
      <c r="D646" s="70" t="s">
        <v>230</v>
      </c>
      <c r="E646" s="72" t="s">
        <v>17</v>
      </c>
      <c r="F646" s="27">
        <v>13</v>
      </c>
      <c r="G646" s="1" t="s">
        <v>171</v>
      </c>
      <c r="H646" s="28">
        <v>22.5</v>
      </c>
      <c r="I646" s="29">
        <v>65000</v>
      </c>
      <c r="J646" s="30">
        <f t="shared" si="18"/>
        <v>1462500</v>
      </c>
      <c r="K646" s="26" t="s">
        <v>663</v>
      </c>
      <c r="L646" s="26" t="s">
        <v>45</v>
      </c>
      <c r="M646" s="31" t="s">
        <v>756</v>
      </c>
      <c r="N646" s="1" t="s">
        <v>42</v>
      </c>
    </row>
    <row r="647" spans="1:14" s="23" customFormat="1" ht="18" customHeight="1">
      <c r="A647" s="26">
        <f t="shared" si="20"/>
        <v>640</v>
      </c>
      <c r="B647" s="26" t="s">
        <v>434</v>
      </c>
      <c r="C647" s="26" t="s">
        <v>41</v>
      </c>
      <c r="D647" s="70" t="s">
        <v>230</v>
      </c>
      <c r="E647" s="72" t="s">
        <v>17</v>
      </c>
      <c r="F647" s="27">
        <v>13</v>
      </c>
      <c r="G647" s="1" t="s">
        <v>171</v>
      </c>
      <c r="H647" s="28">
        <v>22.5</v>
      </c>
      <c r="I647" s="29">
        <v>65000</v>
      </c>
      <c r="J647" s="30">
        <f t="shared" si="18"/>
        <v>1462500</v>
      </c>
      <c r="K647" s="26" t="s">
        <v>663</v>
      </c>
      <c r="L647" s="26" t="s">
        <v>45</v>
      </c>
      <c r="M647" s="31" t="s">
        <v>756</v>
      </c>
      <c r="N647" s="1" t="s">
        <v>42</v>
      </c>
    </row>
    <row r="648" spans="1:14" s="23" customFormat="1" ht="18" customHeight="1">
      <c r="A648" s="26">
        <f t="shared" si="20"/>
        <v>641</v>
      </c>
      <c r="B648" s="26" t="s">
        <v>434</v>
      </c>
      <c r="C648" s="26" t="s">
        <v>41</v>
      </c>
      <c r="D648" s="70" t="s">
        <v>230</v>
      </c>
      <c r="E648" s="72" t="s">
        <v>17</v>
      </c>
      <c r="F648" s="27">
        <v>13</v>
      </c>
      <c r="G648" s="1" t="s">
        <v>171</v>
      </c>
      <c r="H648" s="28">
        <v>3</v>
      </c>
      <c r="I648" s="29">
        <v>65000</v>
      </c>
      <c r="J648" s="30">
        <f t="shared" ref="J648:J710" si="21">I648*H648</f>
        <v>195000</v>
      </c>
      <c r="K648" s="26" t="s">
        <v>663</v>
      </c>
      <c r="L648" s="26" t="s">
        <v>43</v>
      </c>
      <c r="M648" s="31" t="s">
        <v>756</v>
      </c>
      <c r="N648" s="1" t="s">
        <v>42</v>
      </c>
    </row>
    <row r="649" spans="1:14" s="23" customFormat="1" ht="18" customHeight="1">
      <c r="A649" s="26">
        <f t="shared" si="20"/>
        <v>642</v>
      </c>
      <c r="B649" s="26" t="s">
        <v>434</v>
      </c>
      <c r="C649" s="26" t="s">
        <v>41</v>
      </c>
      <c r="D649" s="70" t="s">
        <v>230</v>
      </c>
      <c r="E649" s="71" t="s">
        <v>17</v>
      </c>
      <c r="F649" s="27">
        <v>13</v>
      </c>
      <c r="G649" s="1" t="s">
        <v>171</v>
      </c>
      <c r="H649" s="28">
        <v>7.5</v>
      </c>
      <c r="I649" s="29">
        <v>65000</v>
      </c>
      <c r="J649" s="30">
        <f t="shared" si="21"/>
        <v>487500</v>
      </c>
      <c r="K649" s="26" t="s">
        <v>663</v>
      </c>
      <c r="L649" s="26" t="s">
        <v>44</v>
      </c>
      <c r="M649" s="31" t="s">
        <v>756</v>
      </c>
      <c r="N649" s="1" t="s">
        <v>42</v>
      </c>
    </row>
    <row r="650" spans="1:14" s="23" customFormat="1" ht="18" customHeight="1">
      <c r="A650" s="26">
        <f t="shared" si="20"/>
        <v>643</v>
      </c>
      <c r="B650" s="26" t="s">
        <v>431</v>
      </c>
      <c r="C650" s="26" t="s">
        <v>46</v>
      </c>
      <c r="D650" s="70" t="s">
        <v>525</v>
      </c>
      <c r="E650" s="71" t="s">
        <v>27</v>
      </c>
      <c r="F650" s="27">
        <v>13</v>
      </c>
      <c r="G650" s="1" t="s">
        <v>171</v>
      </c>
      <c r="H650" s="28">
        <v>45</v>
      </c>
      <c r="I650" s="29">
        <v>65000</v>
      </c>
      <c r="J650" s="30">
        <f t="shared" si="21"/>
        <v>2925000</v>
      </c>
      <c r="K650" s="26" t="s">
        <v>664</v>
      </c>
      <c r="L650" s="26" t="s">
        <v>40</v>
      </c>
      <c r="M650" s="31" t="s">
        <v>757</v>
      </c>
      <c r="N650" s="1" t="s">
        <v>42</v>
      </c>
    </row>
    <row r="651" spans="1:14" s="23" customFormat="1" ht="18" customHeight="1">
      <c r="A651" s="26">
        <f t="shared" si="20"/>
        <v>644</v>
      </c>
      <c r="B651" s="26" t="s">
        <v>431</v>
      </c>
      <c r="C651" s="26" t="s">
        <v>46</v>
      </c>
      <c r="D651" s="70" t="s">
        <v>525</v>
      </c>
      <c r="E651" s="71" t="s">
        <v>27</v>
      </c>
      <c r="F651" s="27">
        <v>13</v>
      </c>
      <c r="G651" s="1" t="s">
        <v>171</v>
      </c>
      <c r="H651" s="28">
        <v>1</v>
      </c>
      <c r="I651" s="29">
        <v>65000</v>
      </c>
      <c r="J651" s="30">
        <f t="shared" si="21"/>
        <v>65000</v>
      </c>
      <c r="K651" s="26" t="s">
        <v>664</v>
      </c>
      <c r="L651" s="26" t="s">
        <v>43</v>
      </c>
      <c r="M651" s="31" t="s">
        <v>757</v>
      </c>
      <c r="N651" s="1" t="s">
        <v>42</v>
      </c>
    </row>
    <row r="652" spans="1:14" s="23" customFormat="1" ht="18" customHeight="1">
      <c r="A652" s="26">
        <f t="shared" si="20"/>
        <v>645</v>
      </c>
      <c r="B652" s="26" t="s">
        <v>431</v>
      </c>
      <c r="C652" s="26" t="s">
        <v>46</v>
      </c>
      <c r="D652" s="70" t="s">
        <v>525</v>
      </c>
      <c r="E652" s="71" t="s">
        <v>27</v>
      </c>
      <c r="F652" s="27">
        <v>13</v>
      </c>
      <c r="G652" s="1" t="s">
        <v>171</v>
      </c>
      <c r="H652" s="28">
        <v>2.4</v>
      </c>
      <c r="I652" s="29">
        <v>65000</v>
      </c>
      <c r="J652" s="30">
        <f t="shared" si="21"/>
        <v>156000</v>
      </c>
      <c r="K652" s="26" t="s">
        <v>664</v>
      </c>
      <c r="L652" s="26" t="s">
        <v>44</v>
      </c>
      <c r="M652" s="31" t="s">
        <v>757</v>
      </c>
      <c r="N652" s="1" t="s">
        <v>42</v>
      </c>
    </row>
    <row r="653" spans="1:14" s="23" customFormat="1" ht="18" customHeight="1">
      <c r="A653" s="26">
        <f t="shared" si="20"/>
        <v>646</v>
      </c>
      <c r="B653" s="26" t="s">
        <v>430</v>
      </c>
      <c r="C653" s="26" t="s">
        <v>41</v>
      </c>
      <c r="D653" s="70" t="s">
        <v>21</v>
      </c>
      <c r="E653" s="71" t="s">
        <v>463</v>
      </c>
      <c r="F653" s="27">
        <v>13</v>
      </c>
      <c r="G653" s="1" t="s">
        <v>171</v>
      </c>
      <c r="H653" s="28">
        <v>33</v>
      </c>
      <c r="I653" s="29">
        <v>65000</v>
      </c>
      <c r="J653" s="30">
        <f t="shared" si="21"/>
        <v>2145000</v>
      </c>
      <c r="K653" s="26" t="s">
        <v>665</v>
      </c>
      <c r="L653" s="26" t="s">
        <v>40</v>
      </c>
      <c r="M653" s="31" t="s">
        <v>758</v>
      </c>
      <c r="N653" s="1" t="s">
        <v>42</v>
      </c>
    </row>
    <row r="654" spans="1:14" s="23" customFormat="1" ht="18" customHeight="1">
      <c r="A654" s="26">
        <f t="shared" si="20"/>
        <v>647</v>
      </c>
      <c r="B654" s="26" t="s">
        <v>430</v>
      </c>
      <c r="C654" s="26" t="s">
        <v>41</v>
      </c>
      <c r="D654" s="70" t="s">
        <v>21</v>
      </c>
      <c r="E654" s="71" t="s">
        <v>463</v>
      </c>
      <c r="F654" s="27">
        <v>13</v>
      </c>
      <c r="G654" s="1" t="s">
        <v>171</v>
      </c>
      <c r="H654" s="28">
        <v>12</v>
      </c>
      <c r="I654" s="29">
        <v>65000</v>
      </c>
      <c r="J654" s="30">
        <f t="shared" si="21"/>
        <v>780000</v>
      </c>
      <c r="K654" s="26" t="s">
        <v>665</v>
      </c>
      <c r="L654" s="26" t="s">
        <v>45</v>
      </c>
      <c r="M654" s="31" t="s">
        <v>758</v>
      </c>
      <c r="N654" s="1" t="s">
        <v>42</v>
      </c>
    </row>
    <row r="655" spans="1:14" s="23" customFormat="1" ht="18" customHeight="1">
      <c r="A655" s="26">
        <f t="shared" si="20"/>
        <v>648</v>
      </c>
      <c r="B655" s="26" t="s">
        <v>430</v>
      </c>
      <c r="C655" s="26" t="s">
        <v>41</v>
      </c>
      <c r="D655" s="70" t="s">
        <v>21</v>
      </c>
      <c r="E655" s="71" t="s">
        <v>463</v>
      </c>
      <c r="F655" s="27">
        <v>13</v>
      </c>
      <c r="G655" s="1" t="s">
        <v>171</v>
      </c>
      <c r="H655" s="28">
        <v>1.4</v>
      </c>
      <c r="I655" s="29">
        <v>65000</v>
      </c>
      <c r="J655" s="30">
        <f t="shared" si="21"/>
        <v>91000</v>
      </c>
      <c r="K655" s="26" t="s">
        <v>665</v>
      </c>
      <c r="L655" s="26" t="s">
        <v>43</v>
      </c>
      <c r="M655" s="31" t="s">
        <v>758</v>
      </c>
      <c r="N655" s="1" t="s">
        <v>42</v>
      </c>
    </row>
    <row r="656" spans="1:14" s="23" customFormat="1" ht="18" customHeight="1">
      <c r="A656" s="26">
        <f t="shared" si="20"/>
        <v>649</v>
      </c>
      <c r="B656" s="26" t="s">
        <v>430</v>
      </c>
      <c r="C656" s="26" t="s">
        <v>41</v>
      </c>
      <c r="D656" s="70" t="s">
        <v>21</v>
      </c>
      <c r="E656" s="71" t="s">
        <v>463</v>
      </c>
      <c r="F656" s="27">
        <v>13</v>
      </c>
      <c r="G656" s="1" t="s">
        <v>171</v>
      </c>
      <c r="H656" s="28">
        <v>3.4</v>
      </c>
      <c r="I656" s="29">
        <v>65000</v>
      </c>
      <c r="J656" s="30">
        <f t="shared" si="21"/>
        <v>221000</v>
      </c>
      <c r="K656" s="26" t="s">
        <v>665</v>
      </c>
      <c r="L656" s="26" t="s">
        <v>44</v>
      </c>
      <c r="M656" s="31" t="s">
        <v>758</v>
      </c>
      <c r="N656" s="1" t="s">
        <v>42</v>
      </c>
    </row>
    <row r="657" spans="1:14" s="23" customFormat="1" ht="18" customHeight="1">
      <c r="A657" s="26">
        <f t="shared" si="20"/>
        <v>650</v>
      </c>
      <c r="B657" s="26" t="s">
        <v>433</v>
      </c>
      <c r="C657" s="26" t="s">
        <v>41</v>
      </c>
      <c r="D657" s="70" t="s">
        <v>528</v>
      </c>
      <c r="E657" s="71" t="s">
        <v>529</v>
      </c>
      <c r="F657" s="27">
        <v>13</v>
      </c>
      <c r="G657" s="1" t="s">
        <v>171</v>
      </c>
      <c r="H657" s="28">
        <v>22.5</v>
      </c>
      <c r="I657" s="29">
        <v>65000</v>
      </c>
      <c r="J657" s="30">
        <f t="shared" si="21"/>
        <v>1462500</v>
      </c>
      <c r="K657" s="26" t="s">
        <v>666</v>
      </c>
      <c r="L657" s="26" t="s">
        <v>40</v>
      </c>
      <c r="M657" s="31" t="s">
        <v>759</v>
      </c>
      <c r="N657" s="1" t="s">
        <v>42</v>
      </c>
    </row>
    <row r="658" spans="1:14" s="23" customFormat="1" ht="18" customHeight="1">
      <c r="A658" s="26">
        <f t="shared" si="20"/>
        <v>651</v>
      </c>
      <c r="B658" s="26" t="s">
        <v>433</v>
      </c>
      <c r="C658" s="26" t="s">
        <v>41</v>
      </c>
      <c r="D658" s="70" t="s">
        <v>528</v>
      </c>
      <c r="E658" s="71" t="s">
        <v>529</v>
      </c>
      <c r="F658" s="27">
        <v>13</v>
      </c>
      <c r="G658" s="1" t="s">
        <v>171</v>
      </c>
      <c r="H658" s="28">
        <v>22.5</v>
      </c>
      <c r="I658" s="29">
        <v>65000</v>
      </c>
      <c r="J658" s="30">
        <f t="shared" si="21"/>
        <v>1462500</v>
      </c>
      <c r="K658" s="26" t="s">
        <v>666</v>
      </c>
      <c r="L658" s="26" t="s">
        <v>45</v>
      </c>
      <c r="M658" s="31" t="s">
        <v>759</v>
      </c>
      <c r="N658" s="1" t="s">
        <v>42</v>
      </c>
    </row>
    <row r="659" spans="1:14" s="23" customFormat="1" ht="18" customHeight="1">
      <c r="A659" s="26">
        <f t="shared" si="20"/>
        <v>652</v>
      </c>
      <c r="B659" s="26" t="s">
        <v>433</v>
      </c>
      <c r="C659" s="26" t="s">
        <v>41</v>
      </c>
      <c r="D659" s="70" t="s">
        <v>528</v>
      </c>
      <c r="E659" s="71" t="s">
        <v>529</v>
      </c>
      <c r="F659" s="27">
        <v>13</v>
      </c>
      <c r="G659" s="1" t="s">
        <v>171</v>
      </c>
      <c r="H659" s="28">
        <v>1.3</v>
      </c>
      <c r="I659" s="29">
        <v>65000</v>
      </c>
      <c r="J659" s="30">
        <f t="shared" si="21"/>
        <v>84500</v>
      </c>
      <c r="K659" s="26" t="s">
        <v>666</v>
      </c>
      <c r="L659" s="26" t="s">
        <v>43</v>
      </c>
      <c r="M659" s="31" t="s">
        <v>759</v>
      </c>
      <c r="N659" s="1" t="s">
        <v>42</v>
      </c>
    </row>
    <row r="660" spans="1:14" s="23" customFormat="1" ht="18" customHeight="1">
      <c r="A660" s="26">
        <f t="shared" si="20"/>
        <v>653</v>
      </c>
      <c r="B660" s="26" t="s">
        <v>433</v>
      </c>
      <c r="C660" s="26" t="s">
        <v>41</v>
      </c>
      <c r="D660" s="70" t="s">
        <v>528</v>
      </c>
      <c r="E660" s="71" t="s">
        <v>529</v>
      </c>
      <c r="F660" s="27">
        <v>13</v>
      </c>
      <c r="G660" s="1" t="s">
        <v>171</v>
      </c>
      <c r="H660" s="28">
        <v>3.2</v>
      </c>
      <c r="I660" s="29">
        <v>65000</v>
      </c>
      <c r="J660" s="30">
        <f t="shared" si="21"/>
        <v>208000</v>
      </c>
      <c r="K660" s="26" t="s">
        <v>666</v>
      </c>
      <c r="L660" s="26" t="s">
        <v>44</v>
      </c>
      <c r="M660" s="31" t="s">
        <v>759</v>
      </c>
      <c r="N660" s="1" t="s">
        <v>42</v>
      </c>
    </row>
    <row r="661" spans="1:14" s="23" customFormat="1" ht="18" customHeight="1">
      <c r="A661" s="26">
        <f t="shared" si="20"/>
        <v>654</v>
      </c>
      <c r="B661" s="26" t="s">
        <v>435</v>
      </c>
      <c r="C661" s="26" t="s">
        <v>41</v>
      </c>
      <c r="D661" s="70" t="s">
        <v>530</v>
      </c>
      <c r="E661" s="71" t="s">
        <v>17</v>
      </c>
      <c r="F661" s="27">
        <v>13</v>
      </c>
      <c r="G661" s="1" t="s">
        <v>116</v>
      </c>
      <c r="H661" s="28">
        <v>45</v>
      </c>
      <c r="I661" s="29">
        <v>65000</v>
      </c>
      <c r="J661" s="30">
        <f t="shared" si="21"/>
        <v>2925000</v>
      </c>
      <c r="K661" s="26" t="s">
        <v>667</v>
      </c>
      <c r="L661" s="26" t="s">
        <v>40</v>
      </c>
      <c r="M661" s="31" t="s">
        <v>760</v>
      </c>
      <c r="N661" s="1" t="s">
        <v>42</v>
      </c>
    </row>
    <row r="662" spans="1:14" s="23" customFormat="1" ht="18" customHeight="1">
      <c r="A662" s="26">
        <f t="shared" si="20"/>
        <v>655</v>
      </c>
      <c r="B662" s="26" t="s">
        <v>435</v>
      </c>
      <c r="C662" s="26" t="s">
        <v>41</v>
      </c>
      <c r="D662" s="70" t="s">
        <v>530</v>
      </c>
      <c r="E662" s="71" t="s">
        <v>17</v>
      </c>
      <c r="F662" s="27">
        <v>13</v>
      </c>
      <c r="G662" s="1" t="s">
        <v>116</v>
      </c>
      <c r="H662" s="28">
        <v>1.1000000000000001</v>
      </c>
      <c r="I662" s="29">
        <v>65000</v>
      </c>
      <c r="J662" s="30">
        <f t="shared" si="21"/>
        <v>71500</v>
      </c>
      <c r="K662" s="26" t="s">
        <v>667</v>
      </c>
      <c r="L662" s="26" t="s">
        <v>43</v>
      </c>
      <c r="M662" s="31" t="s">
        <v>760</v>
      </c>
      <c r="N662" s="1" t="s">
        <v>42</v>
      </c>
    </row>
    <row r="663" spans="1:14" s="23" customFormat="1" ht="18" customHeight="1">
      <c r="A663" s="26">
        <f t="shared" si="20"/>
        <v>656</v>
      </c>
      <c r="B663" s="26" t="s">
        <v>435</v>
      </c>
      <c r="C663" s="26" t="s">
        <v>41</v>
      </c>
      <c r="D663" s="70" t="s">
        <v>530</v>
      </c>
      <c r="E663" s="71" t="s">
        <v>17</v>
      </c>
      <c r="F663" s="27">
        <v>13</v>
      </c>
      <c r="G663" s="1" t="s">
        <v>116</v>
      </c>
      <c r="H663" s="28">
        <v>2.8</v>
      </c>
      <c r="I663" s="29">
        <v>65000</v>
      </c>
      <c r="J663" s="30">
        <f t="shared" si="21"/>
        <v>182000</v>
      </c>
      <c r="K663" s="26" t="s">
        <v>667</v>
      </c>
      <c r="L663" s="26" t="s">
        <v>44</v>
      </c>
      <c r="M663" s="31" t="s">
        <v>760</v>
      </c>
      <c r="N663" s="1" t="s">
        <v>42</v>
      </c>
    </row>
    <row r="664" spans="1:14" s="23" customFormat="1" ht="18" customHeight="1">
      <c r="A664" s="26">
        <f t="shared" si="20"/>
        <v>657</v>
      </c>
      <c r="B664" s="26" t="s">
        <v>436</v>
      </c>
      <c r="C664" s="26" t="s">
        <v>41</v>
      </c>
      <c r="D664" s="70" t="s">
        <v>531</v>
      </c>
      <c r="E664" s="71" t="s">
        <v>2</v>
      </c>
      <c r="F664" s="27">
        <v>13</v>
      </c>
      <c r="G664" s="1" t="s">
        <v>116</v>
      </c>
      <c r="H664" s="28">
        <v>45</v>
      </c>
      <c r="I664" s="29">
        <v>65000</v>
      </c>
      <c r="J664" s="30">
        <f t="shared" si="21"/>
        <v>2925000</v>
      </c>
      <c r="K664" s="26" t="s">
        <v>668</v>
      </c>
      <c r="L664" s="26" t="s">
        <v>40</v>
      </c>
      <c r="M664" s="31" t="s">
        <v>116</v>
      </c>
      <c r="N664" s="1" t="s">
        <v>42</v>
      </c>
    </row>
    <row r="665" spans="1:14" s="23" customFormat="1" ht="18" customHeight="1">
      <c r="A665" s="26">
        <f t="shared" si="20"/>
        <v>658</v>
      </c>
      <c r="B665" s="26" t="s">
        <v>436</v>
      </c>
      <c r="C665" s="26" t="s">
        <v>41</v>
      </c>
      <c r="D665" s="70" t="s">
        <v>531</v>
      </c>
      <c r="E665" s="71" t="s">
        <v>2</v>
      </c>
      <c r="F665" s="27">
        <v>13</v>
      </c>
      <c r="G665" s="1" t="s">
        <v>116</v>
      </c>
      <c r="H665" s="28">
        <v>2.6</v>
      </c>
      <c r="I665" s="29">
        <v>65000</v>
      </c>
      <c r="J665" s="30">
        <f t="shared" si="21"/>
        <v>169000</v>
      </c>
      <c r="K665" s="26" t="s">
        <v>668</v>
      </c>
      <c r="L665" s="26" t="s">
        <v>43</v>
      </c>
      <c r="M665" s="31" t="s">
        <v>116</v>
      </c>
      <c r="N665" s="1" t="s">
        <v>42</v>
      </c>
    </row>
    <row r="666" spans="1:14" s="23" customFormat="1" ht="18" customHeight="1">
      <c r="A666" s="26">
        <f t="shared" si="20"/>
        <v>659</v>
      </c>
      <c r="B666" s="26" t="s">
        <v>436</v>
      </c>
      <c r="C666" s="26" t="s">
        <v>41</v>
      </c>
      <c r="D666" s="70" t="s">
        <v>531</v>
      </c>
      <c r="E666" s="71" t="s">
        <v>2</v>
      </c>
      <c r="F666" s="27">
        <v>13</v>
      </c>
      <c r="G666" s="1" t="s">
        <v>116</v>
      </c>
      <c r="H666" s="28">
        <v>6.6</v>
      </c>
      <c r="I666" s="29">
        <v>65000</v>
      </c>
      <c r="J666" s="30">
        <f t="shared" si="21"/>
        <v>429000</v>
      </c>
      <c r="K666" s="26" t="s">
        <v>668</v>
      </c>
      <c r="L666" s="26" t="s">
        <v>44</v>
      </c>
      <c r="M666" s="31" t="s">
        <v>116</v>
      </c>
      <c r="N666" s="1" t="s">
        <v>42</v>
      </c>
    </row>
    <row r="667" spans="1:14" s="23" customFormat="1" ht="18" customHeight="1">
      <c r="A667" s="26">
        <f t="shared" si="20"/>
        <v>660</v>
      </c>
      <c r="B667" s="26" t="s">
        <v>437</v>
      </c>
      <c r="C667" s="26" t="s">
        <v>46</v>
      </c>
      <c r="D667" s="70" t="s">
        <v>532</v>
      </c>
      <c r="E667" s="71" t="s">
        <v>53</v>
      </c>
      <c r="F667" s="27">
        <v>13</v>
      </c>
      <c r="G667" s="1" t="s">
        <v>117</v>
      </c>
      <c r="H667" s="28">
        <v>45</v>
      </c>
      <c r="I667" s="29">
        <v>65000</v>
      </c>
      <c r="J667" s="30">
        <f t="shared" si="21"/>
        <v>2925000</v>
      </c>
      <c r="K667" s="26" t="s">
        <v>669</v>
      </c>
      <c r="L667" s="26" t="s">
        <v>40</v>
      </c>
      <c r="M667" s="31" t="s">
        <v>761</v>
      </c>
      <c r="N667" s="1" t="s">
        <v>42</v>
      </c>
    </row>
    <row r="668" spans="1:14" s="23" customFormat="1" ht="18" customHeight="1">
      <c r="A668" s="26">
        <f t="shared" si="20"/>
        <v>661</v>
      </c>
      <c r="B668" s="26" t="s">
        <v>437</v>
      </c>
      <c r="C668" s="26" t="s">
        <v>46</v>
      </c>
      <c r="D668" s="70" t="s">
        <v>532</v>
      </c>
      <c r="E668" s="71" t="s">
        <v>53</v>
      </c>
      <c r="F668" s="27">
        <v>13</v>
      </c>
      <c r="G668" s="1" t="s">
        <v>117</v>
      </c>
      <c r="H668" s="28">
        <v>0.7</v>
      </c>
      <c r="I668" s="29">
        <v>65000</v>
      </c>
      <c r="J668" s="30">
        <f t="shared" si="21"/>
        <v>45500</v>
      </c>
      <c r="K668" s="26" t="s">
        <v>669</v>
      </c>
      <c r="L668" s="26" t="s">
        <v>43</v>
      </c>
      <c r="M668" s="31" t="s">
        <v>761</v>
      </c>
      <c r="N668" s="1" t="s">
        <v>42</v>
      </c>
    </row>
    <row r="669" spans="1:14" s="23" customFormat="1" ht="18" customHeight="1">
      <c r="A669" s="26">
        <f t="shared" si="20"/>
        <v>662</v>
      </c>
      <c r="B669" s="26" t="s">
        <v>437</v>
      </c>
      <c r="C669" s="26" t="s">
        <v>46</v>
      </c>
      <c r="D669" s="70" t="s">
        <v>532</v>
      </c>
      <c r="E669" s="71" t="s">
        <v>53</v>
      </c>
      <c r="F669" s="27">
        <v>13</v>
      </c>
      <c r="G669" s="1" t="s">
        <v>117</v>
      </c>
      <c r="H669" s="28">
        <v>1.7</v>
      </c>
      <c r="I669" s="29">
        <v>65000</v>
      </c>
      <c r="J669" s="30">
        <f t="shared" si="21"/>
        <v>110500</v>
      </c>
      <c r="K669" s="26" t="s">
        <v>669</v>
      </c>
      <c r="L669" s="26" t="s">
        <v>44</v>
      </c>
      <c r="M669" s="31" t="s">
        <v>761</v>
      </c>
      <c r="N669" s="1" t="s">
        <v>42</v>
      </c>
    </row>
    <row r="670" spans="1:14" s="23" customFormat="1" ht="18" customHeight="1">
      <c r="A670" s="26">
        <f t="shared" si="20"/>
        <v>663</v>
      </c>
      <c r="B670" s="26" t="s">
        <v>438</v>
      </c>
      <c r="C670" s="26" t="s">
        <v>46</v>
      </c>
      <c r="D670" s="70" t="s">
        <v>533</v>
      </c>
      <c r="E670" s="71" t="s">
        <v>534</v>
      </c>
      <c r="F670" s="27">
        <v>13</v>
      </c>
      <c r="G670" s="1" t="s">
        <v>117</v>
      </c>
      <c r="H670" s="28">
        <v>18</v>
      </c>
      <c r="I670" s="29">
        <v>65000</v>
      </c>
      <c r="J670" s="30">
        <f t="shared" si="21"/>
        <v>1170000</v>
      </c>
      <c r="K670" s="26" t="s">
        <v>599</v>
      </c>
      <c r="L670" s="26" t="s">
        <v>40</v>
      </c>
      <c r="M670" s="31" t="s">
        <v>695</v>
      </c>
      <c r="N670" s="1" t="s">
        <v>42</v>
      </c>
    </row>
    <row r="671" spans="1:14" s="23" customFormat="1" ht="18" customHeight="1">
      <c r="A671" s="26">
        <f t="shared" si="20"/>
        <v>664</v>
      </c>
      <c r="B671" s="26" t="s">
        <v>438</v>
      </c>
      <c r="C671" s="26" t="s">
        <v>46</v>
      </c>
      <c r="D671" s="70" t="s">
        <v>533</v>
      </c>
      <c r="E671" s="71" t="s">
        <v>534</v>
      </c>
      <c r="F671" s="27">
        <v>13</v>
      </c>
      <c r="G671" s="1" t="s">
        <v>117</v>
      </c>
      <c r="H671" s="28">
        <v>4.5</v>
      </c>
      <c r="I671" s="29">
        <v>65000</v>
      </c>
      <c r="J671" s="30">
        <f t="shared" si="21"/>
        <v>292500</v>
      </c>
      <c r="K671" s="26" t="s">
        <v>599</v>
      </c>
      <c r="L671" s="26" t="s">
        <v>45</v>
      </c>
      <c r="M671" s="31" t="s">
        <v>695</v>
      </c>
      <c r="N671" s="1" t="s">
        <v>42</v>
      </c>
    </row>
    <row r="672" spans="1:14" s="23" customFormat="1" ht="18" customHeight="1">
      <c r="A672" s="26">
        <f t="shared" si="20"/>
        <v>665</v>
      </c>
      <c r="B672" s="26" t="s">
        <v>438</v>
      </c>
      <c r="C672" s="26" t="s">
        <v>46</v>
      </c>
      <c r="D672" s="70" t="s">
        <v>533</v>
      </c>
      <c r="E672" s="71" t="s">
        <v>534</v>
      </c>
      <c r="F672" s="27">
        <v>13</v>
      </c>
      <c r="G672" s="1" t="s">
        <v>117</v>
      </c>
      <c r="H672" s="28">
        <v>0.9</v>
      </c>
      <c r="I672" s="29">
        <v>65000</v>
      </c>
      <c r="J672" s="30">
        <f t="shared" si="21"/>
        <v>58500</v>
      </c>
      <c r="K672" s="26" t="s">
        <v>599</v>
      </c>
      <c r="L672" s="26" t="s">
        <v>43</v>
      </c>
      <c r="M672" s="31" t="s">
        <v>695</v>
      </c>
      <c r="N672" s="1" t="s">
        <v>42</v>
      </c>
    </row>
    <row r="673" spans="1:14" s="23" customFormat="1" ht="18" customHeight="1">
      <c r="A673" s="26">
        <f t="shared" si="20"/>
        <v>666</v>
      </c>
      <c r="B673" s="26" t="s">
        <v>438</v>
      </c>
      <c r="C673" s="26" t="s">
        <v>46</v>
      </c>
      <c r="D673" s="70" t="s">
        <v>533</v>
      </c>
      <c r="E673" s="71" t="s">
        <v>534</v>
      </c>
      <c r="F673" s="27">
        <v>13</v>
      </c>
      <c r="G673" s="1" t="s">
        <v>117</v>
      </c>
      <c r="H673" s="28">
        <v>2.2999999999999998</v>
      </c>
      <c r="I673" s="29">
        <v>65000</v>
      </c>
      <c r="J673" s="30">
        <f t="shared" si="21"/>
        <v>149500</v>
      </c>
      <c r="K673" s="26" t="s">
        <v>599</v>
      </c>
      <c r="L673" s="26" t="s">
        <v>44</v>
      </c>
      <c r="M673" s="31" t="s">
        <v>695</v>
      </c>
      <c r="N673" s="1" t="s">
        <v>42</v>
      </c>
    </row>
    <row r="674" spans="1:14" s="23" customFormat="1" ht="18" customHeight="1">
      <c r="A674" s="26">
        <f t="shared" si="20"/>
        <v>667</v>
      </c>
      <c r="B674" s="26" t="s">
        <v>438</v>
      </c>
      <c r="C674" s="26" t="s">
        <v>41</v>
      </c>
      <c r="D674" s="70" t="s">
        <v>533</v>
      </c>
      <c r="E674" s="71" t="s">
        <v>534</v>
      </c>
      <c r="F674" s="27">
        <v>13</v>
      </c>
      <c r="G674" s="1" t="s">
        <v>117</v>
      </c>
      <c r="H674" s="28">
        <v>22.5</v>
      </c>
      <c r="I674" s="29">
        <v>65000</v>
      </c>
      <c r="J674" s="30">
        <f t="shared" si="21"/>
        <v>1462500</v>
      </c>
      <c r="K674" s="26" t="s">
        <v>670</v>
      </c>
      <c r="L674" s="26" t="s">
        <v>40</v>
      </c>
      <c r="M674" s="31" t="s">
        <v>762</v>
      </c>
      <c r="N674" s="1" t="s">
        <v>42</v>
      </c>
    </row>
    <row r="675" spans="1:14" s="23" customFormat="1" ht="18" customHeight="1">
      <c r="A675" s="26">
        <f t="shared" si="20"/>
        <v>668</v>
      </c>
      <c r="B675" s="26" t="s">
        <v>438</v>
      </c>
      <c r="C675" s="26" t="s">
        <v>41</v>
      </c>
      <c r="D675" s="70" t="s">
        <v>533</v>
      </c>
      <c r="E675" s="71" t="s">
        <v>534</v>
      </c>
      <c r="F675" s="27">
        <v>13</v>
      </c>
      <c r="G675" s="1" t="s">
        <v>117</v>
      </c>
      <c r="H675" s="28">
        <v>22.5</v>
      </c>
      <c r="I675" s="29">
        <v>65000</v>
      </c>
      <c r="J675" s="30">
        <f t="shared" si="21"/>
        <v>1462500</v>
      </c>
      <c r="K675" s="26" t="s">
        <v>670</v>
      </c>
      <c r="L675" s="26" t="s">
        <v>45</v>
      </c>
      <c r="M675" s="31" t="s">
        <v>762</v>
      </c>
      <c r="N675" s="1" t="s">
        <v>42</v>
      </c>
    </row>
    <row r="676" spans="1:14" s="23" customFormat="1" ht="18" customHeight="1">
      <c r="A676" s="26">
        <f t="shared" si="20"/>
        <v>669</v>
      </c>
      <c r="B676" s="26" t="s">
        <v>438</v>
      </c>
      <c r="C676" s="26" t="s">
        <v>41</v>
      </c>
      <c r="D676" s="70" t="s">
        <v>533</v>
      </c>
      <c r="E676" s="71" t="s">
        <v>534</v>
      </c>
      <c r="F676" s="27">
        <v>13</v>
      </c>
      <c r="G676" s="1" t="s">
        <v>117</v>
      </c>
      <c r="H676" s="28">
        <v>1.1000000000000001</v>
      </c>
      <c r="I676" s="29">
        <v>65000</v>
      </c>
      <c r="J676" s="30">
        <f t="shared" si="21"/>
        <v>71500</v>
      </c>
      <c r="K676" s="26" t="s">
        <v>670</v>
      </c>
      <c r="L676" s="26" t="s">
        <v>43</v>
      </c>
      <c r="M676" s="31" t="s">
        <v>762</v>
      </c>
      <c r="N676" s="1" t="s">
        <v>42</v>
      </c>
    </row>
    <row r="677" spans="1:14" s="23" customFormat="1" ht="18" customHeight="1">
      <c r="A677" s="26">
        <f t="shared" si="20"/>
        <v>670</v>
      </c>
      <c r="B677" s="26" t="s">
        <v>438</v>
      </c>
      <c r="C677" s="26" t="s">
        <v>41</v>
      </c>
      <c r="D677" s="70" t="s">
        <v>533</v>
      </c>
      <c r="E677" s="71" t="s">
        <v>534</v>
      </c>
      <c r="F677" s="27">
        <v>13</v>
      </c>
      <c r="G677" s="1" t="s">
        <v>117</v>
      </c>
      <c r="H677" s="28">
        <v>2.8</v>
      </c>
      <c r="I677" s="29">
        <v>65000</v>
      </c>
      <c r="J677" s="30">
        <f t="shared" si="21"/>
        <v>182000</v>
      </c>
      <c r="K677" s="26" t="s">
        <v>670</v>
      </c>
      <c r="L677" s="26" t="s">
        <v>44</v>
      </c>
      <c r="M677" s="31" t="s">
        <v>762</v>
      </c>
      <c r="N677" s="1" t="s">
        <v>42</v>
      </c>
    </row>
    <row r="678" spans="1:14" s="23" customFormat="1" ht="18" customHeight="1">
      <c r="A678" s="26">
        <f t="shared" si="20"/>
        <v>671</v>
      </c>
      <c r="B678" s="26" t="s">
        <v>439</v>
      </c>
      <c r="C678" s="26" t="s">
        <v>46</v>
      </c>
      <c r="D678" s="70" t="s">
        <v>535</v>
      </c>
      <c r="E678" s="71" t="s">
        <v>536</v>
      </c>
      <c r="F678" s="27">
        <v>14</v>
      </c>
      <c r="G678" s="1" t="s">
        <v>289</v>
      </c>
      <c r="H678" s="28">
        <v>33</v>
      </c>
      <c r="I678" s="29">
        <v>65000</v>
      </c>
      <c r="J678" s="30">
        <f t="shared" si="21"/>
        <v>2145000</v>
      </c>
      <c r="K678" s="26" t="s">
        <v>671</v>
      </c>
      <c r="L678" s="26" t="s">
        <v>40</v>
      </c>
      <c r="M678" s="31" t="s">
        <v>763</v>
      </c>
      <c r="N678" s="1" t="s">
        <v>42</v>
      </c>
    </row>
    <row r="679" spans="1:14" s="23" customFormat="1" ht="18" customHeight="1">
      <c r="A679" s="26">
        <f t="shared" si="20"/>
        <v>672</v>
      </c>
      <c r="B679" s="26" t="s">
        <v>439</v>
      </c>
      <c r="C679" s="26" t="s">
        <v>46</v>
      </c>
      <c r="D679" s="70" t="s">
        <v>535</v>
      </c>
      <c r="E679" s="71" t="s">
        <v>536</v>
      </c>
      <c r="F679" s="27">
        <v>14</v>
      </c>
      <c r="G679" s="1" t="s">
        <v>289</v>
      </c>
      <c r="H679" s="28">
        <v>12</v>
      </c>
      <c r="I679" s="29">
        <v>65000</v>
      </c>
      <c r="J679" s="30">
        <f t="shared" si="21"/>
        <v>780000</v>
      </c>
      <c r="K679" s="26" t="s">
        <v>671</v>
      </c>
      <c r="L679" s="26" t="s">
        <v>45</v>
      </c>
      <c r="M679" s="31" t="s">
        <v>763</v>
      </c>
      <c r="N679" s="1" t="s">
        <v>42</v>
      </c>
    </row>
    <row r="680" spans="1:14" s="23" customFormat="1" ht="18" customHeight="1">
      <c r="A680" s="26">
        <f t="shared" si="20"/>
        <v>673</v>
      </c>
      <c r="B680" s="26" t="s">
        <v>439</v>
      </c>
      <c r="C680" s="26" t="s">
        <v>46</v>
      </c>
      <c r="D680" s="70" t="s">
        <v>535</v>
      </c>
      <c r="E680" s="71" t="s">
        <v>536</v>
      </c>
      <c r="F680" s="27">
        <v>14</v>
      </c>
      <c r="G680" s="1" t="s">
        <v>289</v>
      </c>
      <c r="H680" s="28">
        <v>0.5</v>
      </c>
      <c r="I680" s="29">
        <v>65000</v>
      </c>
      <c r="J680" s="30">
        <f t="shared" si="21"/>
        <v>32500</v>
      </c>
      <c r="K680" s="26" t="s">
        <v>671</v>
      </c>
      <c r="L680" s="26" t="s">
        <v>43</v>
      </c>
      <c r="M680" s="31" t="s">
        <v>763</v>
      </c>
      <c r="N680" s="1" t="s">
        <v>42</v>
      </c>
    </row>
    <row r="681" spans="1:14" s="23" customFormat="1" ht="18" customHeight="1">
      <c r="A681" s="26">
        <f t="shared" si="20"/>
        <v>674</v>
      </c>
      <c r="B681" s="26" t="s">
        <v>439</v>
      </c>
      <c r="C681" s="26" t="s">
        <v>46</v>
      </c>
      <c r="D681" s="70" t="s">
        <v>535</v>
      </c>
      <c r="E681" s="71" t="s">
        <v>536</v>
      </c>
      <c r="F681" s="27">
        <v>14</v>
      </c>
      <c r="G681" s="1" t="s">
        <v>289</v>
      </c>
      <c r="H681" s="28">
        <v>1.3</v>
      </c>
      <c r="I681" s="29">
        <v>65000</v>
      </c>
      <c r="J681" s="30">
        <f t="shared" si="21"/>
        <v>84500</v>
      </c>
      <c r="K681" s="26" t="s">
        <v>671</v>
      </c>
      <c r="L681" s="26" t="s">
        <v>44</v>
      </c>
      <c r="M681" s="31" t="s">
        <v>763</v>
      </c>
      <c r="N681" s="1" t="s">
        <v>42</v>
      </c>
    </row>
    <row r="682" spans="1:14" s="23" customFormat="1" ht="18" customHeight="1">
      <c r="A682" s="26">
        <f t="shared" si="20"/>
        <v>675</v>
      </c>
      <c r="B682" s="26" t="s">
        <v>440</v>
      </c>
      <c r="C682" s="26" t="s">
        <v>46</v>
      </c>
      <c r="D682" s="70" t="s">
        <v>537</v>
      </c>
      <c r="E682" s="71" t="s">
        <v>538</v>
      </c>
      <c r="F682" s="27">
        <v>23</v>
      </c>
      <c r="G682" s="1" t="s">
        <v>564</v>
      </c>
      <c r="H682" s="28">
        <v>45</v>
      </c>
      <c r="I682" s="29">
        <v>65000</v>
      </c>
      <c r="J682" s="30">
        <f t="shared" si="21"/>
        <v>2925000</v>
      </c>
      <c r="K682" s="26" t="s">
        <v>672</v>
      </c>
      <c r="L682" s="26" t="s">
        <v>40</v>
      </c>
      <c r="M682" s="31" t="s">
        <v>764</v>
      </c>
      <c r="N682" s="1" t="s">
        <v>42</v>
      </c>
    </row>
    <row r="683" spans="1:14" s="23" customFormat="1" ht="18" customHeight="1">
      <c r="A683" s="26">
        <f t="shared" si="20"/>
        <v>676</v>
      </c>
      <c r="B683" s="26" t="s">
        <v>440</v>
      </c>
      <c r="C683" s="26" t="s">
        <v>46</v>
      </c>
      <c r="D683" s="70" t="s">
        <v>537</v>
      </c>
      <c r="E683" s="71" t="s">
        <v>538</v>
      </c>
      <c r="F683" s="27">
        <v>23</v>
      </c>
      <c r="G683" s="1" t="s">
        <v>564</v>
      </c>
      <c r="H683" s="28">
        <v>1.5</v>
      </c>
      <c r="I683" s="29">
        <v>65000</v>
      </c>
      <c r="J683" s="30">
        <f t="shared" si="21"/>
        <v>97500</v>
      </c>
      <c r="K683" s="26" t="s">
        <v>672</v>
      </c>
      <c r="L683" s="26" t="s">
        <v>43</v>
      </c>
      <c r="M683" s="31" t="s">
        <v>764</v>
      </c>
      <c r="N683" s="1" t="s">
        <v>42</v>
      </c>
    </row>
    <row r="684" spans="1:14" s="23" customFormat="1" ht="18" customHeight="1">
      <c r="A684" s="26">
        <f t="shared" si="20"/>
        <v>677</v>
      </c>
      <c r="B684" s="26" t="s">
        <v>440</v>
      </c>
      <c r="C684" s="26" t="s">
        <v>46</v>
      </c>
      <c r="D684" s="70" t="s">
        <v>537</v>
      </c>
      <c r="E684" s="71" t="s">
        <v>538</v>
      </c>
      <c r="F684" s="27">
        <v>23</v>
      </c>
      <c r="G684" s="1" t="s">
        <v>564</v>
      </c>
      <c r="H684" s="28">
        <v>3.8</v>
      </c>
      <c r="I684" s="29">
        <v>65000</v>
      </c>
      <c r="J684" s="30">
        <f t="shared" si="21"/>
        <v>247000</v>
      </c>
      <c r="K684" s="26" t="s">
        <v>672</v>
      </c>
      <c r="L684" s="26" t="s">
        <v>44</v>
      </c>
      <c r="M684" s="31" t="s">
        <v>764</v>
      </c>
      <c r="N684" s="1" t="s">
        <v>42</v>
      </c>
    </row>
    <row r="685" spans="1:14" s="23" customFormat="1" ht="18" customHeight="1">
      <c r="A685" s="26">
        <f t="shared" si="20"/>
        <v>678</v>
      </c>
      <c r="B685" s="26" t="s">
        <v>441</v>
      </c>
      <c r="C685" s="26" t="s">
        <v>41</v>
      </c>
      <c r="D685" s="70" t="s">
        <v>261</v>
      </c>
      <c r="E685" s="71" t="s">
        <v>539</v>
      </c>
      <c r="F685" s="27">
        <v>33</v>
      </c>
      <c r="G685" s="1" t="s">
        <v>118</v>
      </c>
      <c r="H685" s="28">
        <v>45</v>
      </c>
      <c r="I685" s="29">
        <v>65000</v>
      </c>
      <c r="J685" s="30">
        <f t="shared" si="21"/>
        <v>2925000</v>
      </c>
      <c r="K685" s="26" t="s">
        <v>673</v>
      </c>
      <c r="L685" s="26" t="s">
        <v>40</v>
      </c>
      <c r="M685" s="31" t="s">
        <v>765</v>
      </c>
      <c r="N685" s="1" t="s">
        <v>42</v>
      </c>
    </row>
    <row r="686" spans="1:14" s="23" customFormat="1" ht="18" customHeight="1">
      <c r="A686" s="26">
        <f t="shared" si="20"/>
        <v>679</v>
      </c>
      <c r="B686" s="26" t="s">
        <v>441</v>
      </c>
      <c r="C686" s="26" t="s">
        <v>41</v>
      </c>
      <c r="D686" s="70" t="s">
        <v>261</v>
      </c>
      <c r="E686" s="71" t="s">
        <v>539</v>
      </c>
      <c r="F686" s="27">
        <v>33</v>
      </c>
      <c r="G686" s="1" t="s">
        <v>118</v>
      </c>
      <c r="H686" s="28">
        <v>2.4</v>
      </c>
      <c r="I686" s="29">
        <v>65000</v>
      </c>
      <c r="J686" s="30">
        <f t="shared" si="21"/>
        <v>156000</v>
      </c>
      <c r="K686" s="26" t="s">
        <v>673</v>
      </c>
      <c r="L686" s="26" t="s">
        <v>43</v>
      </c>
      <c r="M686" s="31" t="s">
        <v>765</v>
      </c>
      <c r="N686" s="1" t="s">
        <v>42</v>
      </c>
    </row>
    <row r="687" spans="1:14" s="23" customFormat="1" ht="18" customHeight="1">
      <c r="A687" s="26">
        <f t="shared" si="20"/>
        <v>680</v>
      </c>
      <c r="B687" s="26" t="s">
        <v>441</v>
      </c>
      <c r="C687" s="26" t="s">
        <v>41</v>
      </c>
      <c r="D687" s="70" t="s">
        <v>261</v>
      </c>
      <c r="E687" s="71" t="s">
        <v>539</v>
      </c>
      <c r="F687" s="27">
        <v>33</v>
      </c>
      <c r="G687" s="1" t="s">
        <v>118</v>
      </c>
      <c r="H687" s="28">
        <v>6</v>
      </c>
      <c r="I687" s="29">
        <v>65000</v>
      </c>
      <c r="J687" s="30">
        <f t="shared" si="21"/>
        <v>390000</v>
      </c>
      <c r="K687" s="26" t="s">
        <v>673</v>
      </c>
      <c r="L687" s="26" t="s">
        <v>44</v>
      </c>
      <c r="M687" s="31" t="s">
        <v>765</v>
      </c>
      <c r="N687" s="1" t="s">
        <v>42</v>
      </c>
    </row>
    <row r="688" spans="1:14" s="23" customFormat="1" ht="18" customHeight="1">
      <c r="A688" s="26">
        <f t="shared" si="20"/>
        <v>681</v>
      </c>
      <c r="B688" s="26" t="s">
        <v>442</v>
      </c>
      <c r="C688" s="26" t="s">
        <v>46</v>
      </c>
      <c r="D688" s="70" t="s">
        <v>167</v>
      </c>
      <c r="E688" s="71" t="s">
        <v>540</v>
      </c>
      <c r="F688" s="27">
        <v>33</v>
      </c>
      <c r="G688" s="1" t="s">
        <v>118</v>
      </c>
      <c r="H688" s="28">
        <v>45</v>
      </c>
      <c r="I688" s="29">
        <v>65000</v>
      </c>
      <c r="J688" s="30">
        <f t="shared" si="21"/>
        <v>2925000</v>
      </c>
      <c r="K688" s="26" t="s">
        <v>674</v>
      </c>
      <c r="L688" s="26" t="s">
        <v>40</v>
      </c>
      <c r="M688" s="31" t="s">
        <v>766</v>
      </c>
      <c r="N688" s="1" t="s">
        <v>42</v>
      </c>
    </row>
    <row r="689" spans="1:14" s="23" customFormat="1" ht="18" customHeight="1">
      <c r="A689" s="26">
        <f t="shared" si="20"/>
        <v>682</v>
      </c>
      <c r="B689" s="26" t="s">
        <v>442</v>
      </c>
      <c r="C689" s="26" t="s">
        <v>46</v>
      </c>
      <c r="D689" s="70" t="s">
        <v>167</v>
      </c>
      <c r="E689" s="71" t="s">
        <v>540</v>
      </c>
      <c r="F689" s="27">
        <v>33</v>
      </c>
      <c r="G689" s="1" t="s">
        <v>118</v>
      </c>
      <c r="H689" s="28">
        <v>0.8</v>
      </c>
      <c r="I689" s="29">
        <v>65000</v>
      </c>
      <c r="J689" s="30">
        <f t="shared" si="21"/>
        <v>52000</v>
      </c>
      <c r="K689" s="26" t="s">
        <v>674</v>
      </c>
      <c r="L689" s="26" t="s">
        <v>43</v>
      </c>
      <c r="M689" s="31" t="s">
        <v>766</v>
      </c>
      <c r="N689" s="1" t="s">
        <v>42</v>
      </c>
    </row>
    <row r="690" spans="1:14" s="23" customFormat="1" ht="18" customHeight="1">
      <c r="A690" s="26">
        <f t="shared" si="20"/>
        <v>683</v>
      </c>
      <c r="B690" s="26" t="s">
        <v>442</v>
      </c>
      <c r="C690" s="26" t="s">
        <v>46</v>
      </c>
      <c r="D690" s="70" t="s">
        <v>167</v>
      </c>
      <c r="E690" s="71" t="s">
        <v>540</v>
      </c>
      <c r="F690" s="27">
        <v>33</v>
      </c>
      <c r="G690" s="1" t="s">
        <v>118</v>
      </c>
      <c r="H690" s="28">
        <v>2.1</v>
      </c>
      <c r="I690" s="29">
        <v>65000</v>
      </c>
      <c r="J690" s="30">
        <f t="shared" si="21"/>
        <v>136500</v>
      </c>
      <c r="K690" s="26" t="s">
        <v>674</v>
      </c>
      <c r="L690" s="26" t="s">
        <v>44</v>
      </c>
      <c r="M690" s="31" t="s">
        <v>766</v>
      </c>
      <c r="N690" s="1" t="s">
        <v>42</v>
      </c>
    </row>
    <row r="691" spans="1:14" s="23" customFormat="1" ht="18" customHeight="1">
      <c r="A691" s="26">
        <f t="shared" si="20"/>
        <v>684</v>
      </c>
      <c r="B691" s="26" t="s">
        <v>443</v>
      </c>
      <c r="C691" s="26" t="s">
        <v>46</v>
      </c>
      <c r="D691" s="70" t="s">
        <v>270</v>
      </c>
      <c r="E691" s="72" t="s">
        <v>237</v>
      </c>
      <c r="F691" s="27">
        <v>33</v>
      </c>
      <c r="G691" s="1" t="s">
        <v>118</v>
      </c>
      <c r="H691" s="28">
        <v>45</v>
      </c>
      <c r="I691" s="29">
        <v>65000</v>
      </c>
      <c r="J691" s="30">
        <f t="shared" si="21"/>
        <v>2925000</v>
      </c>
      <c r="K691" s="26" t="s">
        <v>675</v>
      </c>
      <c r="L691" s="26" t="s">
        <v>40</v>
      </c>
      <c r="M691" s="31" t="s">
        <v>767</v>
      </c>
      <c r="N691" s="1" t="s">
        <v>42</v>
      </c>
    </row>
    <row r="692" spans="1:14" s="23" customFormat="1" ht="18" customHeight="1">
      <c r="A692" s="26">
        <f t="shared" si="20"/>
        <v>685</v>
      </c>
      <c r="B692" s="26" t="s">
        <v>443</v>
      </c>
      <c r="C692" s="26" t="s">
        <v>46</v>
      </c>
      <c r="D692" s="70" t="s">
        <v>270</v>
      </c>
      <c r="E692" s="72" t="s">
        <v>237</v>
      </c>
      <c r="F692" s="27">
        <v>33</v>
      </c>
      <c r="G692" s="1" t="s">
        <v>118</v>
      </c>
      <c r="H692" s="28">
        <v>2.2999999999999998</v>
      </c>
      <c r="I692" s="29">
        <v>65000</v>
      </c>
      <c r="J692" s="30">
        <f t="shared" si="21"/>
        <v>149500</v>
      </c>
      <c r="K692" s="26" t="s">
        <v>675</v>
      </c>
      <c r="L692" s="26" t="s">
        <v>43</v>
      </c>
      <c r="M692" s="31" t="s">
        <v>767</v>
      </c>
      <c r="N692" s="1" t="s">
        <v>42</v>
      </c>
    </row>
    <row r="693" spans="1:14" s="23" customFormat="1" ht="18" customHeight="1">
      <c r="A693" s="26">
        <f t="shared" si="20"/>
        <v>686</v>
      </c>
      <c r="B693" s="26" t="s">
        <v>443</v>
      </c>
      <c r="C693" s="26" t="s">
        <v>46</v>
      </c>
      <c r="D693" s="70" t="s">
        <v>270</v>
      </c>
      <c r="E693" s="72" t="s">
        <v>237</v>
      </c>
      <c r="F693" s="27">
        <v>33</v>
      </c>
      <c r="G693" s="1" t="s">
        <v>118</v>
      </c>
      <c r="H693" s="28">
        <v>5.6</v>
      </c>
      <c r="I693" s="29">
        <v>65000</v>
      </c>
      <c r="J693" s="30">
        <f t="shared" si="21"/>
        <v>364000</v>
      </c>
      <c r="K693" s="26" t="s">
        <v>675</v>
      </c>
      <c r="L693" s="26" t="s">
        <v>44</v>
      </c>
      <c r="M693" s="31" t="s">
        <v>767</v>
      </c>
      <c r="N693" s="1" t="s">
        <v>42</v>
      </c>
    </row>
    <row r="694" spans="1:14" s="23" customFormat="1" ht="18" customHeight="1">
      <c r="A694" s="26">
        <f t="shared" ref="A694:A711" si="22">A693+1</f>
        <v>687</v>
      </c>
      <c r="B694" s="26" t="s">
        <v>448</v>
      </c>
      <c r="C694" s="26" t="s">
        <v>41</v>
      </c>
      <c r="D694" s="70" t="s">
        <v>546</v>
      </c>
      <c r="E694" s="71" t="s">
        <v>228</v>
      </c>
      <c r="F694" s="27">
        <v>33</v>
      </c>
      <c r="G694" s="1" t="s">
        <v>118</v>
      </c>
      <c r="H694" s="28">
        <v>45</v>
      </c>
      <c r="I694" s="29">
        <v>65000</v>
      </c>
      <c r="J694" s="30">
        <f t="shared" si="21"/>
        <v>2925000</v>
      </c>
      <c r="K694" s="26" t="s">
        <v>676</v>
      </c>
      <c r="L694" s="26" t="s">
        <v>40</v>
      </c>
      <c r="M694" s="31" t="s">
        <v>768</v>
      </c>
      <c r="N694" s="1" t="s">
        <v>42</v>
      </c>
    </row>
    <row r="695" spans="1:14" s="23" customFormat="1" ht="18" customHeight="1">
      <c r="A695" s="26">
        <f t="shared" si="22"/>
        <v>688</v>
      </c>
      <c r="B695" s="26" t="s">
        <v>448</v>
      </c>
      <c r="C695" s="26" t="s">
        <v>41</v>
      </c>
      <c r="D695" s="70" t="s">
        <v>546</v>
      </c>
      <c r="E695" s="71" t="s">
        <v>228</v>
      </c>
      <c r="F695" s="27">
        <v>33</v>
      </c>
      <c r="G695" s="1" t="s">
        <v>118</v>
      </c>
      <c r="H695" s="28">
        <v>2</v>
      </c>
      <c r="I695" s="29">
        <v>65000</v>
      </c>
      <c r="J695" s="30">
        <f t="shared" si="21"/>
        <v>130000</v>
      </c>
      <c r="K695" s="26" t="s">
        <v>676</v>
      </c>
      <c r="L695" s="26" t="s">
        <v>43</v>
      </c>
      <c r="M695" s="31" t="s">
        <v>768</v>
      </c>
      <c r="N695" s="1" t="s">
        <v>42</v>
      </c>
    </row>
    <row r="696" spans="1:14" s="23" customFormat="1" ht="18" customHeight="1">
      <c r="A696" s="26">
        <f t="shared" si="22"/>
        <v>689</v>
      </c>
      <c r="B696" s="26" t="s">
        <v>448</v>
      </c>
      <c r="C696" s="26" t="s">
        <v>41</v>
      </c>
      <c r="D696" s="70" t="s">
        <v>546</v>
      </c>
      <c r="E696" s="71" t="s">
        <v>228</v>
      </c>
      <c r="F696" s="27">
        <v>33</v>
      </c>
      <c r="G696" s="1" t="s">
        <v>118</v>
      </c>
      <c r="H696" s="28">
        <v>5.0999999999999996</v>
      </c>
      <c r="I696" s="29">
        <v>65000</v>
      </c>
      <c r="J696" s="30">
        <f t="shared" si="21"/>
        <v>331500</v>
      </c>
      <c r="K696" s="26" t="s">
        <v>676</v>
      </c>
      <c r="L696" s="26" t="s">
        <v>44</v>
      </c>
      <c r="M696" s="31" t="s">
        <v>768</v>
      </c>
      <c r="N696" s="1" t="s">
        <v>42</v>
      </c>
    </row>
    <row r="697" spans="1:14" s="23" customFormat="1" ht="18" customHeight="1">
      <c r="A697" s="26">
        <f t="shared" si="22"/>
        <v>690</v>
      </c>
      <c r="B697" s="26" t="s">
        <v>446</v>
      </c>
      <c r="C697" s="26" t="s">
        <v>41</v>
      </c>
      <c r="D697" s="70" t="s">
        <v>4</v>
      </c>
      <c r="E697" s="71" t="s">
        <v>28</v>
      </c>
      <c r="F697" s="27">
        <v>33</v>
      </c>
      <c r="G697" s="1" t="s">
        <v>118</v>
      </c>
      <c r="H697" s="28">
        <v>45</v>
      </c>
      <c r="I697" s="29">
        <v>65000</v>
      </c>
      <c r="J697" s="30">
        <f t="shared" si="21"/>
        <v>2925000</v>
      </c>
      <c r="K697" s="26" t="s">
        <v>677</v>
      </c>
      <c r="L697" s="26" t="s">
        <v>40</v>
      </c>
      <c r="M697" s="31" t="s">
        <v>769</v>
      </c>
      <c r="N697" s="1" t="s">
        <v>42</v>
      </c>
    </row>
    <row r="698" spans="1:14" s="23" customFormat="1" ht="18" customHeight="1">
      <c r="A698" s="26">
        <f t="shared" si="22"/>
        <v>691</v>
      </c>
      <c r="B698" s="26" t="s">
        <v>446</v>
      </c>
      <c r="C698" s="26" t="s">
        <v>41</v>
      </c>
      <c r="D698" s="70" t="s">
        <v>4</v>
      </c>
      <c r="E698" s="71" t="s">
        <v>28</v>
      </c>
      <c r="F698" s="27">
        <v>33</v>
      </c>
      <c r="G698" s="1" t="s">
        <v>118</v>
      </c>
      <c r="H698" s="28">
        <v>1.3</v>
      </c>
      <c r="I698" s="29">
        <v>65000</v>
      </c>
      <c r="J698" s="30">
        <f t="shared" si="21"/>
        <v>84500</v>
      </c>
      <c r="K698" s="26" t="s">
        <v>677</v>
      </c>
      <c r="L698" s="26" t="s">
        <v>43</v>
      </c>
      <c r="M698" s="31" t="s">
        <v>769</v>
      </c>
      <c r="N698" s="1" t="s">
        <v>42</v>
      </c>
    </row>
    <row r="699" spans="1:14" s="23" customFormat="1" ht="18" customHeight="1">
      <c r="A699" s="26">
        <f t="shared" si="22"/>
        <v>692</v>
      </c>
      <c r="B699" s="26" t="s">
        <v>446</v>
      </c>
      <c r="C699" s="26" t="s">
        <v>41</v>
      </c>
      <c r="D699" s="70" t="s">
        <v>4</v>
      </c>
      <c r="E699" s="71" t="s">
        <v>28</v>
      </c>
      <c r="F699" s="27">
        <v>33</v>
      </c>
      <c r="G699" s="1" t="s">
        <v>118</v>
      </c>
      <c r="H699" s="28">
        <v>3.2</v>
      </c>
      <c r="I699" s="29">
        <v>65000</v>
      </c>
      <c r="J699" s="30">
        <f t="shared" si="21"/>
        <v>208000</v>
      </c>
      <c r="K699" s="26" t="s">
        <v>677</v>
      </c>
      <c r="L699" s="26" t="s">
        <v>44</v>
      </c>
      <c r="M699" s="31" t="s">
        <v>769</v>
      </c>
      <c r="N699" s="1" t="s">
        <v>42</v>
      </c>
    </row>
    <row r="700" spans="1:14" s="23" customFormat="1" ht="18" customHeight="1">
      <c r="A700" s="26">
        <f t="shared" si="22"/>
        <v>693</v>
      </c>
      <c r="B700" s="26" t="s">
        <v>449</v>
      </c>
      <c r="C700" s="26" t="s">
        <v>41</v>
      </c>
      <c r="D700" s="73" t="s">
        <v>513</v>
      </c>
      <c r="E700" s="71" t="s">
        <v>547</v>
      </c>
      <c r="F700" s="27">
        <v>33</v>
      </c>
      <c r="G700" s="1" t="s">
        <v>118</v>
      </c>
      <c r="H700" s="28">
        <v>45</v>
      </c>
      <c r="I700" s="29">
        <v>65000</v>
      </c>
      <c r="J700" s="30">
        <f t="shared" si="21"/>
        <v>2925000</v>
      </c>
      <c r="K700" s="26" t="s">
        <v>678</v>
      </c>
      <c r="L700" s="26" t="s">
        <v>40</v>
      </c>
      <c r="M700" s="31" t="s">
        <v>770</v>
      </c>
      <c r="N700" s="1" t="s">
        <v>42</v>
      </c>
    </row>
    <row r="701" spans="1:14" s="23" customFormat="1" ht="18" customHeight="1">
      <c r="A701" s="26">
        <f t="shared" si="22"/>
        <v>694</v>
      </c>
      <c r="B701" s="26" t="s">
        <v>449</v>
      </c>
      <c r="C701" s="26" t="s">
        <v>41</v>
      </c>
      <c r="D701" s="73" t="s">
        <v>513</v>
      </c>
      <c r="E701" s="71" t="s">
        <v>547</v>
      </c>
      <c r="F701" s="27">
        <v>33</v>
      </c>
      <c r="G701" s="1" t="s">
        <v>118</v>
      </c>
      <c r="H701" s="28">
        <v>1.7</v>
      </c>
      <c r="I701" s="29">
        <v>65000</v>
      </c>
      <c r="J701" s="30">
        <f t="shared" si="21"/>
        <v>110500</v>
      </c>
      <c r="K701" s="26" t="s">
        <v>678</v>
      </c>
      <c r="L701" s="26" t="s">
        <v>43</v>
      </c>
      <c r="M701" s="31" t="s">
        <v>770</v>
      </c>
      <c r="N701" s="1" t="s">
        <v>42</v>
      </c>
    </row>
    <row r="702" spans="1:14" s="23" customFormat="1" ht="18" customHeight="1">
      <c r="A702" s="26">
        <f t="shared" si="22"/>
        <v>695</v>
      </c>
      <c r="B702" s="26" t="s">
        <v>449</v>
      </c>
      <c r="C702" s="26" t="s">
        <v>41</v>
      </c>
      <c r="D702" s="70" t="s">
        <v>513</v>
      </c>
      <c r="E702" s="71" t="s">
        <v>547</v>
      </c>
      <c r="F702" s="27">
        <v>33</v>
      </c>
      <c r="G702" s="1" t="s">
        <v>118</v>
      </c>
      <c r="H702" s="28">
        <v>4.3</v>
      </c>
      <c r="I702" s="29">
        <v>65000</v>
      </c>
      <c r="J702" s="30">
        <f t="shared" si="21"/>
        <v>279500</v>
      </c>
      <c r="K702" s="26" t="s">
        <v>678</v>
      </c>
      <c r="L702" s="26" t="s">
        <v>44</v>
      </c>
      <c r="M702" s="31" t="s">
        <v>770</v>
      </c>
      <c r="N702" s="1" t="s">
        <v>42</v>
      </c>
    </row>
    <row r="703" spans="1:14" s="23" customFormat="1" ht="18" customHeight="1">
      <c r="A703" s="26">
        <f t="shared" si="22"/>
        <v>696</v>
      </c>
      <c r="B703" s="26" t="s">
        <v>445</v>
      </c>
      <c r="C703" s="26" t="s">
        <v>41</v>
      </c>
      <c r="D703" s="70" t="s">
        <v>542</v>
      </c>
      <c r="E703" s="71" t="s">
        <v>543</v>
      </c>
      <c r="F703" s="27">
        <v>33</v>
      </c>
      <c r="G703" s="1" t="s">
        <v>118</v>
      </c>
      <c r="H703" s="28">
        <v>45</v>
      </c>
      <c r="I703" s="29">
        <v>65000</v>
      </c>
      <c r="J703" s="30">
        <f t="shared" si="21"/>
        <v>2925000</v>
      </c>
      <c r="K703" s="26" t="s">
        <v>679</v>
      </c>
      <c r="L703" s="26" t="s">
        <v>40</v>
      </c>
      <c r="M703" s="31" t="s">
        <v>771</v>
      </c>
      <c r="N703" s="1" t="s">
        <v>42</v>
      </c>
    </row>
    <row r="704" spans="1:14" s="23" customFormat="1" ht="18" customHeight="1">
      <c r="A704" s="26">
        <f t="shared" si="22"/>
        <v>697</v>
      </c>
      <c r="B704" s="26" t="s">
        <v>445</v>
      </c>
      <c r="C704" s="26" t="s">
        <v>41</v>
      </c>
      <c r="D704" s="70" t="s">
        <v>542</v>
      </c>
      <c r="E704" s="71" t="s">
        <v>543</v>
      </c>
      <c r="F704" s="27">
        <v>33</v>
      </c>
      <c r="G704" s="1" t="s">
        <v>118</v>
      </c>
      <c r="H704" s="28">
        <v>2</v>
      </c>
      <c r="I704" s="29">
        <v>65000</v>
      </c>
      <c r="J704" s="30">
        <f t="shared" si="21"/>
        <v>130000</v>
      </c>
      <c r="K704" s="26" t="s">
        <v>679</v>
      </c>
      <c r="L704" s="26" t="s">
        <v>43</v>
      </c>
      <c r="M704" s="31" t="s">
        <v>771</v>
      </c>
      <c r="N704" s="1" t="s">
        <v>42</v>
      </c>
    </row>
    <row r="705" spans="1:14" s="23" customFormat="1" ht="18" customHeight="1">
      <c r="A705" s="26">
        <f t="shared" si="22"/>
        <v>698</v>
      </c>
      <c r="B705" s="26" t="s">
        <v>445</v>
      </c>
      <c r="C705" s="26" t="s">
        <v>41</v>
      </c>
      <c r="D705" s="70" t="s">
        <v>542</v>
      </c>
      <c r="E705" s="71" t="s">
        <v>543</v>
      </c>
      <c r="F705" s="27">
        <v>33</v>
      </c>
      <c r="G705" s="1" t="s">
        <v>118</v>
      </c>
      <c r="H705" s="28">
        <v>5.0999999999999996</v>
      </c>
      <c r="I705" s="29">
        <v>65000</v>
      </c>
      <c r="J705" s="30">
        <f t="shared" si="21"/>
        <v>331500</v>
      </c>
      <c r="K705" s="26" t="s">
        <v>679</v>
      </c>
      <c r="L705" s="26" t="s">
        <v>44</v>
      </c>
      <c r="M705" s="31" t="s">
        <v>771</v>
      </c>
      <c r="N705" s="1" t="s">
        <v>42</v>
      </c>
    </row>
    <row r="706" spans="1:14" s="23" customFormat="1" ht="18" customHeight="1">
      <c r="A706" s="26">
        <f t="shared" si="22"/>
        <v>699</v>
      </c>
      <c r="B706" s="26" t="s">
        <v>444</v>
      </c>
      <c r="C706" s="26" t="s">
        <v>41</v>
      </c>
      <c r="D706" s="70" t="s">
        <v>492</v>
      </c>
      <c r="E706" s="71" t="s">
        <v>541</v>
      </c>
      <c r="F706" s="27">
        <v>33</v>
      </c>
      <c r="G706" s="1" t="s">
        <v>118</v>
      </c>
      <c r="H706" s="28">
        <v>45</v>
      </c>
      <c r="I706" s="29">
        <v>65000</v>
      </c>
      <c r="J706" s="30">
        <f t="shared" si="21"/>
        <v>2925000</v>
      </c>
      <c r="K706" s="26" t="s">
        <v>179</v>
      </c>
      <c r="L706" s="26" t="s">
        <v>40</v>
      </c>
      <c r="M706" s="31" t="s">
        <v>185</v>
      </c>
      <c r="N706" s="1" t="s">
        <v>42</v>
      </c>
    </row>
    <row r="707" spans="1:14" s="23" customFormat="1" ht="18" customHeight="1">
      <c r="A707" s="26">
        <f t="shared" si="22"/>
        <v>700</v>
      </c>
      <c r="B707" s="26" t="s">
        <v>444</v>
      </c>
      <c r="C707" s="26" t="s">
        <v>41</v>
      </c>
      <c r="D707" s="70" t="s">
        <v>492</v>
      </c>
      <c r="E707" s="71" t="s">
        <v>541</v>
      </c>
      <c r="F707" s="27">
        <v>33</v>
      </c>
      <c r="G707" s="1" t="s">
        <v>118</v>
      </c>
      <c r="H707" s="28">
        <v>2.8</v>
      </c>
      <c r="I707" s="29">
        <v>65000</v>
      </c>
      <c r="J707" s="30">
        <f t="shared" si="21"/>
        <v>182000</v>
      </c>
      <c r="K707" s="26" t="s">
        <v>179</v>
      </c>
      <c r="L707" s="26" t="s">
        <v>43</v>
      </c>
      <c r="M707" s="31" t="s">
        <v>185</v>
      </c>
      <c r="N707" s="1" t="s">
        <v>42</v>
      </c>
    </row>
    <row r="708" spans="1:14" s="23" customFormat="1" ht="18" customHeight="1">
      <c r="A708" s="26">
        <f t="shared" si="22"/>
        <v>701</v>
      </c>
      <c r="B708" s="26" t="s">
        <v>444</v>
      </c>
      <c r="C708" s="26" t="s">
        <v>41</v>
      </c>
      <c r="D708" s="70" t="s">
        <v>492</v>
      </c>
      <c r="E708" s="71" t="s">
        <v>541</v>
      </c>
      <c r="F708" s="27">
        <v>33</v>
      </c>
      <c r="G708" s="1" t="s">
        <v>118</v>
      </c>
      <c r="H708" s="28">
        <v>6.9</v>
      </c>
      <c r="I708" s="29">
        <v>65000</v>
      </c>
      <c r="J708" s="30">
        <f t="shared" si="21"/>
        <v>448500</v>
      </c>
      <c r="K708" s="26" t="s">
        <v>179</v>
      </c>
      <c r="L708" s="26" t="s">
        <v>44</v>
      </c>
      <c r="M708" s="31" t="s">
        <v>185</v>
      </c>
      <c r="N708" s="1" t="s">
        <v>42</v>
      </c>
    </row>
    <row r="709" spans="1:14" s="23" customFormat="1" ht="18" customHeight="1">
      <c r="A709" s="26">
        <f t="shared" si="22"/>
        <v>702</v>
      </c>
      <c r="B709" s="26" t="s">
        <v>447</v>
      </c>
      <c r="C709" s="26" t="s">
        <v>41</v>
      </c>
      <c r="D709" s="70" t="s">
        <v>544</v>
      </c>
      <c r="E709" s="71" t="s">
        <v>545</v>
      </c>
      <c r="F709" s="27">
        <v>33</v>
      </c>
      <c r="G709" s="1" t="s">
        <v>118</v>
      </c>
      <c r="H709" s="28">
        <v>45</v>
      </c>
      <c r="I709" s="29">
        <v>65000</v>
      </c>
      <c r="J709" s="30">
        <f t="shared" si="21"/>
        <v>2925000</v>
      </c>
      <c r="K709" s="26" t="s">
        <v>680</v>
      </c>
      <c r="L709" s="26" t="s">
        <v>40</v>
      </c>
      <c r="M709" s="31" t="s">
        <v>772</v>
      </c>
      <c r="N709" s="1" t="s">
        <v>42</v>
      </c>
    </row>
    <row r="710" spans="1:14" s="23" customFormat="1" ht="18" customHeight="1">
      <c r="A710" s="26">
        <f t="shared" si="22"/>
        <v>703</v>
      </c>
      <c r="B710" s="26" t="s">
        <v>447</v>
      </c>
      <c r="C710" s="26" t="s">
        <v>41</v>
      </c>
      <c r="D710" s="70" t="s">
        <v>544</v>
      </c>
      <c r="E710" s="71" t="s">
        <v>545</v>
      </c>
      <c r="F710" s="27">
        <v>33</v>
      </c>
      <c r="G710" s="1" t="s">
        <v>118</v>
      </c>
      <c r="H710" s="28">
        <v>1</v>
      </c>
      <c r="I710" s="29">
        <v>65000</v>
      </c>
      <c r="J710" s="30">
        <f t="shared" si="21"/>
        <v>65000</v>
      </c>
      <c r="K710" s="26" t="s">
        <v>680</v>
      </c>
      <c r="L710" s="26" t="s">
        <v>43</v>
      </c>
      <c r="M710" s="31" t="s">
        <v>772</v>
      </c>
      <c r="N710" s="1" t="s">
        <v>42</v>
      </c>
    </row>
    <row r="711" spans="1:14" s="23" customFormat="1" ht="18" customHeight="1">
      <c r="A711" s="26">
        <f t="shared" si="22"/>
        <v>704</v>
      </c>
      <c r="B711" s="26" t="s">
        <v>447</v>
      </c>
      <c r="C711" s="26" t="s">
        <v>41</v>
      </c>
      <c r="D711" s="70" t="s">
        <v>544</v>
      </c>
      <c r="E711" s="71" t="s">
        <v>545</v>
      </c>
      <c r="F711" s="27">
        <v>33</v>
      </c>
      <c r="G711" s="1" t="s">
        <v>118</v>
      </c>
      <c r="H711" s="28">
        <v>2.4</v>
      </c>
      <c r="I711" s="29">
        <v>65000</v>
      </c>
      <c r="J711" s="30">
        <f>I711*H711</f>
        <v>156000</v>
      </c>
      <c r="K711" s="26" t="s">
        <v>680</v>
      </c>
      <c r="L711" s="26" t="s">
        <v>44</v>
      </c>
      <c r="M711" s="31" t="s">
        <v>772</v>
      </c>
      <c r="N711" s="1" t="s">
        <v>42</v>
      </c>
    </row>
    <row r="712" spans="1:14" s="23" customFormat="1" ht="18" customHeight="1">
      <c r="A712" s="74"/>
      <c r="B712" s="74"/>
      <c r="C712" s="74"/>
      <c r="D712" s="76"/>
      <c r="E712" s="77"/>
      <c r="F712" s="78"/>
      <c r="G712" s="75"/>
      <c r="H712" s="79"/>
      <c r="I712" s="80"/>
      <c r="J712" s="81"/>
      <c r="K712" s="74"/>
      <c r="L712" s="74"/>
      <c r="M712" s="82"/>
      <c r="N712" s="75"/>
    </row>
    <row r="713" spans="1:14">
      <c r="A713" s="32"/>
      <c r="B713" s="32"/>
      <c r="C713" s="32"/>
      <c r="D713" s="34"/>
      <c r="E713" s="35"/>
      <c r="F713" s="32"/>
      <c r="G713" s="36" t="s">
        <v>83</v>
      </c>
      <c r="H713" s="41">
        <f>SUBTOTAL(9,H8:H712)</f>
        <v>12614.199999999984</v>
      </c>
      <c r="I713" s="32"/>
      <c r="J713" s="37">
        <f>SUBTOTAL(9,J8:J712)</f>
        <v>819923000</v>
      </c>
      <c r="K713" s="32"/>
      <c r="L713" s="32"/>
      <c r="M713" s="33"/>
      <c r="N713" s="33"/>
    </row>
    <row r="714" spans="1:14" hidden="1"/>
    <row r="715" spans="1:14" ht="20.25" customHeight="1">
      <c r="D715" s="116" t="s">
        <v>87</v>
      </c>
      <c r="E715" s="116"/>
      <c r="F715" s="19" t="s">
        <v>88</v>
      </c>
      <c r="G715" s="38">
        <f>J713</f>
        <v>819923000</v>
      </c>
      <c r="H715" s="39" t="s">
        <v>89</v>
      </c>
    </row>
    <row r="716" spans="1:14" ht="20.25" customHeight="1">
      <c r="D716" s="116" t="s">
        <v>90</v>
      </c>
      <c r="E716" s="116"/>
      <c r="F716" s="19" t="s">
        <v>88</v>
      </c>
      <c r="G716" s="117" t="str">
        <f>tien_so!C6</f>
        <v>Tám trăm mười chín triệu chín trăm hai mươi ba ngàn đồng./.</v>
      </c>
      <c r="H716" s="117"/>
      <c r="I716" s="117"/>
      <c r="J716" s="117"/>
      <c r="K716" s="117"/>
    </row>
    <row r="717" spans="1:14" ht="13.5" customHeight="1">
      <c r="D717" s="19"/>
      <c r="E717" s="19"/>
      <c r="G717" s="40"/>
      <c r="H717" s="40"/>
      <c r="I717" s="40"/>
      <c r="J717" s="40"/>
      <c r="K717" s="40"/>
    </row>
  </sheetData>
  <autoFilter ref="A7:N711"/>
  <mergeCells count="7">
    <mergeCell ref="D715:E715"/>
    <mergeCell ref="D716:E716"/>
    <mergeCell ref="G716:K716"/>
    <mergeCell ref="A1:F1"/>
    <mergeCell ref="A2:F2"/>
    <mergeCell ref="A4:N4"/>
    <mergeCell ref="A5:N5"/>
  </mergeCells>
  <phoneticPr fontId="1" type="noConversion"/>
  <pageMargins left="0.26" right="0.22" top="0.42" bottom="0.43" header="0.22" footer="0.22"/>
  <pageSetup paperSize="9" scale="88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gio_I_2019_2020</vt:lpstr>
      <vt:lpstr>'ngoai gio_I_2019_2020'!Print_Area</vt:lpstr>
      <vt:lpstr>Tong_hop!Print_Area</vt:lpstr>
      <vt:lpstr>'ngoai gio_I_2019_2020'!Print_Titles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2020-01-04T04:02:58Z</cp:lastPrinted>
  <dcterms:created xsi:type="dcterms:W3CDTF">2017-08-11T04:19:01Z</dcterms:created>
  <dcterms:modified xsi:type="dcterms:W3CDTF">2020-01-07T07:23:03Z</dcterms:modified>
</cp:coreProperties>
</file>