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4640" windowHeight="7680" firstSheet="3" activeTab="3"/>
  </bookViews>
  <sheets>
    <sheet name="Ma_Khoa" sheetId="5" state="hidden" r:id="rId1"/>
    <sheet name="tien_so" sheetId="3" state="hidden" r:id="rId2"/>
    <sheet name="Ma-Chuc_Danh" sheetId="2" state="hidden" r:id="rId3"/>
    <sheet name="Tong_hop" sheetId="4" r:id="rId4"/>
    <sheet name="Chi_tiet_gio_KI_2019_2020" sheetId="1" r:id="rId5"/>
  </sheets>
  <definedNames>
    <definedName name="_xlnm._FilterDatabase" localSheetId="4" hidden="1">Chi_tiet_gio_KI_2019_2020!$A$12:$AO$410</definedName>
    <definedName name="_xlnm._FilterDatabase" localSheetId="1" hidden="1">tien_so!#REF!</definedName>
    <definedName name="_xlnm._FilterDatabase" localSheetId="3" hidden="1">Tong_hop!$A$11:$M$65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4">Chi_tiet_gio_KI_2019_2020!$A$1:$V$418</definedName>
    <definedName name="_xlnm.Print_Area" localSheetId="3">Tong_hop!$A$1:$M$70</definedName>
    <definedName name="_xlnm.Print_Titles" localSheetId="4">Chi_tiet_gio_KI_2019_2020!$8:$10</definedName>
    <definedName name="_xlnm.Print_Titles" localSheetId="1">tien_so!#REF!</definedName>
    <definedName name="_xlnm.Print_Titles" localSheetId="3">Tong_hop!$8:$9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A13" i="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G13"/>
  <c r="H13"/>
  <c r="I13"/>
  <c r="J13"/>
  <c r="L13" s="1"/>
  <c r="G14"/>
  <c r="H14"/>
  <c r="I14"/>
  <c r="J14"/>
  <c r="L14" s="1"/>
  <c r="G15"/>
  <c r="H15"/>
  <c r="I15"/>
  <c r="J15"/>
  <c r="L15" s="1"/>
  <c r="G16"/>
  <c r="H16"/>
  <c r="I16"/>
  <c r="J16"/>
  <c r="L16" s="1"/>
  <c r="G17"/>
  <c r="H17"/>
  <c r="I17"/>
  <c r="J17"/>
  <c r="L17" s="1"/>
  <c r="G18"/>
  <c r="H18"/>
  <c r="I18"/>
  <c r="J18"/>
  <c r="G19"/>
  <c r="H19"/>
  <c r="I19"/>
  <c r="J19"/>
  <c r="L19" s="1"/>
  <c r="G20"/>
  <c r="H20"/>
  <c r="I20"/>
  <c r="J20"/>
  <c r="L20" s="1"/>
  <c r="G21"/>
  <c r="H21"/>
  <c r="I21"/>
  <c r="J21"/>
  <c r="L21" s="1"/>
  <c r="G22"/>
  <c r="H22"/>
  <c r="I22"/>
  <c r="J22"/>
  <c r="G23"/>
  <c r="H23"/>
  <c r="I23"/>
  <c r="J23"/>
  <c r="L23" s="1"/>
  <c r="G24"/>
  <c r="H24"/>
  <c r="I24"/>
  <c r="J24"/>
  <c r="L24" s="1"/>
  <c r="G25"/>
  <c r="H25"/>
  <c r="I25"/>
  <c r="J25"/>
  <c r="L25" s="1"/>
  <c r="G26"/>
  <c r="H26"/>
  <c r="I26"/>
  <c r="J26"/>
  <c r="L26" s="1"/>
  <c r="G27"/>
  <c r="H27"/>
  <c r="I27"/>
  <c r="J27"/>
  <c r="L27" s="1"/>
  <c r="G28"/>
  <c r="H28"/>
  <c r="I28"/>
  <c r="J28"/>
  <c r="G29"/>
  <c r="H29"/>
  <c r="I29"/>
  <c r="J29"/>
  <c r="L29" s="1"/>
  <c r="G30"/>
  <c r="H30"/>
  <c r="I30"/>
  <c r="J30"/>
  <c r="L30" s="1"/>
  <c r="G31"/>
  <c r="H31"/>
  <c r="I31"/>
  <c r="J31"/>
  <c r="L31" s="1"/>
  <c r="G32"/>
  <c r="H32"/>
  <c r="I32"/>
  <c r="J32"/>
  <c r="L32" s="1"/>
  <c r="G33"/>
  <c r="H33"/>
  <c r="I33"/>
  <c r="J33"/>
  <c r="G34"/>
  <c r="H34"/>
  <c r="I34"/>
  <c r="J34"/>
  <c r="L34" s="1"/>
  <c r="G35"/>
  <c r="H35"/>
  <c r="I35"/>
  <c r="J35"/>
  <c r="L35" s="1"/>
  <c r="G36"/>
  <c r="H36"/>
  <c r="I36"/>
  <c r="J36"/>
  <c r="L36" s="1"/>
  <c r="G37"/>
  <c r="H37"/>
  <c r="I37"/>
  <c r="J37"/>
  <c r="G38"/>
  <c r="H38"/>
  <c r="I38"/>
  <c r="J38"/>
  <c r="L38" s="1"/>
  <c r="G39"/>
  <c r="H39"/>
  <c r="I39"/>
  <c r="J39"/>
  <c r="L39" s="1"/>
  <c r="G40"/>
  <c r="H40"/>
  <c r="I40"/>
  <c r="J40"/>
  <c r="L40" s="1"/>
  <c r="G41"/>
  <c r="H41"/>
  <c r="I41"/>
  <c r="J41"/>
  <c r="G42"/>
  <c r="H42"/>
  <c r="I42"/>
  <c r="J42"/>
  <c r="L42" s="1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L64" s="1"/>
  <c r="G65"/>
  <c r="H65"/>
  <c r="I65"/>
  <c r="J65"/>
  <c r="L65" s="1"/>
  <c r="K17"/>
  <c r="T415" i="1"/>
  <c r="K29" i="4"/>
  <c r="K23"/>
  <c r="K24"/>
  <c r="K15"/>
  <c r="K64"/>
  <c r="U415" i="1"/>
  <c r="H417" s="1"/>
  <c r="B1" i="3" s="1"/>
  <c r="S415" i="1"/>
  <c r="Q415"/>
  <c r="P415"/>
  <c r="N415"/>
  <c r="J12" i="4"/>
  <c r="I12"/>
  <c r="H12"/>
  <c r="G12"/>
  <c r="G67" s="1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12"/>
  <c r="L18"/>
  <c r="L22"/>
  <c r="L28"/>
  <c r="L33"/>
  <c r="L37"/>
  <c r="L41"/>
  <c r="L12" i="1"/>
  <c r="M12" s="1"/>
  <c r="K28" i="4"/>
  <c r="K30"/>
  <c r="K40"/>
  <c r="K42"/>
  <c r="K31"/>
  <c r="G7" i="2"/>
  <c r="G6"/>
  <c r="G5"/>
  <c r="F7"/>
  <c r="F6"/>
  <c r="F5"/>
  <c r="AO415" i="1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B22" i="3"/>
  <c r="C27"/>
  <c r="K16" i="4"/>
  <c r="C22" i="3"/>
  <c r="O23" s="1"/>
  <c r="O25" s="1"/>
  <c r="K21" i="4"/>
  <c r="K34"/>
  <c r="K37"/>
  <c r="K36"/>
  <c r="K22"/>
  <c r="K19"/>
  <c r="K38"/>
  <c r="K27"/>
  <c r="K13"/>
  <c r="K35"/>
  <c r="K32"/>
  <c r="K25"/>
  <c r="K20"/>
  <c r="K26"/>
  <c r="K14"/>
  <c r="K33"/>
  <c r="K41"/>
  <c r="I67"/>
  <c r="K23" i="3"/>
  <c r="K26" s="1"/>
  <c r="G23"/>
  <c r="H24" s="1"/>
  <c r="L23"/>
  <c r="L25" s="1"/>
  <c r="H23"/>
  <c r="H26" s="1"/>
  <c r="I23"/>
  <c r="I25" s="1"/>
  <c r="K65" i="4"/>
  <c r="K39"/>
  <c r="K18"/>
  <c r="G24" i="3"/>
  <c r="K25"/>
  <c r="L67" i="4" l="1"/>
  <c r="F69" s="1"/>
  <c r="B8" i="3" s="1"/>
  <c r="B15" s="1"/>
  <c r="H67" i="4"/>
  <c r="I24" i="3"/>
  <c r="I26" s="1"/>
  <c r="H25"/>
  <c r="F23"/>
  <c r="E23"/>
  <c r="J23"/>
  <c r="N23"/>
  <c r="D23"/>
  <c r="M23"/>
  <c r="K12" i="4"/>
  <c r="K67" s="1"/>
  <c r="C8" i="3"/>
  <c r="C1"/>
  <c r="J67" i="4"/>
  <c r="G26" i="3"/>
  <c r="G25"/>
  <c r="F24" l="1"/>
  <c r="F26" s="1"/>
  <c r="D26"/>
  <c r="D24"/>
  <c r="D25"/>
  <c r="E24"/>
  <c r="L24"/>
  <c r="L26" s="1"/>
  <c r="J25"/>
  <c r="J24"/>
  <c r="K24"/>
  <c r="J26"/>
  <c r="F25"/>
  <c r="M26"/>
  <c r="M24"/>
  <c r="O24"/>
  <c r="M25"/>
  <c r="N24"/>
  <c r="N25"/>
  <c r="N26"/>
  <c r="E26"/>
  <c r="E25"/>
  <c r="C15"/>
  <c r="M2"/>
  <c r="E2"/>
  <c r="J2"/>
  <c r="D2"/>
  <c r="L2"/>
  <c r="K2"/>
  <c r="G2"/>
  <c r="O2"/>
  <c r="O4" s="1"/>
  <c r="N2"/>
  <c r="F2"/>
  <c r="H2"/>
  <c r="I2"/>
  <c r="M9"/>
  <c r="I9"/>
  <c r="H9"/>
  <c r="K9"/>
  <c r="F9"/>
  <c r="O9"/>
  <c r="O11" s="1"/>
  <c r="G9"/>
  <c r="D9"/>
  <c r="E9"/>
  <c r="L9"/>
  <c r="N9"/>
  <c r="J9"/>
  <c r="N11" l="1"/>
  <c r="N12"/>
  <c r="E12"/>
  <c r="E11"/>
  <c r="I10"/>
  <c r="G12"/>
  <c r="H10"/>
  <c r="G11"/>
  <c r="G10"/>
  <c r="F11"/>
  <c r="H12"/>
  <c r="H11"/>
  <c r="O10"/>
  <c r="M11"/>
  <c r="M12"/>
  <c r="N10"/>
  <c r="M10"/>
  <c r="H4"/>
  <c r="H5"/>
  <c r="N4"/>
  <c r="N5"/>
  <c r="H3"/>
  <c r="G4"/>
  <c r="I3"/>
  <c r="I5" s="1"/>
  <c r="G5"/>
  <c r="G3"/>
  <c r="L4"/>
  <c r="K3"/>
  <c r="J3"/>
  <c r="L3"/>
  <c r="L5" s="1"/>
  <c r="J4"/>
  <c r="J5"/>
  <c r="N3"/>
  <c r="M5"/>
  <c r="O3"/>
  <c r="M4"/>
  <c r="M3"/>
  <c r="M16"/>
  <c r="F16"/>
  <c r="E16"/>
  <c r="I16"/>
  <c r="N16"/>
  <c r="D16"/>
  <c r="L16"/>
  <c r="O16"/>
  <c r="O18" s="1"/>
  <c r="J16"/>
  <c r="K16"/>
  <c r="H16"/>
  <c r="G16"/>
  <c r="J12"/>
  <c r="L10"/>
  <c r="J10"/>
  <c r="J11"/>
  <c r="K10"/>
  <c r="L12"/>
  <c r="L11"/>
  <c r="F10"/>
  <c r="F12" s="1"/>
  <c r="D11"/>
  <c r="E10"/>
  <c r="D12"/>
  <c r="D10"/>
  <c r="K11"/>
  <c r="K12"/>
  <c r="I11"/>
  <c r="I12"/>
  <c r="I4"/>
  <c r="F4"/>
  <c r="K4"/>
  <c r="K5"/>
  <c r="F3"/>
  <c r="F5" s="1"/>
  <c r="D5"/>
  <c r="D3"/>
  <c r="E3"/>
  <c r="D4"/>
  <c r="E5"/>
  <c r="E4"/>
  <c r="I17" l="1"/>
  <c r="I19" s="1"/>
  <c r="G17"/>
  <c r="G18"/>
  <c r="G19"/>
  <c r="H17"/>
  <c r="K19"/>
  <c r="K18"/>
  <c r="F17"/>
  <c r="D18"/>
  <c r="D19"/>
  <c r="E17"/>
  <c r="D17"/>
  <c r="I18"/>
  <c r="F18"/>
  <c r="F19"/>
  <c r="H18"/>
  <c r="H19"/>
  <c r="J17"/>
  <c r="L17"/>
  <c r="J18"/>
  <c r="J19"/>
  <c r="K17"/>
  <c r="L19"/>
  <c r="L18"/>
  <c r="N18"/>
  <c r="N19"/>
  <c r="E19"/>
  <c r="E18"/>
  <c r="N17"/>
  <c r="M19"/>
  <c r="O17"/>
  <c r="M18"/>
  <c r="M17"/>
  <c r="C6"/>
  <c r="G418" i="1" s="1"/>
  <c r="C13" i="3"/>
  <c r="F70" i="4" s="1"/>
  <c r="C20" i="3" l="1"/>
</calcChain>
</file>

<file path=xl/sharedStrings.xml><?xml version="1.0" encoding="utf-8"?>
<sst xmlns="http://schemas.openxmlformats.org/spreadsheetml/2006/main" count="5238" uniqueCount="675">
  <si>
    <t>dh_bt</t>
  </si>
  <si>
    <t>dh_cb</t>
  </si>
  <si>
    <t>dh_gk</t>
  </si>
  <si>
    <t>dh_gt</t>
  </si>
  <si>
    <t>dh_lqs</t>
  </si>
  <si>
    <t>dh_lt</t>
  </si>
  <si>
    <t>dh_ltd</t>
  </si>
  <si>
    <t>dh_cv</t>
  </si>
  <si>
    <t>dh_th</t>
  </si>
  <si>
    <t>dh_cd</t>
  </si>
  <si>
    <t>dh_tncd</t>
  </si>
  <si>
    <t>dh_tn</t>
  </si>
  <si>
    <t>ch_ltch</t>
  </si>
  <si>
    <t>ch_cbch</t>
  </si>
  <si>
    <t>ch_di</t>
  </si>
  <si>
    <t>ch_gkch</t>
  </si>
  <si>
    <t>ch_klch</t>
  </si>
  <si>
    <t>ncs_hpts</t>
  </si>
  <si>
    <t>ncs_ncs</t>
  </si>
  <si>
    <t>LTCH</t>
  </si>
  <si>
    <t>GKCH</t>
  </si>
  <si>
    <t>CBCH</t>
  </si>
  <si>
    <t>TH</t>
  </si>
  <si>
    <t>LT</t>
  </si>
  <si>
    <t>GK</t>
  </si>
  <si>
    <t>CB</t>
  </si>
  <si>
    <t>MOI68</t>
  </si>
  <si>
    <t>Anh</t>
  </si>
  <si>
    <t>Minh</t>
  </si>
  <si>
    <t>SN00011</t>
  </si>
  <si>
    <t>T.ANH0</t>
  </si>
  <si>
    <t>TG308</t>
  </si>
  <si>
    <t>Tho</t>
  </si>
  <si>
    <t>TG319</t>
  </si>
  <si>
    <t>TG323</t>
  </si>
  <si>
    <t>QL07041</t>
  </si>
  <si>
    <t>SH03058</t>
  </si>
  <si>
    <t>TG348</t>
  </si>
  <si>
    <t>TG704</t>
  </si>
  <si>
    <t>Nguyễn Thị</t>
  </si>
  <si>
    <t>Nguyễn Văn</t>
  </si>
  <si>
    <t>Thủy</t>
  </si>
  <si>
    <t>Trần Thị Lan</t>
  </si>
  <si>
    <t>Hương</t>
  </si>
  <si>
    <t>Trần Văn</t>
  </si>
  <si>
    <t>Dũng</t>
  </si>
  <si>
    <t>Nguyễn Viết</t>
  </si>
  <si>
    <t>Nguyễn Như</t>
  </si>
  <si>
    <t>Đặng Thị</t>
  </si>
  <si>
    <t>Nguyễn Ngọc</t>
  </si>
  <si>
    <t>Bùi Thị</t>
  </si>
  <si>
    <t>Hà</t>
  </si>
  <si>
    <t>Đặng Đình</t>
  </si>
  <si>
    <t>Trình</t>
  </si>
  <si>
    <t>Vòng</t>
  </si>
  <si>
    <t>Nguyễn Xuân</t>
  </si>
  <si>
    <t>Trường</t>
  </si>
  <si>
    <t>Lụa</t>
  </si>
  <si>
    <t>Tiếng Anh 0</t>
  </si>
  <si>
    <t>Quy hoạch SD đất đai</t>
  </si>
  <si>
    <t>Nông nghiệp công nghệ cao</t>
  </si>
  <si>
    <t>Mã
loại 
hình</t>
  </si>
  <si>
    <t>STT</t>
  </si>
  <si>
    <t>Mã 
GV</t>
  </si>
  <si>
    <t>Mã lớp</t>
  </si>
  <si>
    <t>Họ đệm</t>
  </si>
  <si>
    <t>Tên</t>
  </si>
  <si>
    <t>Đơn giá
(đồng)</t>
  </si>
  <si>
    <t>Thành tiền
(đồng)</t>
  </si>
  <si>
    <t>Bài 
tập</t>
  </si>
  <si>
    <t>Giữa 
kỳ</t>
  </si>
  <si>
    <t>Giáo 
trình</t>
  </si>
  <si>
    <t>Lý 
thuyết</t>
  </si>
  <si>
    <t>Lý thuyết 
thể dục</t>
  </si>
  <si>
    <t>Thực 
hành</t>
  </si>
  <si>
    <t>Chuyên 
đề TN</t>
  </si>
  <si>
    <t>Lý thuyết 
Cao học</t>
  </si>
  <si>
    <t>Chấm bài 
Cao học</t>
  </si>
  <si>
    <t>Chấm bài GK
Cao học</t>
  </si>
  <si>
    <t>Hướng dẫn
Cao học</t>
  </si>
  <si>
    <t>Chấm 
bài</t>
  </si>
  <si>
    <t>Cố 
vấn</t>
  </si>
  <si>
    <t>Đi dạy 
địa phương CH</t>
  </si>
  <si>
    <t>Hoạt động giảng dạy Sau đại học</t>
  </si>
  <si>
    <t>Hoạt động giảng dạy đại học/cao đẳng</t>
  </si>
  <si>
    <t>Chi tiết giờ dạy</t>
  </si>
  <si>
    <t>Ký 
nhận</t>
  </si>
  <si>
    <t>Học phần 
tiến sĩ</t>
  </si>
  <si>
    <t>Hướng 
dẫn NCS</t>
  </si>
  <si>
    <t>Khóa
 luận 
CĐ</t>
  </si>
  <si>
    <t>Khóa 
luận 
ĐH</t>
  </si>
  <si>
    <t>GV và TĐ</t>
  </si>
  <si>
    <t>ĐH</t>
  </si>
  <si>
    <t>SĐH</t>
  </si>
  <si>
    <t>GVC và TĐ</t>
  </si>
  <si>
    <t>GVCC và TĐ</t>
  </si>
  <si>
    <t>Mã
Chức 
danh</t>
  </si>
  <si>
    <t>Tổng cộng</t>
  </si>
  <si>
    <t>Tổng số tiền thanh toán:</t>
  </si>
  <si>
    <t>đồng</t>
  </si>
  <si>
    <t>Bàng chữ:</t>
  </si>
  <si>
    <t>Kh«ng söa 
dßng trªn</t>
  </si>
  <si>
    <t>đồng./.</t>
  </si>
  <si>
    <t>BỘ NÔNG NGHIỆP VÀ PTNT</t>
  </si>
  <si>
    <t>HỌC VIỆN NÔNG NGHIỆP VIỆT NAM</t>
  </si>
  <si>
    <t>ĐỐI VỚI GIẢNG VIÊN THỈNH GIẢNG</t>
  </si>
  <si>
    <t>Tổng 
số giờ
(giờ)</t>
  </si>
  <si>
    <t>Đơn giá dạy bình thường</t>
  </si>
  <si>
    <t>Đơn giá dạy tiên tiến CLC (1.5)</t>
  </si>
  <si>
    <t>Nguyễn Hữu</t>
  </si>
  <si>
    <t>Ngày, tháng, năm</t>
  </si>
  <si>
    <t>Hợp đồng thỉnh giảng</t>
  </si>
  <si>
    <t>Số, ký hiệu</t>
  </si>
  <si>
    <t>Giờ đại học/cao đẳng</t>
  </si>
  <si>
    <t>Giờ sau đại học</t>
  </si>
  <si>
    <t>Số giờ
(giờ)</t>
  </si>
  <si>
    <t>Giảng dạy ĐH, CĐ</t>
  </si>
  <si>
    <t>Giảng dạy SĐH</t>
  </si>
  <si>
    <t>Số tiền 
(đồng)</t>
  </si>
  <si>
    <t>Tổng số</t>
  </si>
  <si>
    <t>Tổng 
số tiền
(đồng)</t>
  </si>
  <si>
    <t>Tên học phần</t>
  </si>
  <si>
    <t>TG144</t>
  </si>
  <si>
    <t>TY07022</t>
  </si>
  <si>
    <t>SN01032</t>
  </si>
  <si>
    <t>TG327</t>
  </si>
  <si>
    <t>TG427</t>
  </si>
  <si>
    <t>TG433</t>
  </si>
  <si>
    <t>TG923</t>
  </si>
  <si>
    <t>Oanh</t>
  </si>
  <si>
    <t>Không</t>
  </si>
  <si>
    <t>Phương</t>
  </si>
  <si>
    <t>Trần Đình</t>
  </si>
  <si>
    <t>Nguyễn Thị Kim</t>
  </si>
  <si>
    <t>Thuần</t>
  </si>
  <si>
    <t>Bùi Thế</t>
  </si>
  <si>
    <t>Trịnh Xuân</t>
  </si>
  <si>
    <t>Hoạt</t>
  </si>
  <si>
    <t>Sơn</t>
  </si>
  <si>
    <t>Nguyễn Quốc</t>
  </si>
  <si>
    <t>K61TYF</t>
  </si>
  <si>
    <t>K61TYG</t>
  </si>
  <si>
    <t>K61TYH</t>
  </si>
  <si>
    <t>Cây lương thực đại cương</t>
  </si>
  <si>
    <t>Bệnh truyền nhiễm thú y</t>
  </si>
  <si>
    <t>Tiếng Anh 1</t>
  </si>
  <si>
    <t>BM</t>
  </si>
  <si>
    <t>Hệ thống điện</t>
  </si>
  <si>
    <t>Cơ học kỹ thuật</t>
  </si>
  <si>
    <t>Tài chính</t>
  </si>
  <si>
    <t>Văn phòng khoa</t>
  </si>
  <si>
    <t>Côn trùng</t>
  </si>
  <si>
    <t>Bệnh cây</t>
  </si>
  <si>
    <t>Cây lương thực</t>
  </si>
  <si>
    <t>Quy hoạch đất</t>
  </si>
  <si>
    <t>CN sinh học thực vật</t>
  </si>
  <si>
    <t>Công nghệ vi sinh</t>
  </si>
  <si>
    <t>Tiếng Anh cơ bản</t>
  </si>
  <si>
    <t>Thuỷ sản</t>
  </si>
  <si>
    <t>Môi trường và Bệnh thuỷ sản</t>
  </si>
  <si>
    <t>Nội chẩn</t>
  </si>
  <si>
    <t>Vi sinh vật truyền nhiễm</t>
  </si>
  <si>
    <t>Bmin</t>
  </si>
  <si>
    <t>CD1</t>
  </si>
  <si>
    <t>Cơ Điện</t>
  </si>
  <si>
    <t>CD2</t>
  </si>
  <si>
    <t>Chăn nuôi</t>
  </si>
  <si>
    <t>Công nghệ thực phẩm</t>
  </si>
  <si>
    <t>KE4</t>
  </si>
  <si>
    <t>Kế toán và QTKD</t>
  </si>
  <si>
    <t>KT6</t>
  </si>
  <si>
    <t>Kinh tế và PTNT</t>
  </si>
  <si>
    <t>Môi trường</t>
  </si>
  <si>
    <t>Nông học</t>
  </si>
  <si>
    <t>NH1</t>
  </si>
  <si>
    <t>NH2</t>
  </si>
  <si>
    <t>NH4</t>
  </si>
  <si>
    <t>NH7</t>
  </si>
  <si>
    <t>Quản lý đất đai</t>
  </si>
  <si>
    <t>QL5</t>
  </si>
  <si>
    <t>SH1</t>
  </si>
  <si>
    <t>Công nghệ sinh học</t>
  </si>
  <si>
    <t>SH4</t>
  </si>
  <si>
    <t>SN2</t>
  </si>
  <si>
    <t>Sư phạm và Ngoại ngữ</t>
  </si>
  <si>
    <t>Thủy sản</t>
  </si>
  <si>
    <t>TS2</t>
  </si>
  <si>
    <t>TS3</t>
  </si>
  <si>
    <t>Thú y</t>
  </si>
  <si>
    <t>TY3</t>
  </si>
  <si>
    <t>TY5</t>
  </si>
  <si>
    <t>Đơn vị</t>
  </si>
  <si>
    <t>Mã</t>
  </si>
  <si>
    <t>Ma</t>
  </si>
  <si>
    <t>DV</t>
  </si>
  <si>
    <t>TY02012</t>
  </si>
  <si>
    <t>KT07096</t>
  </si>
  <si>
    <t>KT06014</t>
  </si>
  <si>
    <t>TG277</t>
  </si>
  <si>
    <t>TG324</t>
  </si>
  <si>
    <t>TG441</t>
  </si>
  <si>
    <t>TG442</t>
  </si>
  <si>
    <t>TG449</t>
  </si>
  <si>
    <t>TG450</t>
  </si>
  <si>
    <t>TG451</t>
  </si>
  <si>
    <t>TG452</t>
  </si>
  <si>
    <t>TG458</t>
  </si>
  <si>
    <t>TG466</t>
  </si>
  <si>
    <t>CH27NTTSC</t>
  </si>
  <si>
    <t>CH27TYC</t>
  </si>
  <si>
    <t>K61TYB</t>
  </si>
  <si>
    <t>K61TYE</t>
  </si>
  <si>
    <t>K61TYA</t>
  </si>
  <si>
    <t>K61TYC</t>
  </si>
  <si>
    <t>K61TYD</t>
  </si>
  <si>
    <t>LOP_DH</t>
  </si>
  <si>
    <t>K61CNSHE</t>
  </si>
  <si>
    <t>Khang</t>
  </si>
  <si>
    <t>Tô Long</t>
  </si>
  <si>
    <t>Thành</t>
  </si>
  <si>
    <t>Lê Thị</t>
  </si>
  <si>
    <t>Ngô Phú</t>
  </si>
  <si>
    <t>Thỏa</t>
  </si>
  <si>
    <t>Ngô Thị</t>
  </si>
  <si>
    <t>Thuận</t>
  </si>
  <si>
    <t>Đỗ Quang</t>
  </si>
  <si>
    <t>Trần Thị</t>
  </si>
  <si>
    <t>Thắng</t>
  </si>
  <si>
    <t>Đức</t>
  </si>
  <si>
    <t>Oánh</t>
  </si>
  <si>
    <t>TY0</t>
  </si>
  <si>
    <t>TY6</t>
  </si>
  <si>
    <t>NH6</t>
  </si>
  <si>
    <t>KT2</t>
  </si>
  <si>
    <t>Dược liệu thú y</t>
  </si>
  <si>
    <t>Quản lý thông tin kinh tế</t>
  </si>
  <si>
    <t>Kinh tế học</t>
  </si>
  <si>
    <t>Phân tích định lượng</t>
  </si>
  <si>
    <t>Bệnh lý thú y</t>
  </si>
  <si>
    <t>Di truyền giống CT</t>
  </si>
  <si>
    <t>Kinh tế</t>
  </si>
  <si>
    <t>LT
 quân sự</t>
  </si>
  <si>
    <t>Ma1</t>
  </si>
  <si>
    <t>Ten</t>
  </si>
  <si>
    <t>NH</t>
  </si>
  <si>
    <t>CN</t>
  </si>
  <si>
    <t>QL</t>
  </si>
  <si>
    <t>CD</t>
  </si>
  <si>
    <t>KT</t>
  </si>
  <si>
    <t>ML</t>
  </si>
  <si>
    <t>Lý luận chính trị và Xã hội</t>
  </si>
  <si>
    <t>SN</t>
  </si>
  <si>
    <t>CP</t>
  </si>
  <si>
    <t>TY</t>
  </si>
  <si>
    <t>Tin học</t>
  </si>
  <si>
    <t>KE</t>
  </si>
  <si>
    <t>SH</t>
  </si>
  <si>
    <t>MT</t>
  </si>
  <si>
    <t>TS</t>
  </si>
  <si>
    <t>QS</t>
  </si>
  <si>
    <t>Giáo dục quốc phòng</t>
  </si>
  <si>
    <t>VH</t>
  </si>
  <si>
    <t>Giáo dục thể chất và Thể thao</t>
  </si>
  <si>
    <t>Mã 
học phần</t>
  </si>
  <si>
    <t>TG251</t>
  </si>
  <si>
    <t>TG286</t>
  </si>
  <si>
    <t>TG512</t>
  </si>
  <si>
    <t>Hùng</t>
  </si>
  <si>
    <t>Nông Văn</t>
  </si>
  <si>
    <t>Vìn</t>
  </si>
  <si>
    <t>Thu</t>
  </si>
  <si>
    <t>ánh</t>
  </si>
  <si>
    <t>Nguyễn Thị Lý</t>
  </si>
  <si>
    <t>CD4</t>
  </si>
  <si>
    <t>Động lực</t>
  </si>
  <si>
    <t>K62CNSHE</t>
  </si>
  <si>
    <t>K62TYB</t>
  </si>
  <si>
    <t>K62TYF</t>
  </si>
  <si>
    <t>K62TYG</t>
  </si>
  <si>
    <t>K62TYH</t>
  </si>
  <si>
    <t>K61CTH</t>
  </si>
  <si>
    <t>K62HTD</t>
  </si>
  <si>
    <t>T.ANH1</t>
  </si>
  <si>
    <t>K62TYA</t>
  </si>
  <si>
    <t>K62TYC</t>
  </si>
  <si>
    <t>K62TYD</t>
  </si>
  <si>
    <t>K62TYE</t>
  </si>
  <si>
    <t>CH28QLKTD</t>
  </si>
  <si>
    <t>K62NHP</t>
  </si>
  <si>
    <t>NH03073</t>
  </si>
  <si>
    <t>CD03306</t>
  </si>
  <si>
    <t>TY03001</t>
  </si>
  <si>
    <t>NH03026</t>
  </si>
  <si>
    <t>TY03003</t>
  </si>
  <si>
    <t>TY03024</t>
  </si>
  <si>
    <t>Cây lương thực chuyên khoa</t>
  </si>
  <si>
    <t>Độc chất học thú y</t>
  </si>
  <si>
    <t>Dịch tễ học BVTV</t>
  </si>
  <si>
    <t>Bệnh nội khoa thú y 2</t>
  </si>
  <si>
    <t>Bệnh do rối loạn dinh dưỡng</t>
  </si>
  <si>
    <t>Ghi chú</t>
  </si>
  <si>
    <t>TG516</t>
  </si>
  <si>
    <t>TG517</t>
  </si>
  <si>
    <t>TG492</t>
  </si>
  <si>
    <t>TG273</t>
  </si>
  <si>
    <t>TG104</t>
  </si>
  <si>
    <t>TG193</t>
  </si>
  <si>
    <t>TG426</t>
  </si>
  <si>
    <t>TG067</t>
  </si>
  <si>
    <t>TG531</t>
  </si>
  <si>
    <t>MG013</t>
  </si>
  <si>
    <t>TG210</t>
  </si>
  <si>
    <t>TG945</t>
  </si>
  <si>
    <t>TG990</t>
  </si>
  <si>
    <t>TG816</t>
  </si>
  <si>
    <t>TG529</t>
  </si>
  <si>
    <t>HD162</t>
  </si>
  <si>
    <t>TG462</t>
  </si>
  <si>
    <t>TG463</t>
  </si>
  <si>
    <t>TG208</t>
  </si>
  <si>
    <t>TG448</t>
  </si>
  <si>
    <t>TG526</t>
  </si>
  <si>
    <t>TG012</t>
  </si>
  <si>
    <t>TG518</t>
  </si>
  <si>
    <t>TG702</t>
  </si>
  <si>
    <t>MG120</t>
  </si>
  <si>
    <t>TG714</t>
  </si>
  <si>
    <t>MG346</t>
  </si>
  <si>
    <t>TG185</t>
  </si>
  <si>
    <t>K63CNKTOA</t>
  </si>
  <si>
    <t>K63CNKTOB</t>
  </si>
  <si>
    <t>K63CNKTOC</t>
  </si>
  <si>
    <t>K60CTH</t>
  </si>
  <si>
    <t>K61CKDL</t>
  </si>
  <si>
    <t>K62CNTPC</t>
  </si>
  <si>
    <t>K63CNTPD</t>
  </si>
  <si>
    <t>K63KDTPB</t>
  </si>
  <si>
    <t>K62CNTPA</t>
  </si>
  <si>
    <t>K62CNTPB</t>
  </si>
  <si>
    <t>CH27QTKDC</t>
  </si>
  <si>
    <t>CH28QTKDB2</t>
  </si>
  <si>
    <t>CH27KEC</t>
  </si>
  <si>
    <t>K63KHDT</t>
  </si>
  <si>
    <t>K63QLKT</t>
  </si>
  <si>
    <t>K62PTNTP</t>
  </si>
  <si>
    <t>CH28QLKTH</t>
  </si>
  <si>
    <t>CH27QLKTB2</t>
  </si>
  <si>
    <t>CH27QLKTB3</t>
  </si>
  <si>
    <t>CH28QLKTM</t>
  </si>
  <si>
    <t>CH27QLKTV2</t>
  </si>
  <si>
    <t>CH28QLKTC</t>
  </si>
  <si>
    <t>CH28QLKTP</t>
  </si>
  <si>
    <t>CH27BVTVC</t>
  </si>
  <si>
    <t>K61GICT</t>
  </si>
  <si>
    <t>CH27KHDC</t>
  </si>
  <si>
    <t>CH27KHCTC</t>
  </si>
  <si>
    <t>CH28QLDDB</t>
  </si>
  <si>
    <t>CH28QLDDL</t>
  </si>
  <si>
    <t>CH27CNSHC</t>
  </si>
  <si>
    <t>BOSUNG</t>
  </si>
  <si>
    <t>K64CNOTOA</t>
  </si>
  <si>
    <t>K64QLDLA</t>
  </si>
  <si>
    <t>K64QLKTA</t>
  </si>
  <si>
    <t>K64QLNLA</t>
  </si>
  <si>
    <t>K64QTKDD</t>
  </si>
  <si>
    <t>LTK64KHCT</t>
  </si>
  <si>
    <t>K64KTDTA</t>
  </si>
  <si>
    <t>K64KTNNA</t>
  </si>
  <si>
    <t>K64KTTCA</t>
  </si>
  <si>
    <t>K64NNA</t>
  </si>
  <si>
    <t>K64NNCNC</t>
  </si>
  <si>
    <t>K64NTTSA</t>
  </si>
  <si>
    <t>K64PTNTA</t>
  </si>
  <si>
    <t>K64QLDDA</t>
  </si>
  <si>
    <t>K61CNPMP</t>
  </si>
  <si>
    <t>K61QLTT</t>
  </si>
  <si>
    <t>K61THA</t>
  </si>
  <si>
    <t>K61BHTS</t>
  </si>
  <si>
    <t>K63NTTSA</t>
  </si>
  <si>
    <t>CH28NTTSB</t>
  </si>
  <si>
    <t>CH28TYB</t>
  </si>
  <si>
    <t>CH28TYC</t>
  </si>
  <si>
    <t>K61CNTYA</t>
  </si>
  <si>
    <t>K61CNTYD</t>
  </si>
  <si>
    <t>K61NNP</t>
  </si>
  <si>
    <t>K63TYB</t>
  </si>
  <si>
    <t>K63TYC</t>
  </si>
  <si>
    <t>K64TYA</t>
  </si>
  <si>
    <t>K64TYE</t>
  </si>
  <si>
    <t>K61CNSHB</t>
  </si>
  <si>
    <t>K61CNSHA</t>
  </si>
  <si>
    <t>CD03753</t>
  </si>
  <si>
    <t>CD02158</t>
  </si>
  <si>
    <t>CD03138</t>
  </si>
  <si>
    <t>CD03140</t>
  </si>
  <si>
    <t>CD03143</t>
  </si>
  <si>
    <t>CD03351</t>
  </si>
  <si>
    <t>CP03057</t>
  </si>
  <si>
    <t>CP02006</t>
  </si>
  <si>
    <t>CP02019</t>
  </si>
  <si>
    <t>KQ06007</t>
  </si>
  <si>
    <t>KQ07069</t>
  </si>
  <si>
    <t>KT02008</t>
  </si>
  <si>
    <t>PKT03001</t>
  </si>
  <si>
    <t>KT07014</t>
  </si>
  <si>
    <t>KT07092</t>
  </si>
  <si>
    <t>KT06007</t>
  </si>
  <si>
    <t>KT06009</t>
  </si>
  <si>
    <t>KT07091</t>
  </si>
  <si>
    <t>NH07023</t>
  </si>
  <si>
    <t>NH06007</t>
  </si>
  <si>
    <t>NH06008</t>
  </si>
  <si>
    <t>NH07022</t>
  </si>
  <si>
    <t>NH06005</t>
  </si>
  <si>
    <t>PNH03072</t>
  </si>
  <si>
    <t>NH06018</t>
  </si>
  <si>
    <t>NH07082</t>
  </si>
  <si>
    <t>NHE02005</t>
  </si>
  <si>
    <t>NH07054</t>
  </si>
  <si>
    <t>NH07055</t>
  </si>
  <si>
    <t>QL07043</t>
  </si>
  <si>
    <t>QL07036</t>
  </si>
  <si>
    <t>SH07020</t>
  </si>
  <si>
    <t>PSH03019</t>
  </si>
  <si>
    <t>SHE03010</t>
  </si>
  <si>
    <t>SHE02010</t>
  </si>
  <si>
    <t>SH07023</t>
  </si>
  <si>
    <t>SN00010</t>
  </si>
  <si>
    <t>PTH03204</t>
  </si>
  <si>
    <t>TH03056</t>
  </si>
  <si>
    <t>TS07040</t>
  </si>
  <si>
    <t>TS03716</t>
  </si>
  <si>
    <t>TS01203</t>
  </si>
  <si>
    <t>TS06040</t>
  </si>
  <si>
    <t>TS07063</t>
  </si>
  <si>
    <t>TS03611</t>
  </si>
  <si>
    <t>TS03613</t>
  </si>
  <si>
    <t>TS03607</t>
  </si>
  <si>
    <t>TS07050</t>
  </si>
  <si>
    <t>TY06006</t>
  </si>
  <si>
    <t>TY03020</t>
  </si>
  <si>
    <t>TY03034</t>
  </si>
  <si>
    <t>TY03049</t>
  </si>
  <si>
    <t>TY02014</t>
  </si>
  <si>
    <t>TY02005</t>
  </si>
  <si>
    <t>TY02009</t>
  </si>
  <si>
    <t>TY03004</t>
  </si>
  <si>
    <t>TY07027</t>
  </si>
  <si>
    <t>29/HĐTG-HVN-CNTP</t>
  </si>
  <si>
    <t>18/09/2019</t>
  </si>
  <si>
    <t>28/HĐTG-HVN-CNTP</t>
  </si>
  <si>
    <t>05/08/2019</t>
  </si>
  <si>
    <t>01/HĐTG-HVN-KKT-KHDT</t>
  </si>
  <si>
    <t>02/08/2019</t>
  </si>
  <si>
    <t>05/HĐTG-HVN-KKT-KHDT</t>
  </si>
  <si>
    <t>59/HĐTG-HVN-KTPTNT</t>
  </si>
  <si>
    <t>22/07/2019</t>
  </si>
  <si>
    <t>02-120/HĐTG-HVN-01</t>
  </si>
  <si>
    <t>15/08/2019</t>
  </si>
  <si>
    <t>05-120/HĐTG-HVN-01</t>
  </si>
  <si>
    <t>01-120/HĐTG-HVN-01</t>
  </si>
  <si>
    <t>01/08/2019</t>
  </si>
  <si>
    <t>06-120/HĐTG-HVN-01</t>
  </si>
  <si>
    <t>16/09/2019</t>
  </si>
  <si>
    <t>39/HĐTG-HVN-CLT</t>
  </si>
  <si>
    <t>35/HĐTG-HVN-PPTN&amp;TKSH</t>
  </si>
  <si>
    <t>40/HĐTG-HVN-DT&amp;CGCT</t>
  </si>
  <si>
    <t>34/HĐTG-HVN-PPTN&amp;TKSH</t>
  </si>
  <si>
    <t>61/HĐTG-HVN-QHDD</t>
  </si>
  <si>
    <t>36/HĐTG-HVN-NH</t>
  </si>
  <si>
    <t>06/09/2019</t>
  </si>
  <si>
    <t>24/HĐTG-HVN-QHDD</t>
  </si>
  <si>
    <t>60/HĐTG-HVN-QHDD</t>
  </si>
  <si>
    <t>05/10/2019</t>
  </si>
  <si>
    <t>46/HĐTG-HVN-CNVS</t>
  </si>
  <si>
    <t>20/07/2019</t>
  </si>
  <si>
    <t>01-2-19/HĐTG-HVN-SH</t>
  </si>
  <si>
    <t>03/07/2019</t>
  </si>
  <si>
    <t>45/HĐTG-HVN-CNVS</t>
  </si>
  <si>
    <t>15/07/2019</t>
  </si>
  <si>
    <t>44/HĐTG-HVN-CNVS</t>
  </si>
  <si>
    <t>03-2-19/HĐTG-HVN-SH</t>
  </si>
  <si>
    <t>20/HĐTG-HVN-SPNN</t>
  </si>
  <si>
    <t>24/07/2019</t>
  </si>
  <si>
    <t>21/HĐTG-HVN-SPNN</t>
  </si>
  <si>
    <t>23/HĐTG-HVN-SPNN</t>
  </si>
  <si>
    <t>22/HĐTG-HVN-SPNN</t>
  </si>
  <si>
    <t>18/HĐTG-HVN-KHMT</t>
  </si>
  <si>
    <t>29/08/2019</t>
  </si>
  <si>
    <t>16/HĐTG-HVN-CNPM</t>
  </si>
  <si>
    <t>41/HĐTG-HVN-DD&amp;TATS</t>
  </si>
  <si>
    <t>08/08/2019</t>
  </si>
  <si>
    <t>63/HĐTG-HVN-MT&amp;BTS</t>
  </si>
  <si>
    <t>26/07/2019</t>
  </si>
  <si>
    <t>64/HĐTG-HVN-MT&amp;BTS</t>
  </si>
  <si>
    <t>53/HĐTG-HVN-TYCĐ</t>
  </si>
  <si>
    <t>01/07/2019</t>
  </si>
  <si>
    <t>27/HĐTG-HVN-TY-VSVTN</t>
  </si>
  <si>
    <t>06/07/2019</t>
  </si>
  <si>
    <t>65/HĐTG-HVN-TY-VSVTN</t>
  </si>
  <si>
    <t>62/HĐTG-HVN-TY-VSVTN</t>
  </si>
  <si>
    <t>26/HĐTG-HVN-TY-VSVTN</t>
  </si>
  <si>
    <t>25/HĐTG-HVN-TY-VSVTN</t>
  </si>
  <si>
    <t>54/HĐTG-HVN-TYCĐ</t>
  </si>
  <si>
    <t>Khí cụ điện</t>
  </si>
  <si>
    <t>Nguyên lý Chi tiết máy</t>
  </si>
  <si>
    <t>Kỹ thuật thi công 2</t>
  </si>
  <si>
    <t>TN và kiểm định công trình</t>
  </si>
  <si>
    <t>Đồ án kỹ thuật thi công</t>
  </si>
  <si>
    <t>Truyền động thủy lực&amp;khí nén</t>
  </si>
  <si>
    <t>Công nghệ chế biến rau quả</t>
  </si>
  <si>
    <t>Dinh dưỡng học</t>
  </si>
  <si>
    <t>Đồ án công nghệ chế biến</t>
  </si>
  <si>
    <t>Quản trị tài chính nâng cao</t>
  </si>
  <si>
    <t>Phân tích &amp; ra QĐ trong QTTC</t>
  </si>
  <si>
    <t>Khoa học quản lý I</t>
  </si>
  <si>
    <t>Khoa học quản lý II</t>
  </si>
  <si>
    <t>Khoa học quản lý nâng cao</t>
  </si>
  <si>
    <t>KH phát triển kinh tế&amp;XH NC</t>
  </si>
  <si>
    <t>Kinh tế vĩ mô nâng cao cho QL</t>
  </si>
  <si>
    <t>Kinh tế lượng nâng cao cho qlý</t>
  </si>
  <si>
    <t>Phát triển chuỗi giá trị</t>
  </si>
  <si>
    <t>Phân tích nguy cơ dịch hại</t>
  </si>
  <si>
    <t>Phân loại côn trùng chuyên sâu</t>
  </si>
  <si>
    <t>Sinh thái học côn trùng NC</t>
  </si>
  <si>
    <t>Qlý cây trồng tổng hợp (ICM)</t>
  </si>
  <si>
    <t>Phương pháp n/c bệnh cây</t>
  </si>
  <si>
    <t>Thống kê sinh học nâng cao</t>
  </si>
  <si>
    <t>Chọn giống cây trồng nâng cao</t>
  </si>
  <si>
    <t>Phương pháp thí nghiệm</t>
  </si>
  <si>
    <t>Cây ăn quả nâng cao</t>
  </si>
  <si>
    <t>Sản xuất hoa thương mại</t>
  </si>
  <si>
    <t>Sử dụng đất nông nghiệp</t>
  </si>
  <si>
    <t>Phân bón với đất trồng</t>
  </si>
  <si>
    <t>Vi sinh vật gây bệnh</t>
  </si>
  <si>
    <t>Công nghệ protein-enzyme</t>
  </si>
  <si>
    <t>Miễn dịch học</t>
  </si>
  <si>
    <t>Công nghệ mô,tế bàoTV ứng dụng</t>
  </si>
  <si>
    <t>Tiếng Anh bổ trợ</t>
  </si>
  <si>
    <t>Xử lý ảnh</t>
  </si>
  <si>
    <t>Lập trình Matlab và ứng dụng</t>
  </si>
  <si>
    <t>QL và phát triển nguồn lợi TS</t>
  </si>
  <si>
    <t>Khuyến ngư</t>
  </si>
  <si>
    <t>Ngư loại học</t>
  </si>
  <si>
    <t>Sinh thái thủy sinh vật</t>
  </si>
  <si>
    <t>CL giống&amp;QL đàn cá bố mẹ</t>
  </si>
  <si>
    <t>Bệnh Nấm</t>
  </si>
  <si>
    <t>Bệnh Virus</t>
  </si>
  <si>
    <t>Dịch tễ bệnh động vật thủy sản</t>
  </si>
  <si>
    <t>Dịch tễ học thủy sản</t>
  </si>
  <si>
    <t>Vệ sinh thú y</t>
  </si>
  <si>
    <t>Dược lý học lâm sàng</t>
  </si>
  <si>
    <t>Thú y cơ bản</t>
  </si>
  <si>
    <t>Chẩn đoán bệnh thú y</t>
  </si>
  <si>
    <t>Miễn dịch học thú y</t>
  </si>
  <si>
    <t>Vi sinh vật đại cương</t>
  </si>
  <si>
    <t>Nấm và bệnh do nấm gây ra</t>
  </si>
  <si>
    <t>Dịch tễ học thú y</t>
  </si>
  <si>
    <t>Vệ sinh ATTP nguồn gốc Đvật</t>
  </si>
  <si>
    <t>Thực phẩm-Dinh dưỡng</t>
  </si>
  <si>
    <t>Kế hoạch và đầu tư</t>
  </si>
  <si>
    <t>Phương pháp thí nghiệm và TKSH</t>
  </si>
  <si>
    <t>Rau quả</t>
  </si>
  <si>
    <t>Nông hoá</t>
  </si>
  <si>
    <t>Khoa học máy tính</t>
  </si>
  <si>
    <t>Công nghệ phần mềm</t>
  </si>
  <si>
    <t>Dinh dưỡng và Thức ăn thuỷ sản</t>
  </si>
  <si>
    <t>Thú y cộng đồng</t>
  </si>
  <si>
    <t>CP4</t>
  </si>
  <si>
    <t>KT1</t>
  </si>
  <si>
    <t>NH5</t>
  </si>
  <si>
    <t>QL0</t>
  </si>
  <si>
    <t>QL3</t>
  </si>
  <si>
    <t>SH0</t>
  </si>
  <si>
    <t>TH1</t>
  </si>
  <si>
    <t>TH4</t>
  </si>
  <si>
    <t>TS0</t>
  </si>
  <si>
    <t>TS1</t>
  </si>
  <si>
    <t>TY7</t>
  </si>
  <si>
    <t>Nguyễn Trường</t>
  </si>
  <si>
    <t>Lê Mỹ</t>
  </si>
  <si>
    <t>Hạnh</t>
  </si>
  <si>
    <t>Ngoan</t>
  </si>
  <si>
    <t>Hoàng Vũ</t>
  </si>
  <si>
    <t>Quang</t>
  </si>
  <si>
    <t>Hà Thanh</t>
  </si>
  <si>
    <t>Dung</t>
  </si>
  <si>
    <t>Chiến</t>
  </si>
  <si>
    <t>Lan</t>
  </si>
  <si>
    <t>Vũ Đình</t>
  </si>
  <si>
    <t>Hòa</t>
  </si>
  <si>
    <t>Đặng Văn</t>
  </si>
  <si>
    <t>Đông</t>
  </si>
  <si>
    <t>Lê Đức</t>
  </si>
  <si>
    <t>Thảo</t>
  </si>
  <si>
    <t>Trần Minh</t>
  </si>
  <si>
    <t>Tiến</t>
  </si>
  <si>
    <t>Phạm Hồng</t>
  </si>
  <si>
    <t>Hiển</t>
  </si>
  <si>
    <t>Phạm Đình</t>
  </si>
  <si>
    <t>Nguyễn Thùy</t>
  </si>
  <si>
    <t>Dương</t>
  </si>
  <si>
    <t>Hoàng Thị</t>
  </si>
  <si>
    <t>Hiền</t>
  </si>
  <si>
    <t>Bùi Trung</t>
  </si>
  <si>
    <t>Kiên</t>
  </si>
  <si>
    <t>Vũ</t>
  </si>
  <si>
    <t>Hải</t>
  </si>
  <si>
    <t>Đỗ Thị</t>
  </si>
  <si>
    <t>Mơ</t>
  </si>
  <si>
    <t>Nguyễn Khắc</t>
  </si>
  <si>
    <t>Bát</t>
  </si>
  <si>
    <t>Ngô Xuân</t>
  </si>
  <si>
    <t>Nam</t>
  </si>
  <si>
    <t>Phan Thị</t>
  </si>
  <si>
    <t>Vân</t>
  </si>
  <si>
    <t>Đặng Thị Thanh</t>
  </si>
  <si>
    <t>Đậu Ngọc</t>
  </si>
  <si>
    <t>Hào</t>
  </si>
  <si>
    <t>BẢNG CHI TIẾT THANH TOÁN TIỀN GIẢNG DẠY (HOẠT ĐỘNG GIẢNG DẠY) HỌC KỲ I NĂM HỌC 2019-2020</t>
  </si>
  <si>
    <t>BẢNG TỔNG HỢP THANH TOÁN TIỀN GIẢNG DẠY (HOẠT ĐỘNG GIẢNG DẠY) HỌC KỲ I NĂM HỌC 2019-2020</t>
  </si>
  <si>
    <t>TG602</t>
  </si>
  <si>
    <t>K63CNP</t>
  </si>
  <si>
    <t>SH07027</t>
  </si>
  <si>
    <t>PCN01203</t>
  </si>
  <si>
    <t>57/HĐTG-HVN-RHQ</t>
  </si>
  <si>
    <t>81/HĐTG-HVN-TS</t>
  </si>
  <si>
    <t>25/06/2019</t>
  </si>
  <si>
    <t>55/HĐTG-HVN-RHQ</t>
  </si>
  <si>
    <t>03/HĐTG-HVN-DL</t>
  </si>
  <si>
    <t>54/HĐTG-HVN-NCD-TY</t>
  </si>
  <si>
    <t>02/HĐTG-HVN-CHKT</t>
  </si>
  <si>
    <t>31/07/2019</t>
  </si>
  <si>
    <t>03/HĐTG-HVN-CHKT</t>
  </si>
  <si>
    <t>83/HĐTG-HVN-NTTS</t>
  </si>
  <si>
    <t>52/HĐTG-HVN-NCD-TY</t>
  </si>
  <si>
    <t>53/HĐTG-HVN-NCD-TY</t>
  </si>
  <si>
    <t>66/HĐTG-HVN-BMKT</t>
  </si>
  <si>
    <t>14/HĐTG-HVN-2019</t>
  </si>
  <si>
    <t>19/07/2019</t>
  </si>
  <si>
    <t>82/HĐTG-HVN-NTTS</t>
  </si>
  <si>
    <t>65/HĐTG-HVN-MT&amp;BTS</t>
  </si>
  <si>
    <t>56/HĐTG-HVN-RHQ</t>
  </si>
  <si>
    <t>58/HĐTG-HVN-RHQ</t>
  </si>
  <si>
    <t>Công nghệ cao trg sản xuất CT</t>
  </si>
  <si>
    <t>Tập tính và quyền lợi động vật</t>
  </si>
  <si>
    <t>CN0</t>
  </si>
  <si>
    <t>Ngô Thị Kim</t>
  </si>
  <si>
    <t>Cúc</t>
  </si>
  <si>
    <t>Kế hoạch và đầư tu</t>
  </si>
  <si>
    <r>
      <t xml:space="preserve">(Kèm theo Quyết định số  </t>
    </r>
    <r>
      <rPr>
        <b/>
        <sz val="14"/>
        <rFont val="Times New Roman"/>
        <family val="1"/>
        <charset val="163"/>
      </rPr>
      <t xml:space="preserve"> 87  </t>
    </r>
    <r>
      <rPr>
        <sz val="14"/>
        <rFont val="Times New Roman"/>
        <family val="1"/>
        <charset val="163"/>
      </rPr>
      <t xml:space="preserve"> /QĐ-HVN ngày  10  tháng   01  năm 2019 của Giám đốc Học viện Nông nghiệp Việt Nam)</t>
    </r>
  </si>
  <si>
    <t>04-120/HĐTG-HVN-01</t>
  </si>
  <si>
    <t>Đặc biệt</t>
  </si>
  <si>
    <r>
      <t xml:space="preserve">(Kèm theo Quyết định số  </t>
    </r>
    <r>
      <rPr>
        <b/>
        <sz val="14"/>
        <rFont val="Times New Roman"/>
        <family val="1"/>
        <charset val="163"/>
      </rPr>
      <t xml:space="preserve"> 87 </t>
    </r>
    <r>
      <rPr>
        <sz val="14"/>
        <rFont val="Times New Roman"/>
        <family val="1"/>
        <charset val="163"/>
      </rPr>
      <t xml:space="preserve">  /QĐ-HVN ngày  10  tháng    01  năm 2020 của Giám đốc Học viện Nông nghiệp Việt Nam)</t>
    </r>
  </si>
  <si>
    <t>TG519</t>
  </si>
  <si>
    <t>Nguyễn Thế</t>
  </si>
  <si>
    <t>Hinh</t>
  </si>
  <si>
    <t>CN1</t>
  </si>
  <si>
    <t>01/HĐTG-HVN-2019</t>
  </si>
  <si>
    <t>08/07/2019</t>
  </si>
  <si>
    <t>03/HĐTG-HVN-2019</t>
  </si>
  <si>
    <t>09/08/2019</t>
  </si>
  <si>
    <t>K61CNP</t>
  </si>
  <si>
    <t>CN03503</t>
  </si>
  <si>
    <t>CN03509</t>
  </si>
  <si>
    <t>PCN03509</t>
  </si>
  <si>
    <t>Chăn nuôi gia cầm</t>
  </si>
  <si>
    <t>Quản lý chất thải chăn nuôi</t>
  </si>
  <si>
    <t>86/HĐTG-HVN-BMHTD</t>
  </si>
  <si>
    <t>87/HĐTG-HVN-BMHTD</t>
  </si>
  <si>
    <t>88/HĐTG-HVN-BMTC</t>
  </si>
  <si>
    <t>84/HĐTG-HVN-KTPTNT</t>
  </si>
  <si>
    <t>61/HĐTG-HVN-BC</t>
  </si>
  <si>
    <t>08/06/2019</t>
  </si>
  <si>
    <t>Ánh</t>
  </si>
</sst>
</file>

<file path=xl/styles.xml><?xml version="1.0" encoding="utf-8"?>
<styleSheet xmlns="http://schemas.openxmlformats.org/spreadsheetml/2006/main">
  <numFmts count="4">
    <numFmt numFmtId="171" formatCode="_(* #,##0.00_);_(* \(#,##0.00\);_(* &quot;-&quot;??_);_(@_)"/>
    <numFmt numFmtId="172" formatCode="#,##0.0"/>
    <numFmt numFmtId="185" formatCode="0.0"/>
    <numFmt numFmtId="189" formatCode="_(* #,##0_);_(* \(#,##0\);_(* &quot;-&quot;??_);_(@_)"/>
  </numFmts>
  <fonts count="42">
    <font>
      <sz val="12"/>
      <name val="Times New Roman"/>
    </font>
    <font>
      <sz val="12"/>
      <name val=".VnTime"/>
      <family val="2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name val="Times New Roman"/>
      <family val="1"/>
      <charset val="163"/>
    </font>
    <font>
      <sz val="14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i/>
      <sz val="13"/>
      <name val="Times New Roman"/>
      <family val="1"/>
      <charset val="16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71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1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2" fontId="7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/>
    <xf numFmtId="189" fontId="29" fillId="0" borderId="0" xfId="28" applyNumberFormat="1" applyFont="1" applyFill="1" applyAlignment="1" applyProtection="1">
      <alignment vertical="center"/>
      <protection hidden="1"/>
    </xf>
    <xf numFmtId="0" fontId="30" fillId="0" borderId="0" xfId="41" applyFont="1" applyFill="1" applyAlignment="1" applyProtection="1">
      <alignment horizontal="center"/>
      <protection hidden="1"/>
    </xf>
    <xf numFmtId="0" fontId="6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31" fillId="0" borderId="0" xfId="42" applyFont="1" applyFill="1" applyAlignment="1" applyProtection="1">
      <alignment horizontal="center" vertical="center" wrapText="1"/>
      <protection hidden="1"/>
    </xf>
    <xf numFmtId="0" fontId="5" fillId="0" borderId="0" xfId="41" applyFont="1" applyFill="1" applyProtection="1">
      <protection hidden="1"/>
    </xf>
    <xf numFmtId="0" fontId="32" fillId="0" borderId="0" xfId="41" applyFont="1" applyFill="1" applyProtection="1">
      <protection hidden="1"/>
    </xf>
    <xf numFmtId="0" fontId="33" fillId="0" borderId="0" xfId="42" applyFont="1" applyFill="1" applyAlignment="1" applyProtection="1">
      <alignment vertical="center"/>
      <protection hidden="1"/>
    </xf>
    <xf numFmtId="0" fontId="34" fillId="0" borderId="0" xfId="42" applyFont="1" applyFill="1" applyAlignment="1" applyProtection="1">
      <alignment horizontal="center" vertical="center"/>
      <protection hidden="1"/>
    </xf>
    <xf numFmtId="0" fontId="32" fillId="0" borderId="0" xfId="40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5" fillId="0" borderId="0" xfId="39" applyFont="1" applyFill="1" applyAlignment="1">
      <alignment horizontal="center" vertical="center"/>
    </xf>
    <xf numFmtId="0" fontId="5" fillId="0" borderId="0" xfId="39" applyFont="1" applyFill="1" applyAlignment="1">
      <alignment vertical="center"/>
    </xf>
    <xf numFmtId="0" fontId="5" fillId="0" borderId="0" xfId="39" applyFont="1" applyFill="1" applyAlignment="1">
      <alignment vertical="center" wrapText="1"/>
    </xf>
    <xf numFmtId="1" fontId="5" fillId="0" borderId="0" xfId="39" applyNumberFormat="1" applyFont="1" applyFill="1" applyAlignment="1">
      <alignment vertical="center"/>
    </xf>
    <xf numFmtId="0" fontId="5" fillId="0" borderId="0" xfId="39" applyFont="1" applyFill="1" applyAlignment="1">
      <alignment horizontal="left" vertical="center"/>
    </xf>
    <xf numFmtId="2" fontId="5" fillId="0" borderId="0" xfId="39" applyNumberFormat="1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NumberFormat="1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8" fillId="0" borderId="13" xfId="0" applyNumberFormat="1" applyFont="1" applyFill="1" applyBorder="1" applyAlignment="1">
      <alignment vertical="center"/>
    </xf>
    <xf numFmtId="0" fontId="38" fillId="0" borderId="13" xfId="0" applyNumberFormat="1" applyFont="1" applyFill="1" applyBorder="1" applyAlignment="1">
      <alignment horizontal="center" vertical="center"/>
    </xf>
    <xf numFmtId="2" fontId="38" fillId="0" borderId="14" xfId="0" applyNumberFormat="1" applyFont="1" applyFill="1" applyBorder="1" applyAlignment="1">
      <alignment horizontal="center" vertical="center"/>
    </xf>
    <xf numFmtId="3" fontId="38" fillId="0" borderId="14" xfId="0" applyNumberFormat="1" applyFont="1" applyFill="1" applyBorder="1" applyAlignment="1">
      <alignment horizontal="right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6" xfId="0" applyNumberFormat="1" applyFont="1" applyFill="1" applyBorder="1" applyAlignment="1">
      <alignment vertical="center"/>
    </xf>
    <xf numFmtId="0" fontId="38" fillId="0" borderId="17" xfId="0" applyNumberFormat="1" applyFont="1" applyFill="1" applyBorder="1" applyAlignment="1">
      <alignment vertical="center"/>
    </xf>
    <xf numFmtId="2" fontId="38" fillId="0" borderId="15" xfId="0" applyNumberFormat="1" applyFont="1" applyFill="1" applyBorder="1" applyAlignment="1">
      <alignment horizontal="center" vertical="center"/>
    </xf>
    <xf numFmtId="3" fontId="38" fillId="0" borderId="15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vertical="center"/>
    </xf>
    <xf numFmtId="0" fontId="38" fillId="0" borderId="18" xfId="0" applyFont="1" applyFill="1" applyBorder="1" applyAlignment="1">
      <alignment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/>
    </xf>
    <xf numFmtId="0" fontId="38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3" fontId="37" fillId="0" borderId="0" xfId="0" applyNumberFormat="1" applyFont="1" applyFill="1" applyAlignment="1">
      <alignment vertical="center"/>
    </xf>
    <xf numFmtId="3" fontId="37" fillId="0" borderId="0" xfId="0" applyNumberFormat="1" applyFont="1" applyFill="1" applyAlignment="1">
      <alignment horizontal="right" vertical="center"/>
    </xf>
    <xf numFmtId="0" fontId="41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8" fillId="0" borderId="24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vertical="center"/>
    </xf>
    <xf numFmtId="0" fontId="38" fillId="0" borderId="26" xfId="0" applyFont="1" applyFill="1" applyBorder="1" applyAlignment="1">
      <alignment vertical="center"/>
    </xf>
    <xf numFmtId="185" fontId="38" fillId="0" borderId="14" xfId="0" applyNumberFormat="1" applyFont="1" applyFill="1" applyBorder="1" applyAlignment="1">
      <alignment horizontal="center" vertical="center"/>
    </xf>
    <xf numFmtId="172" fontId="7" fillId="0" borderId="1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7" fillId="0" borderId="24" xfId="0" applyNumberFormat="1" applyFont="1" applyFill="1" applyBorder="1" applyAlignment="1">
      <alignment horizontal="center" vertical="center" wrapText="1"/>
    </xf>
    <xf numFmtId="172" fontId="7" fillId="0" borderId="24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21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8" fillId="0" borderId="13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15" xfId="0" applyNumberFormat="1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49" fontId="38" fillId="0" borderId="15" xfId="0" applyNumberFormat="1" applyFont="1" applyFill="1" applyBorder="1" applyAlignment="1">
      <alignment horizontal="center" vertical="center"/>
    </xf>
    <xf numFmtId="14" fontId="38" fillId="0" borderId="15" xfId="0" applyNumberFormat="1" applyFont="1" applyFill="1" applyBorder="1" applyAlignment="1">
      <alignment horizontal="center" vertical="center"/>
    </xf>
    <xf numFmtId="0" fontId="3" fillId="0" borderId="0" xfId="0" applyFont="1"/>
    <xf numFmtId="0" fontId="31" fillId="0" borderId="0" xfId="0" applyFont="1"/>
    <xf numFmtId="4" fontId="38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3" fontId="38" fillId="0" borderId="15" xfId="0" applyNumberFormat="1" applyFont="1" applyFill="1" applyBorder="1" applyAlignment="1">
      <alignment horizontal="left" vertical="center"/>
    </xf>
    <xf numFmtId="2" fontId="38" fillId="0" borderId="0" xfId="0" applyNumberFormat="1" applyFont="1" applyFill="1" applyAlignment="1">
      <alignment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vertical="center"/>
    </xf>
    <xf numFmtId="0" fontId="38" fillId="0" borderId="23" xfId="0" applyFont="1" applyFill="1" applyBorder="1" applyAlignment="1">
      <alignment vertical="center"/>
    </xf>
    <xf numFmtId="0" fontId="38" fillId="0" borderId="23" xfId="0" applyNumberFormat="1" applyFont="1" applyFill="1" applyBorder="1" applyAlignment="1">
      <alignment horizontal="center" vertical="center"/>
    </xf>
    <xf numFmtId="0" fontId="38" fillId="0" borderId="23" xfId="0" applyNumberFormat="1" applyFont="1" applyFill="1" applyBorder="1" applyAlignment="1">
      <alignment vertical="center"/>
    </xf>
    <xf numFmtId="0" fontId="38" fillId="0" borderId="21" xfId="0" applyNumberFormat="1" applyFont="1" applyFill="1" applyBorder="1" applyAlignment="1">
      <alignment vertical="center"/>
    </xf>
    <xf numFmtId="2" fontId="38" fillId="0" borderId="21" xfId="0" applyNumberFormat="1" applyFont="1" applyFill="1" applyBorder="1" applyAlignment="1">
      <alignment horizontal="center" vertical="center"/>
    </xf>
    <xf numFmtId="3" fontId="38" fillId="0" borderId="21" xfId="0" applyNumberFormat="1" applyFont="1" applyFill="1" applyBorder="1" applyAlignment="1">
      <alignment horizontal="right" vertical="center"/>
    </xf>
    <xf numFmtId="0" fontId="4" fillId="24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A2" sqref="A2:C18"/>
    </sheetView>
  </sheetViews>
  <sheetFormatPr defaultRowHeight="15.75"/>
  <cols>
    <col min="1" max="1" width="3.5" bestFit="1" customWidth="1"/>
    <col min="2" max="2" width="6.375" bestFit="1" customWidth="1"/>
    <col min="3" max="3" width="23.875" bestFit="1" customWidth="1"/>
    <col min="5" max="5" width="11.625" bestFit="1" customWidth="1"/>
    <col min="7" max="7" width="9.625" customWidth="1"/>
  </cols>
  <sheetData>
    <row r="2" spans="1:3">
      <c r="A2" t="s">
        <v>193</v>
      </c>
      <c r="B2" t="s">
        <v>242</v>
      </c>
      <c r="C2" t="s">
        <v>243</v>
      </c>
    </row>
    <row r="3" spans="1:3">
      <c r="A3" s="85" t="s">
        <v>244</v>
      </c>
      <c r="B3" s="84">
        <v>1</v>
      </c>
      <c r="C3" s="84" t="s">
        <v>173</v>
      </c>
    </row>
    <row r="4" spans="1:3">
      <c r="A4" s="85" t="s">
        <v>245</v>
      </c>
      <c r="B4" s="84">
        <v>2</v>
      </c>
      <c r="C4" s="84" t="s">
        <v>166</v>
      </c>
    </row>
    <row r="5" spans="1:3">
      <c r="A5" s="85" t="s">
        <v>246</v>
      </c>
      <c r="B5" s="84">
        <v>3</v>
      </c>
      <c r="C5" s="84" t="s">
        <v>178</v>
      </c>
    </row>
    <row r="6" spans="1:3">
      <c r="A6" s="85" t="s">
        <v>247</v>
      </c>
      <c r="B6" s="84">
        <v>4</v>
      </c>
      <c r="C6" s="84" t="s">
        <v>164</v>
      </c>
    </row>
    <row r="7" spans="1:3">
      <c r="A7" s="85" t="s">
        <v>248</v>
      </c>
      <c r="B7" s="84">
        <v>5</v>
      </c>
      <c r="C7" s="84" t="s">
        <v>171</v>
      </c>
    </row>
    <row r="8" spans="1:3">
      <c r="A8" s="85" t="s">
        <v>249</v>
      </c>
      <c r="B8" s="84">
        <v>6</v>
      </c>
      <c r="C8" s="84" t="s">
        <v>250</v>
      </c>
    </row>
    <row r="9" spans="1:3">
      <c r="A9" s="85" t="s">
        <v>251</v>
      </c>
      <c r="B9" s="84">
        <v>7</v>
      </c>
      <c r="C9" s="84" t="s">
        <v>184</v>
      </c>
    </row>
    <row r="10" spans="1:3">
      <c r="A10" s="85" t="s">
        <v>252</v>
      </c>
      <c r="B10" s="84">
        <v>8</v>
      </c>
      <c r="C10" s="84" t="s">
        <v>167</v>
      </c>
    </row>
    <row r="11" spans="1:3">
      <c r="A11" s="85" t="s">
        <v>253</v>
      </c>
      <c r="B11" s="84">
        <v>9</v>
      </c>
      <c r="C11" s="84" t="s">
        <v>188</v>
      </c>
    </row>
    <row r="12" spans="1:3">
      <c r="A12" s="85" t="s">
        <v>22</v>
      </c>
      <c r="B12" s="84">
        <v>10</v>
      </c>
      <c r="C12" s="84" t="s">
        <v>254</v>
      </c>
    </row>
    <row r="13" spans="1:3">
      <c r="A13" s="85" t="s">
        <v>255</v>
      </c>
      <c r="B13" s="84">
        <v>11</v>
      </c>
      <c r="C13" s="84" t="s">
        <v>169</v>
      </c>
    </row>
    <row r="14" spans="1:3">
      <c r="A14" s="85" t="s">
        <v>256</v>
      </c>
      <c r="B14" s="84">
        <v>12</v>
      </c>
      <c r="C14" s="84" t="s">
        <v>181</v>
      </c>
    </row>
    <row r="15" spans="1:3">
      <c r="A15" s="85" t="s">
        <v>257</v>
      </c>
      <c r="B15" s="84">
        <v>13</v>
      </c>
      <c r="C15" s="84" t="s">
        <v>172</v>
      </c>
    </row>
    <row r="16" spans="1:3">
      <c r="A16" s="85" t="s">
        <v>258</v>
      </c>
      <c r="B16" s="84">
        <v>14</v>
      </c>
      <c r="C16" s="84" t="s">
        <v>185</v>
      </c>
    </row>
    <row r="17" spans="1:3">
      <c r="A17" s="85" t="s">
        <v>259</v>
      </c>
      <c r="B17" s="84">
        <v>20</v>
      </c>
      <c r="C17" s="84" t="s">
        <v>260</v>
      </c>
    </row>
    <row r="18" spans="1:3">
      <c r="A18" s="85" t="s">
        <v>261</v>
      </c>
      <c r="B18" s="84">
        <v>33</v>
      </c>
      <c r="C18" s="84" t="s">
        <v>262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C8" sqref="C8"/>
    </sheetView>
  </sheetViews>
  <sheetFormatPr defaultRowHeight="15"/>
  <cols>
    <col min="1" max="1" width="9" style="16"/>
    <col min="2" max="2" width="16.875" style="17" bestFit="1" customWidth="1"/>
    <col min="3" max="3" width="9" style="17"/>
    <col min="4" max="4" width="9" style="16"/>
    <col min="5" max="9" width="9" style="17"/>
    <col min="10" max="12" width="9" style="16"/>
    <col min="13" max="13" width="9" style="18"/>
    <col min="14" max="18" width="9" style="16"/>
    <col min="19" max="31" width="9" style="17"/>
    <col min="32" max="32" width="9" style="19"/>
    <col min="33" max="49" width="9" style="17"/>
    <col min="50" max="51" width="9" style="16"/>
    <col min="52" max="53" width="9" style="20"/>
    <col min="54" max="54" width="9" style="16"/>
    <col min="55" max="55" width="9" style="20"/>
    <col min="56" max="60" width="9" style="16"/>
    <col min="61" max="62" width="9" style="21"/>
    <col min="63" max="84" width="9" style="16"/>
    <col min="85" max="85" width="9" style="21"/>
    <col min="86" max="87" width="9" style="16"/>
    <col min="88" max="88" width="9" style="21"/>
    <col min="89" max="89" width="9" style="16"/>
    <col min="90" max="16384" width="9" style="17"/>
  </cols>
  <sheetData>
    <row r="1" spans="2:15" s="8" customFormat="1" ht="16.5">
      <c r="B1" s="5">
        <f>Chi_tiet_gio_KI_2019_2020!H417</f>
        <v>361979000</v>
      </c>
      <c r="C1" s="6" t="str">
        <f>RIGHT("000000000000"&amp;ROUND(B1,0),12)</f>
        <v>000361979000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</row>
    <row r="2" spans="2:15" s="8" customFormat="1" ht="25.5">
      <c r="B2" s="9" t="s">
        <v>101</v>
      </c>
      <c r="C2" s="10"/>
      <c r="D2" s="11">
        <f>VALUE(MID(C1,D1,1))</f>
        <v>0</v>
      </c>
      <c r="E2" s="11">
        <f>VALUE(MID(C1,E1,1))</f>
        <v>0</v>
      </c>
      <c r="F2" s="11">
        <f>VALUE(MID(C1,F1,1))</f>
        <v>0</v>
      </c>
      <c r="G2" s="11">
        <f>VALUE(MID(C1,G1,1))</f>
        <v>3</v>
      </c>
      <c r="H2" s="11">
        <f>VALUE(MID(C1,H1,1))</f>
        <v>6</v>
      </c>
      <c r="I2" s="11">
        <f>VALUE(MID(C1,I1,1))</f>
        <v>1</v>
      </c>
      <c r="J2" s="11">
        <f>VALUE(MID(C1,J1,1))</f>
        <v>9</v>
      </c>
      <c r="K2" s="11">
        <f>VALUE(MID(C1,K1,1))</f>
        <v>7</v>
      </c>
      <c r="L2" s="11">
        <f>VALUE(MID(C1,L1,1))</f>
        <v>9</v>
      </c>
      <c r="M2" s="11">
        <f>VALUE(MID(C1,M1,1))</f>
        <v>0</v>
      </c>
      <c r="N2" s="11">
        <f>VALUE(MID(C1,N1,1))</f>
        <v>0</v>
      </c>
      <c r="O2" s="11">
        <f>VALUE(MID(C1,O1,1))</f>
        <v>0</v>
      </c>
    </row>
    <row r="3" spans="2:15" s="8" customFormat="1" ht="16.5">
      <c r="B3" s="12"/>
      <c r="C3" s="10"/>
      <c r="D3" s="11">
        <f>SUM(D2:D2)</f>
        <v>0</v>
      </c>
      <c r="E3" s="11">
        <f>SUM(D2:E2)</f>
        <v>0</v>
      </c>
      <c r="F3" s="11">
        <f>SUM(D2:F2)</f>
        <v>0</v>
      </c>
      <c r="G3" s="11">
        <f>SUM(G2:G2)</f>
        <v>3</v>
      </c>
      <c r="H3" s="11">
        <f>SUM(G2:H2)</f>
        <v>9</v>
      </c>
      <c r="I3" s="11">
        <f>SUM(G2:I2)</f>
        <v>10</v>
      </c>
      <c r="J3" s="11">
        <f>SUM(J2:J2)</f>
        <v>9</v>
      </c>
      <c r="K3" s="11">
        <f>SUM(J2:K2)</f>
        <v>16</v>
      </c>
      <c r="L3" s="11">
        <f>SUM(J2:L2)</f>
        <v>25</v>
      </c>
      <c r="M3" s="11">
        <f>SUM(M2:M2)</f>
        <v>0</v>
      </c>
      <c r="N3" s="11">
        <f>SUM(M2:N2)</f>
        <v>0</v>
      </c>
      <c r="O3" s="11">
        <f>SUM(M2:O2)</f>
        <v>0</v>
      </c>
    </row>
    <row r="4" spans="2:15" s="8" customFormat="1" ht="16.5">
      <c r="B4" s="13"/>
      <c r="C4" s="10"/>
      <c r="D4" s="14" t="str">
        <f>IF(D2=0,"",CHOOSE(D2,"một","hai","ba","bốn","năm","sáu","bảy","tám","chín"))</f>
        <v/>
      </c>
      <c r="E4" s="14" t="str">
        <f>IF(E2=0,IF(AND(D2&lt;&gt;0,F2&lt;&gt;0),"lẻ",""),CHOOSE(E2,"mười ","hai","ba","bốn","năm","sáu","bảy","tám","chín"))</f>
        <v/>
      </c>
      <c r="F4" s="14" t="str">
        <f>IF(F2=0,"",CHOOSE(F2,IF(E2&gt;1,"mốt","một"),"hai","ba","bốn",IF(E2=0,"năm","lăm"),"sáu","bảy","tám","chín"))</f>
        <v/>
      </c>
      <c r="G4" s="14" t="str">
        <f>IF(G2=0,"",CHOOSE(G2,"một","hai","ba","bốn","năm","sáu","bảy","tám","chín"))</f>
        <v>ba</v>
      </c>
      <c r="H4" s="14" t="str">
        <f>IF(H2=0,IF(AND(G2&lt;&gt;0,I2&lt;&gt;0),"lẻ",""),CHOOSE(H2,"mười","hai","ba","bốn","năm","sáu","bảy","tám","chín"))</f>
        <v>sáu</v>
      </c>
      <c r="I4" s="14" t="str">
        <f>IF(I2=0,"",CHOOSE(I2,IF(H2&gt;1,"mốt","một"),"hai","ba","bốn",IF(H2=0,"năm","lăm"),"sáu","bảy","tám","chín"))</f>
        <v>mốt</v>
      </c>
      <c r="J4" s="14" t="str">
        <f>IF(J2=0,"",CHOOSE(J2,"một","hai","ba","bốn","năm","sáu","bảy","tám","chín"))</f>
        <v>chín</v>
      </c>
      <c r="K4" s="14" t="str">
        <f>IF(K2=0,IF(AND(J2&lt;&gt;0,L2&lt;&gt;0),"lẻ",""),CHOOSE(K2,"mười","hai","ba","bốn","năm","sáu","bảy","tám","chín"))</f>
        <v>bảy</v>
      </c>
      <c r="L4" s="14" t="str">
        <f>IF(L2=0,"",CHOOSE(L2,IF(K2&gt;1,"mốt","một"),"hai","ba","bốn",IF(K2=0,"năm","lăm"),"sáu","bảy","tám","chín"))</f>
        <v>chín</v>
      </c>
      <c r="M4" s="11" t="str">
        <f>IF(M2=0,"",CHOOSE(M2,"một","hai","ba","bốn","năm","sáu","bảy","tám","chín"))</f>
        <v/>
      </c>
      <c r="N4" s="15" t="str">
        <f>IF(N2=0,IF(AND(M2&lt;&gt;0,O2&lt;&gt;0),"lẻ",""),CHOOSE(N2,"một","hai","ba","bốn","năm","sáu","bảy","tám","chín"))</f>
        <v/>
      </c>
      <c r="O4" s="15" t="str">
        <f>IF(O2=0,"",CHOOSE(O2,IF(N2&gt;1,"một","một"),"hai","ba","bốn",IF(N2=0,"năm","lăm"),"sáu","bảy","tám","chín"))</f>
        <v/>
      </c>
    </row>
    <row r="5" spans="2:15" s="8" customFormat="1" ht="16.5">
      <c r="B5" s="12"/>
      <c r="C5" s="10"/>
      <c r="D5" s="15" t="str">
        <f>IF(D2=0,"","trăm")</f>
        <v/>
      </c>
      <c r="E5" s="15" t="str">
        <f>IF(E2=0,"",IF(E2=1,"","mươi"))</f>
        <v/>
      </c>
      <c r="F5" s="15" t="str">
        <f>IF(AND(F2=0,F3=0),"","tỷ")</f>
        <v/>
      </c>
      <c r="G5" s="15" t="str">
        <f>IF(G2=0,"","trăm")</f>
        <v>trăm</v>
      </c>
      <c r="H5" s="15" t="str">
        <f>IF(H2=0,"",IF(H2=1,"","mươi"))</f>
        <v>mươi</v>
      </c>
      <c r="I5" s="15" t="str">
        <f>IF(AND(I2=0,I3=0),"","triệu")</f>
        <v>triệu</v>
      </c>
      <c r="J5" s="15" t="str">
        <f>IF(J2=0,"","trăm")</f>
        <v>trăm</v>
      </c>
      <c r="K5" s="15" t="str">
        <f>IF(K2=0,"",IF(K2=1,"","mươi"))</f>
        <v>mươi</v>
      </c>
      <c r="L5" s="15" t="str">
        <f>IF(AND(L2=0,L3=0),"","ngàn")</f>
        <v>ngàn</v>
      </c>
      <c r="M5" s="15" t="str">
        <f>IF(M2=0,"","trăm")</f>
        <v/>
      </c>
      <c r="N5" s="15" t="str">
        <f>IF(N2=0,"",IF(N2=1,"","mươi"))</f>
        <v/>
      </c>
      <c r="O5" s="15" t="s">
        <v>102</v>
      </c>
    </row>
    <row r="6" spans="2:15" s="8" customFormat="1" ht="16.5">
      <c r="B6" s="12"/>
      <c r="C6" s="11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Ba trăm sáu mươi mốt triệu chín trăm bảy mươi chín ngàn đồng./.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8" spans="2:15" s="8" customFormat="1" ht="16.5">
      <c r="B8" s="5">
        <f>Tong_hop!F69</f>
        <v>361979000</v>
      </c>
      <c r="C8" s="6" t="str">
        <f>RIGHT("000000000000"&amp;ROUND(B8,0),12)</f>
        <v>000361979000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</row>
    <row r="9" spans="2:15" s="8" customFormat="1" ht="25.5">
      <c r="B9" s="9" t="s">
        <v>101</v>
      </c>
      <c r="C9" s="10"/>
      <c r="D9" s="11">
        <f>VALUE(MID(C8,D8,1))</f>
        <v>0</v>
      </c>
      <c r="E9" s="11">
        <f>VALUE(MID(C8,E8,1))</f>
        <v>0</v>
      </c>
      <c r="F9" s="11">
        <f>VALUE(MID(C8,F8,1))</f>
        <v>0</v>
      </c>
      <c r="G9" s="11">
        <f>VALUE(MID(C8,G8,1))</f>
        <v>3</v>
      </c>
      <c r="H9" s="11">
        <f>VALUE(MID(C8,H8,1))</f>
        <v>6</v>
      </c>
      <c r="I9" s="11">
        <f>VALUE(MID(C8,I8,1))</f>
        <v>1</v>
      </c>
      <c r="J9" s="11">
        <f>VALUE(MID(C8,J8,1))</f>
        <v>9</v>
      </c>
      <c r="K9" s="11">
        <f>VALUE(MID(C8,K8,1))</f>
        <v>7</v>
      </c>
      <c r="L9" s="11">
        <f>VALUE(MID(C8,L8,1))</f>
        <v>9</v>
      </c>
      <c r="M9" s="11">
        <f>VALUE(MID(C8,M8,1))</f>
        <v>0</v>
      </c>
      <c r="N9" s="11">
        <f>VALUE(MID(C8,N8,1))</f>
        <v>0</v>
      </c>
      <c r="O9" s="11">
        <f>VALUE(MID(C8,O8,1))</f>
        <v>0</v>
      </c>
    </row>
    <row r="10" spans="2:15" s="8" customFormat="1" ht="16.5">
      <c r="B10" s="12"/>
      <c r="C10" s="10"/>
      <c r="D10" s="11">
        <f>SUM(D9:D9)</f>
        <v>0</v>
      </c>
      <c r="E10" s="11">
        <f>SUM(D9:E9)</f>
        <v>0</v>
      </c>
      <c r="F10" s="11">
        <f>SUM(D9:F9)</f>
        <v>0</v>
      </c>
      <c r="G10" s="11">
        <f>SUM(G9:G9)</f>
        <v>3</v>
      </c>
      <c r="H10" s="11">
        <f>SUM(G9:H9)</f>
        <v>9</v>
      </c>
      <c r="I10" s="11">
        <f>SUM(G9:I9)</f>
        <v>10</v>
      </c>
      <c r="J10" s="11">
        <f>SUM(J9:J9)</f>
        <v>9</v>
      </c>
      <c r="K10" s="11">
        <f>SUM(J9:K9)</f>
        <v>16</v>
      </c>
      <c r="L10" s="11">
        <f>SUM(J9:L9)</f>
        <v>25</v>
      </c>
      <c r="M10" s="11">
        <f>SUM(M9:M9)</f>
        <v>0</v>
      </c>
      <c r="N10" s="11">
        <f>SUM(M9:N9)</f>
        <v>0</v>
      </c>
      <c r="O10" s="11">
        <f>SUM(M9:O9)</f>
        <v>0</v>
      </c>
    </row>
    <row r="11" spans="2:15" s="8" customFormat="1" ht="16.5">
      <c r="B11" s="13"/>
      <c r="C11" s="10"/>
      <c r="D11" s="14" t="str">
        <f>IF(D9=0,"",CHOOSE(D9,"một","hai","ba","bốn","năm","sáu","bảy","tám","chín"))</f>
        <v/>
      </c>
      <c r="E11" s="14" t="str">
        <f>IF(E9=0,IF(AND(D9&lt;&gt;0,F9&lt;&gt;0),"lẻ",""),CHOOSE(E9,"mười ","hai","ba","bốn","năm","sáu","bảy","tám","chín"))</f>
        <v/>
      </c>
      <c r="F11" s="14" t="str">
        <f>IF(F9=0,"",CHOOSE(F9,IF(E9&gt;1,"mốt","một"),"hai","ba","bốn",IF(E9=0,"năm","lăm"),"sáu","bảy","tám","chín"))</f>
        <v/>
      </c>
      <c r="G11" s="14" t="str">
        <f>IF(G9=0,"",CHOOSE(G9,"một","hai","ba","bốn","năm","sáu","bảy","tám","chín"))</f>
        <v>ba</v>
      </c>
      <c r="H11" s="14" t="str">
        <f>IF(H9=0,IF(AND(G9&lt;&gt;0,I9&lt;&gt;0),"lẻ",""),CHOOSE(H9,"mười","hai","ba","bốn","năm","sáu","bảy","tám","chín"))</f>
        <v>sáu</v>
      </c>
      <c r="I11" s="14" t="str">
        <f>IF(I9=0,"",CHOOSE(I9,IF(H9&gt;1,"mốt","một"),"hai","ba","bốn",IF(H9=0,"năm","lăm"),"sáu","bảy","tám","chín"))</f>
        <v>mốt</v>
      </c>
      <c r="J11" s="14" t="str">
        <f>IF(J9=0,"",CHOOSE(J9,"một","hai","ba","bốn","năm","sáu","bảy","tám","chín"))</f>
        <v>chín</v>
      </c>
      <c r="K11" s="14" t="str">
        <f>IF(K9=0,IF(AND(J9&lt;&gt;0,L9&lt;&gt;0),"lẻ",""),CHOOSE(K9,"mười","hai","ba","bốn","năm","sáu","bảy","tám","chín"))</f>
        <v>bảy</v>
      </c>
      <c r="L11" s="14" t="str">
        <f>IF(L9=0,"",CHOOSE(L9,IF(K9&gt;1,"mốt","một"),"hai","ba","bốn",IF(K9=0,"năm","lăm"),"sáu","bảy","tám","chín"))</f>
        <v>chín</v>
      </c>
      <c r="M11" s="11" t="str">
        <f>IF(M9=0,"",CHOOSE(M9,"một","hai","ba","bốn","năm","sáu","bảy","tám","chín"))</f>
        <v/>
      </c>
      <c r="N11" s="15" t="str">
        <f>IF(N9=0,IF(AND(M9&lt;&gt;0,O9&lt;&gt;0),"lẻ",""),CHOOSE(N9,"một","hai","ba","bốn","năm","sáu","bảy","tám","chín"))</f>
        <v/>
      </c>
      <c r="O11" s="15" t="str">
        <f>IF(O9=0,"",CHOOSE(O9,IF(N9&gt;1,"một","một"),"hai","ba","bốn",IF(N9=0,"năm","lăm"),"sáu","bảy","tám","chín"))</f>
        <v/>
      </c>
    </row>
    <row r="12" spans="2:15" s="8" customFormat="1" ht="16.5">
      <c r="B12" s="12"/>
      <c r="C12" s="10"/>
      <c r="D12" s="15" t="str">
        <f>IF(D9=0,"","trăm")</f>
        <v/>
      </c>
      <c r="E12" s="15" t="str">
        <f>IF(E9=0,"",IF(E9=1,"","mươi"))</f>
        <v/>
      </c>
      <c r="F12" s="15" t="str">
        <f>IF(AND(F9=0,F10=0),"","tỷ")</f>
        <v/>
      </c>
      <c r="G12" s="15" t="str">
        <f>IF(G9=0,"","trăm")</f>
        <v>trăm</v>
      </c>
      <c r="H12" s="15" t="str">
        <f>IF(H9=0,"",IF(H9=1,"","mươi"))</f>
        <v>mươi</v>
      </c>
      <c r="I12" s="15" t="str">
        <f>IF(AND(I9=0,I10=0),"","triệu")</f>
        <v>triệu</v>
      </c>
      <c r="J12" s="15" t="str">
        <f>IF(J9=0,"","trăm")</f>
        <v>trăm</v>
      </c>
      <c r="K12" s="15" t="str">
        <f>IF(K9=0,"",IF(K9=1,"","mươi"))</f>
        <v>mươi</v>
      </c>
      <c r="L12" s="15" t="str">
        <f>IF(AND(L9=0,L10=0),"","ngàn")</f>
        <v>ngàn</v>
      </c>
      <c r="M12" s="15" t="str">
        <f>IF(M9=0,"","trăm")</f>
        <v/>
      </c>
      <c r="N12" s="15" t="str">
        <f>IF(N9=0,"",IF(N9=1,"","mươi"))</f>
        <v/>
      </c>
      <c r="O12" s="15" t="s">
        <v>102</v>
      </c>
    </row>
    <row r="13" spans="2:15" s="8" customFormat="1" ht="16.5">
      <c r="B13" s="12"/>
      <c r="C13" s="11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Ba trăm sáu mươi mốt triệu chín trăm bảy mươi chín ngàn đồng./.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5" spans="2:15" s="8" customFormat="1" ht="16.5">
      <c r="B15" s="5">
        <f>B8</f>
        <v>361979000</v>
      </c>
      <c r="C15" s="6" t="str">
        <f>RIGHT("000000000000"&amp;ROUND(B15,0),12)</f>
        <v>000361979000</v>
      </c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  <c r="K15" s="7">
        <v>8</v>
      </c>
      <c r="L15" s="7">
        <v>9</v>
      </c>
      <c r="M15" s="7">
        <v>10</v>
      </c>
      <c r="N15" s="7">
        <v>11</v>
      </c>
      <c r="O15" s="7">
        <v>12</v>
      </c>
    </row>
    <row r="16" spans="2:15" s="8" customFormat="1" ht="25.5">
      <c r="B16" s="9" t="s">
        <v>101</v>
      </c>
      <c r="C16" s="10"/>
      <c r="D16" s="11">
        <f>VALUE(MID(C15,D15,1))</f>
        <v>0</v>
      </c>
      <c r="E16" s="11">
        <f>VALUE(MID(C15,E15,1))</f>
        <v>0</v>
      </c>
      <c r="F16" s="11">
        <f>VALUE(MID(C15,F15,1))</f>
        <v>0</v>
      </c>
      <c r="G16" s="11">
        <f>VALUE(MID(C15,G15,1))</f>
        <v>3</v>
      </c>
      <c r="H16" s="11">
        <f>VALUE(MID(C15,H15,1))</f>
        <v>6</v>
      </c>
      <c r="I16" s="11">
        <f>VALUE(MID(C15,I15,1))</f>
        <v>1</v>
      </c>
      <c r="J16" s="11">
        <f>VALUE(MID(C15,J15,1))</f>
        <v>9</v>
      </c>
      <c r="K16" s="11">
        <f>VALUE(MID(C15,K15,1))</f>
        <v>7</v>
      </c>
      <c r="L16" s="11">
        <f>VALUE(MID(C15,L15,1))</f>
        <v>9</v>
      </c>
      <c r="M16" s="11">
        <f>VALUE(MID(C15,M15,1))</f>
        <v>0</v>
      </c>
      <c r="N16" s="11">
        <f>VALUE(MID(C15,N15,1))</f>
        <v>0</v>
      </c>
      <c r="O16" s="11">
        <f>VALUE(MID(C15,O15,1))</f>
        <v>0</v>
      </c>
    </row>
    <row r="17" spans="2:15" s="8" customFormat="1" ht="16.5">
      <c r="B17" s="12"/>
      <c r="C17" s="10"/>
      <c r="D17" s="11">
        <f>SUM(D16:D16)</f>
        <v>0</v>
      </c>
      <c r="E17" s="11">
        <f>SUM(D16:E16)</f>
        <v>0</v>
      </c>
      <c r="F17" s="11">
        <f>SUM(D16:F16)</f>
        <v>0</v>
      </c>
      <c r="G17" s="11">
        <f>SUM(G16:G16)</f>
        <v>3</v>
      </c>
      <c r="H17" s="11">
        <f>SUM(G16:H16)</f>
        <v>9</v>
      </c>
      <c r="I17" s="11">
        <f>SUM(G16:I16)</f>
        <v>10</v>
      </c>
      <c r="J17" s="11">
        <f>SUM(J16:J16)</f>
        <v>9</v>
      </c>
      <c r="K17" s="11">
        <f>SUM(J16:K16)</f>
        <v>16</v>
      </c>
      <c r="L17" s="11">
        <f>SUM(J16:L16)</f>
        <v>25</v>
      </c>
      <c r="M17" s="11">
        <f>SUM(M16:M16)</f>
        <v>0</v>
      </c>
      <c r="N17" s="11">
        <f>SUM(M16:N16)</f>
        <v>0</v>
      </c>
      <c r="O17" s="11">
        <f>SUM(M16:O16)</f>
        <v>0</v>
      </c>
    </row>
    <row r="18" spans="2:15" s="8" customFormat="1" ht="16.5">
      <c r="B18" s="13"/>
      <c r="C18" s="10"/>
      <c r="D18" s="14" t="str">
        <f>IF(D16=0,"",CHOOSE(D16,"một","hai","ba","bốn","năm","sáu","bảy","tám","chín"))</f>
        <v/>
      </c>
      <c r="E18" s="14" t="str">
        <f>IF(E16=0,IF(AND(D16&lt;&gt;0,F16&lt;&gt;0),"lẻ",""),CHOOSE(E16,"mười ","hai","ba","bốn","năm","sáu","bảy","tám","chín"))</f>
        <v/>
      </c>
      <c r="F18" s="14" t="str">
        <f>IF(F16=0,"",CHOOSE(F16,IF(E16&gt;1,"mốt","một"),"hai","ba","bốn",IF(E16=0,"năm","lăm"),"sáu","bảy","tám","chín"))</f>
        <v/>
      </c>
      <c r="G18" s="14" t="str">
        <f>IF(G16=0,"",CHOOSE(G16,"một","hai","ba","bốn","năm","sáu","bảy","tám","chín"))</f>
        <v>ba</v>
      </c>
      <c r="H18" s="14" t="str">
        <f>IF(H16=0,IF(AND(G16&lt;&gt;0,I16&lt;&gt;0),"lẻ",""),CHOOSE(H16,"mười","hai","ba","bốn","năm","sáu","bảy","tám","chín"))</f>
        <v>sáu</v>
      </c>
      <c r="I18" s="14" t="str">
        <f>IF(I16=0,"",CHOOSE(I16,IF(H16&gt;1,"mốt","một"),"hai","ba","bốn",IF(H16=0,"năm","lăm"),"sáu","bảy","tám","chín"))</f>
        <v>mốt</v>
      </c>
      <c r="J18" s="14" t="str">
        <f>IF(J16=0,"",CHOOSE(J16,"một","hai","ba","bốn","năm","sáu","bảy","tám","chín"))</f>
        <v>chín</v>
      </c>
      <c r="K18" s="14" t="str">
        <f>IF(K16=0,IF(AND(J16&lt;&gt;0,L16&lt;&gt;0),"lẻ",""),CHOOSE(K16,"mười","hai","ba","bốn","năm","sáu","bảy","tám","chín"))</f>
        <v>bảy</v>
      </c>
      <c r="L18" s="14" t="str">
        <f>IF(L16=0,"",CHOOSE(L16,IF(K16&gt;1,"mốt","một"),"hai","ba","bốn",IF(K16=0,"năm","lăm"),"sáu","bảy","tám","chín"))</f>
        <v>chín</v>
      </c>
      <c r="M18" s="11" t="str">
        <f>IF(M16=0,"",CHOOSE(M16,"một","hai","ba","bốn","năm","sáu","bảy","tám","chín"))</f>
        <v/>
      </c>
      <c r="N18" s="15" t="str">
        <f>IF(N16=0,IF(AND(M16&lt;&gt;0,O16&lt;&gt;0),"lẻ",""),CHOOSE(N16,"một","hai","ba","bốn","năm","sáu","bảy","tám","chín"))</f>
        <v/>
      </c>
      <c r="O18" s="15" t="str">
        <f>IF(O16=0,"",CHOOSE(O16,IF(N16&gt;1,"một","một"),"hai","ba","bốn",IF(N16=0,"năm","lăm"),"sáu","bảy","tám","chín"))</f>
        <v/>
      </c>
    </row>
    <row r="19" spans="2:15" s="8" customFormat="1" ht="16.5">
      <c r="B19" s="12"/>
      <c r="C19" s="10"/>
      <c r="D19" s="15" t="str">
        <f>IF(D16=0,"","trăm")</f>
        <v/>
      </c>
      <c r="E19" s="15" t="str">
        <f>IF(E16=0,"",IF(E16=1,"","mươi"))</f>
        <v/>
      </c>
      <c r="F19" s="15" t="str">
        <f>IF(AND(F16=0,F17=0),"","tỷ")</f>
        <v/>
      </c>
      <c r="G19" s="15" t="str">
        <f>IF(G16=0,"","trăm")</f>
        <v>trăm</v>
      </c>
      <c r="H19" s="15" t="str">
        <f>IF(H16=0,"",IF(H16=1,"","mươi"))</f>
        <v>mươi</v>
      </c>
      <c r="I19" s="15" t="str">
        <f>IF(AND(I16=0,I17=0),"","triệu")</f>
        <v>triệu</v>
      </c>
      <c r="J19" s="15" t="str">
        <f>IF(J16=0,"","trăm")</f>
        <v>trăm</v>
      </c>
      <c r="K19" s="15" t="str">
        <f>IF(K16=0,"",IF(K16=1,"","mươi"))</f>
        <v>mươi</v>
      </c>
      <c r="L19" s="15" t="str">
        <f>IF(AND(L16=0,L17=0),"","ngàn")</f>
        <v>ngàn</v>
      </c>
      <c r="M19" s="15" t="str">
        <f>IF(M16=0,"","trăm")</f>
        <v/>
      </c>
      <c r="N19" s="15" t="str">
        <f>IF(N16=0,"",IF(N16=1,"","mươi"))</f>
        <v/>
      </c>
      <c r="O19" s="15" t="s">
        <v>102</v>
      </c>
    </row>
    <row r="20" spans="2:15" s="8" customFormat="1" ht="16.5">
      <c r="B20" s="12"/>
      <c r="C20" s="11" t="str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Ba trăm sáu mươi mốt triệu chín trăm bảy mươi chín ngàn đồng./.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2" spans="2:15" s="8" customFormat="1" ht="16.5">
      <c r="B22" s="5" t="e">
        <f>#REF!</f>
        <v>#REF!</v>
      </c>
      <c r="C22" s="6" t="e">
        <f>RIGHT("000000000000"&amp;ROUND(B22,0),12)</f>
        <v>#REF!</v>
      </c>
      <c r="D22" s="7">
        <v>1</v>
      </c>
      <c r="E22" s="7">
        <v>2</v>
      </c>
      <c r="F22" s="7">
        <v>3</v>
      </c>
      <c r="G22" s="7">
        <v>4</v>
      </c>
      <c r="H22" s="7">
        <v>5</v>
      </c>
      <c r="I22" s="7">
        <v>6</v>
      </c>
      <c r="J22" s="7">
        <v>7</v>
      </c>
      <c r="K22" s="7">
        <v>8</v>
      </c>
      <c r="L22" s="7">
        <v>9</v>
      </c>
      <c r="M22" s="7">
        <v>10</v>
      </c>
      <c r="N22" s="7">
        <v>11</v>
      </c>
      <c r="O22" s="7">
        <v>12</v>
      </c>
    </row>
    <row r="23" spans="2:15" s="8" customFormat="1" ht="25.5">
      <c r="B23" s="9" t="s">
        <v>101</v>
      </c>
      <c r="C23" s="10"/>
      <c r="D23" s="11" t="e">
        <f>VALUE(MID(C22,D22,1))</f>
        <v>#REF!</v>
      </c>
      <c r="E23" s="11" t="e">
        <f>VALUE(MID(C22,E22,1))</f>
        <v>#REF!</v>
      </c>
      <c r="F23" s="11" t="e">
        <f>VALUE(MID(C22,F22,1))</f>
        <v>#REF!</v>
      </c>
      <c r="G23" s="11" t="e">
        <f>VALUE(MID(C22,G22,1))</f>
        <v>#REF!</v>
      </c>
      <c r="H23" s="11" t="e">
        <f>VALUE(MID(C22,H22,1))</f>
        <v>#REF!</v>
      </c>
      <c r="I23" s="11" t="e">
        <f>VALUE(MID(C22,I22,1))</f>
        <v>#REF!</v>
      </c>
      <c r="J23" s="11" t="e">
        <f>VALUE(MID(C22,J22,1))</f>
        <v>#REF!</v>
      </c>
      <c r="K23" s="11" t="e">
        <f>VALUE(MID(C22,K22,1))</f>
        <v>#REF!</v>
      </c>
      <c r="L23" s="11" t="e">
        <f>VALUE(MID(C22,L22,1))</f>
        <v>#REF!</v>
      </c>
      <c r="M23" s="11" t="e">
        <f>VALUE(MID(C22,M22,1))</f>
        <v>#REF!</v>
      </c>
      <c r="N23" s="11" t="e">
        <f>VALUE(MID(C22,N22,1))</f>
        <v>#REF!</v>
      </c>
      <c r="O23" s="11" t="e">
        <f>VALUE(MID(C22,O22,1))</f>
        <v>#REF!</v>
      </c>
    </row>
    <row r="24" spans="2:15" s="8" customFormat="1" ht="16.5">
      <c r="B24" s="12"/>
      <c r="C24" s="10"/>
      <c r="D24" s="11" t="e">
        <f>SUM(D23:D23)</f>
        <v>#REF!</v>
      </c>
      <c r="E24" s="11" t="e">
        <f>SUM(D23:E23)</f>
        <v>#REF!</v>
      </c>
      <c r="F24" s="11" t="e">
        <f>SUM(D23:F23)</f>
        <v>#REF!</v>
      </c>
      <c r="G24" s="11" t="e">
        <f>SUM(G23:G23)</f>
        <v>#REF!</v>
      </c>
      <c r="H24" s="11" t="e">
        <f>SUM(G23:H23)</f>
        <v>#REF!</v>
      </c>
      <c r="I24" s="11" t="e">
        <f>SUM(G23:I23)</f>
        <v>#REF!</v>
      </c>
      <c r="J24" s="11" t="e">
        <f>SUM(J23:J23)</f>
        <v>#REF!</v>
      </c>
      <c r="K24" s="11" t="e">
        <f>SUM(J23:K23)</f>
        <v>#REF!</v>
      </c>
      <c r="L24" s="11" t="e">
        <f>SUM(J23:L23)</f>
        <v>#REF!</v>
      </c>
      <c r="M24" s="11" t="e">
        <f>SUM(M23:M23)</f>
        <v>#REF!</v>
      </c>
      <c r="N24" s="11" t="e">
        <f>SUM(M23:N23)</f>
        <v>#REF!</v>
      </c>
      <c r="O24" s="11" t="e">
        <f>SUM(M23:O23)</f>
        <v>#REF!</v>
      </c>
    </row>
    <row r="25" spans="2:15" s="8" customFormat="1" ht="16.5">
      <c r="B25" s="13"/>
      <c r="C25" s="10"/>
      <c r="D25" s="14" t="e">
        <f>IF(D23=0,"",CHOOSE(D23,"một","hai","ba","bốn","năm","sáu","bảy","tám","chín"))</f>
        <v>#REF!</v>
      </c>
      <c r="E25" s="14" t="e">
        <f>IF(E23=0,IF(AND(D23&lt;&gt;0,F23&lt;&gt;0),"lẻ",""),CHOOSE(E23,"mười ","hai","ba","bốn","năm","sáu","bảy","tám","chín"))</f>
        <v>#REF!</v>
      </c>
      <c r="F25" s="14" t="e">
        <f>IF(F23=0,"",CHOOSE(F23,IF(E23&gt;1,"mốt","một"),"hai","ba","bốn",IF(E23=0,"năm","lăm"),"sáu","bảy","tám","chín"))</f>
        <v>#REF!</v>
      </c>
      <c r="G25" s="14" t="e">
        <f>IF(G23=0,"",CHOOSE(G23,"một","hai","ba","bốn","năm","sáu","bảy","tám","chín"))</f>
        <v>#REF!</v>
      </c>
      <c r="H25" s="14" t="e">
        <f>IF(H23=0,IF(AND(G23&lt;&gt;0,I23&lt;&gt;0),"lẻ",""),CHOOSE(H23,"mười","hai","ba","bốn","năm","sáu","bảy","tám","chín"))</f>
        <v>#REF!</v>
      </c>
      <c r="I25" s="14" t="e">
        <f>IF(I23=0,"",CHOOSE(I23,IF(H23&gt;1,"mốt","một"),"hai","ba","bốn",IF(H23=0,"năm","lăm"),"sáu","bảy","tám","chín"))</f>
        <v>#REF!</v>
      </c>
      <c r="J25" s="14" t="e">
        <f>IF(J23=0,"",CHOOSE(J23,"một","hai","ba","bốn","năm","sáu","bảy","tám","chín"))</f>
        <v>#REF!</v>
      </c>
      <c r="K25" s="14" t="e">
        <f>IF(K23=0,IF(AND(J23&lt;&gt;0,L23&lt;&gt;0),"lẻ",""),CHOOSE(K23,"mười","hai","ba","bốn","năm","sáu","bảy","tám","chín"))</f>
        <v>#REF!</v>
      </c>
      <c r="L25" s="14" t="e">
        <f>IF(L23=0,"",CHOOSE(L23,IF(K23&gt;1,"mốt","một"),"hai","ba","bốn",IF(K23=0,"năm","lăm"),"sáu","bảy","tám","chín"))</f>
        <v>#REF!</v>
      </c>
      <c r="M25" s="11" t="e">
        <f>IF(M23=0,"",CHOOSE(M23,"một","hai","ba","bốn","năm","sáu","bảy","tám","chín"))</f>
        <v>#REF!</v>
      </c>
      <c r="N25" s="15" t="e">
        <f>IF(N23=0,IF(AND(M23&lt;&gt;0,O23&lt;&gt;0),"lẻ",""),CHOOSE(N23,"một","hai","ba","bốn","năm","sáu","bảy","tám","chín"))</f>
        <v>#REF!</v>
      </c>
      <c r="O25" s="15" t="e">
        <f>IF(O23=0,"",CHOOSE(O23,IF(N23&gt;1,"một","một"),"hai","ba","bốn",IF(N23=0,"năm","lăm"),"sáu","bảy","tám","chín"))</f>
        <v>#REF!</v>
      </c>
    </row>
    <row r="26" spans="2:15" s="8" customFormat="1" ht="16.5">
      <c r="B26" s="12"/>
      <c r="C26" s="10"/>
      <c r="D26" s="15" t="e">
        <f>IF(D23=0,"","trăm")</f>
        <v>#REF!</v>
      </c>
      <c r="E26" s="15" t="e">
        <f>IF(E23=0,"",IF(E23=1,"","mươi"))</f>
        <v>#REF!</v>
      </c>
      <c r="F26" s="15" t="e">
        <f>IF(AND(F23=0,F24=0),"","tỷ")</f>
        <v>#REF!</v>
      </c>
      <c r="G26" s="15" t="e">
        <f>IF(G23=0,"","trăm")</f>
        <v>#REF!</v>
      </c>
      <c r="H26" s="15" t="e">
        <f>IF(H23=0,"",IF(H23=1,"","mươi"))</f>
        <v>#REF!</v>
      </c>
      <c r="I26" s="15" t="e">
        <f>IF(AND(I23=0,I24=0),"","triệu")</f>
        <v>#REF!</v>
      </c>
      <c r="J26" s="15" t="e">
        <f>IF(J23=0,"","trăm")</f>
        <v>#REF!</v>
      </c>
      <c r="K26" s="15" t="e">
        <f>IF(K23=0,"",IF(K23=1,"","mươi"))</f>
        <v>#REF!</v>
      </c>
      <c r="L26" s="15" t="e">
        <f>IF(AND(L23=0,L24=0),"","ngàn")</f>
        <v>#REF!</v>
      </c>
      <c r="M26" s="15" t="e">
        <f>IF(M23=0,"","trăm")</f>
        <v>#REF!</v>
      </c>
      <c r="N26" s="15" t="e">
        <f>IF(N23=0,"",IF(N23=1,"","mươi"))</f>
        <v>#REF!</v>
      </c>
      <c r="O26" s="15" t="s">
        <v>102</v>
      </c>
    </row>
    <row r="27" spans="2:15" s="8" customFormat="1" ht="16.5">
      <c r="B27" s="12"/>
      <c r="C27" s="11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G7"/>
  <sheetViews>
    <sheetView workbookViewId="0">
      <selection activeCell="F7" sqref="F7"/>
    </sheetView>
  </sheetViews>
  <sheetFormatPr defaultRowHeight="15.75"/>
  <cols>
    <col min="1" max="1" width="11.625" bestFit="1" customWidth="1"/>
    <col min="2" max="2" width="6.375" bestFit="1" customWidth="1"/>
    <col min="3" max="3" width="7.375" bestFit="1" customWidth="1"/>
    <col min="5" max="5" width="11.625" bestFit="1" customWidth="1"/>
    <col min="7" max="7" width="9.625" customWidth="1"/>
  </cols>
  <sheetData>
    <row r="3" spans="1:7">
      <c r="A3" s="98" t="s">
        <v>107</v>
      </c>
      <c r="B3" s="98"/>
      <c r="C3" s="98"/>
      <c r="E3" s="98" t="s">
        <v>108</v>
      </c>
      <c r="F3" s="98"/>
      <c r="G3" s="98"/>
    </row>
    <row r="4" spans="1:7">
      <c r="B4" t="s">
        <v>92</v>
      </c>
      <c r="C4" t="s">
        <v>93</v>
      </c>
      <c r="F4" t="s">
        <v>92</v>
      </c>
      <c r="G4" t="s">
        <v>93</v>
      </c>
    </row>
    <row r="5" spans="1:7">
      <c r="A5" t="s">
        <v>91</v>
      </c>
      <c r="B5" s="4">
        <v>70000</v>
      </c>
      <c r="C5" s="4">
        <v>90000</v>
      </c>
      <c r="E5" t="s">
        <v>91</v>
      </c>
      <c r="F5" s="4">
        <f t="shared" ref="F5:G7" si="0">B5*1.5</f>
        <v>105000</v>
      </c>
      <c r="G5" s="4">
        <f t="shared" si="0"/>
        <v>135000</v>
      </c>
    </row>
    <row r="6" spans="1:7">
      <c r="A6" t="s">
        <v>94</v>
      </c>
      <c r="B6" s="4">
        <v>75000</v>
      </c>
      <c r="C6" s="4">
        <v>105000</v>
      </c>
      <c r="E6" t="s">
        <v>94</v>
      </c>
      <c r="F6" s="4">
        <f t="shared" si="0"/>
        <v>112500</v>
      </c>
      <c r="G6" s="4">
        <f t="shared" si="0"/>
        <v>157500</v>
      </c>
    </row>
    <row r="7" spans="1:7">
      <c r="A7" t="s">
        <v>95</v>
      </c>
      <c r="B7" s="4">
        <v>80000</v>
      </c>
      <c r="C7" s="4">
        <v>120000</v>
      </c>
      <c r="E7" t="s">
        <v>95</v>
      </c>
      <c r="F7" s="4">
        <f t="shared" si="0"/>
        <v>120000</v>
      </c>
      <c r="G7" s="4">
        <f t="shared" si="0"/>
        <v>180000</v>
      </c>
    </row>
  </sheetData>
  <mergeCells count="2">
    <mergeCell ref="A3:C3"/>
    <mergeCell ref="E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1"/>
  <sheetViews>
    <sheetView showZeros="0" tabSelected="1" topLeftCell="A4" workbookViewId="0">
      <pane ySplit="8" topLeftCell="A12" activePane="bottomLeft" state="frozen"/>
      <selection activeCell="A4" sqref="A4"/>
      <selection pane="bottomLeft" activeCell="A12" sqref="A12"/>
    </sheetView>
  </sheetViews>
  <sheetFormatPr defaultRowHeight="15"/>
  <cols>
    <col min="1" max="1" width="5.375" style="26" customWidth="1"/>
    <col min="2" max="2" width="8.125" style="27" customWidth="1"/>
    <col min="3" max="3" width="16.625" style="26" customWidth="1"/>
    <col min="4" max="4" width="6.625" style="26" bestFit="1" customWidth="1"/>
    <col min="5" max="5" width="6.625" style="27" customWidth="1"/>
    <col min="6" max="6" width="28.625" style="26" bestFit="1" customWidth="1"/>
    <col min="7" max="7" width="7.875" style="27" customWidth="1"/>
    <col min="8" max="8" width="10.875" style="27" customWidth="1"/>
    <col min="9" max="9" width="7.875" style="27" customWidth="1"/>
    <col min="10" max="10" width="11.5" style="27" customWidth="1"/>
    <col min="11" max="11" width="7.875" style="27" customWidth="1"/>
    <col min="12" max="12" width="11.25" style="27" customWidth="1"/>
    <col min="13" max="13" width="10.875" style="27" customWidth="1"/>
    <col min="14" max="16384" width="9" style="26"/>
  </cols>
  <sheetData>
    <row r="1" spans="1:13" ht="16.5">
      <c r="A1" s="106" t="s">
        <v>103</v>
      </c>
      <c r="B1" s="106"/>
      <c r="C1" s="106"/>
      <c r="D1" s="106"/>
      <c r="E1" s="106"/>
      <c r="F1" s="24"/>
      <c r="G1" s="24"/>
    </row>
    <row r="2" spans="1:13" ht="16.5">
      <c r="A2" s="107" t="s">
        <v>104</v>
      </c>
      <c r="B2" s="107"/>
      <c r="C2" s="107"/>
      <c r="D2" s="107"/>
      <c r="E2" s="107"/>
      <c r="F2" s="25"/>
      <c r="G2" s="25"/>
    </row>
    <row r="3" spans="1:13" ht="18.75">
      <c r="A3" s="22"/>
      <c r="B3" s="23"/>
    </row>
    <row r="4" spans="1:13" ht="18.75">
      <c r="A4" s="105" t="s">
        <v>620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8.75">
      <c r="A5" s="105" t="s">
        <v>105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23.25" customHeight="1">
      <c r="A6" s="104" t="s">
        <v>650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8" spans="1:13" ht="23.25" customHeight="1">
      <c r="A8" s="101" t="s">
        <v>62</v>
      </c>
      <c r="B8" s="102" t="s">
        <v>63</v>
      </c>
      <c r="C8" s="103" t="s">
        <v>65</v>
      </c>
      <c r="D8" s="108" t="s">
        <v>66</v>
      </c>
      <c r="E8" s="101" t="s">
        <v>192</v>
      </c>
      <c r="F8" s="101" t="s">
        <v>191</v>
      </c>
      <c r="G8" s="101" t="s">
        <v>116</v>
      </c>
      <c r="H8" s="101"/>
      <c r="I8" s="101" t="s">
        <v>117</v>
      </c>
      <c r="J8" s="101"/>
      <c r="K8" s="102" t="s">
        <v>119</v>
      </c>
      <c r="L8" s="102"/>
      <c r="M8" s="102" t="s">
        <v>300</v>
      </c>
    </row>
    <row r="9" spans="1:13" s="32" customFormat="1" ht="33.75" customHeight="1">
      <c r="A9" s="101"/>
      <c r="B9" s="102"/>
      <c r="C9" s="103"/>
      <c r="D9" s="108"/>
      <c r="E9" s="101"/>
      <c r="F9" s="101"/>
      <c r="G9" s="2" t="s">
        <v>115</v>
      </c>
      <c r="H9" s="2" t="s">
        <v>118</v>
      </c>
      <c r="I9" s="2" t="s">
        <v>115</v>
      </c>
      <c r="J9" s="2" t="s">
        <v>118</v>
      </c>
      <c r="K9" s="2" t="s">
        <v>115</v>
      </c>
      <c r="L9" s="2" t="s">
        <v>118</v>
      </c>
      <c r="M9" s="102"/>
    </row>
    <row r="10" spans="1:13" s="32" customFormat="1" ht="14.25" hidden="1">
      <c r="A10" s="29"/>
      <c r="B10" s="2"/>
      <c r="C10" s="30"/>
      <c r="D10" s="31"/>
      <c r="E10" s="31"/>
      <c r="F10" s="31"/>
      <c r="G10" s="2"/>
      <c r="H10" s="2"/>
      <c r="I10" s="2"/>
      <c r="J10" s="2"/>
      <c r="K10" s="2"/>
      <c r="L10" s="2"/>
      <c r="M10" s="29"/>
    </row>
    <row r="11" spans="1:13" s="32" customFormat="1" ht="18.75" customHeight="1">
      <c r="A11" s="29">
        <v>1</v>
      </c>
      <c r="B11" s="2">
        <v>2</v>
      </c>
      <c r="C11" s="30">
        <v>3</v>
      </c>
      <c r="D11" s="31">
        <v>4</v>
      </c>
      <c r="E11" s="31" t="s">
        <v>193</v>
      </c>
      <c r="F11" s="31" t="s">
        <v>194</v>
      </c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29">
        <v>11</v>
      </c>
    </row>
    <row r="12" spans="1:13" ht="24.75" customHeight="1">
      <c r="A12" s="37">
        <v>1</v>
      </c>
      <c r="B12" s="37" t="s">
        <v>33</v>
      </c>
      <c r="C12" s="38" t="s">
        <v>52</v>
      </c>
      <c r="D12" s="39" t="s">
        <v>53</v>
      </c>
      <c r="E12" s="34" t="s">
        <v>165</v>
      </c>
      <c r="F12" s="33" t="s">
        <v>148</v>
      </c>
      <c r="G12" s="61">
        <f>SUMIF(Chi_tiet_gio_KI_2019_2020!$B$13:$B$414,Tong_hop!B12,Chi_tiet_gio_KI_2019_2020!$N$13:$N$414)</f>
        <v>123.29999999999998</v>
      </c>
      <c r="H12" s="36">
        <f>SUMIF(Chi_tiet_gio_KI_2019_2020!$B$13:$B$414,Tong_hop!B12,Chi_tiet_gio_KI_2019_2020!$P$13:$P$414)</f>
        <v>9247500</v>
      </c>
      <c r="I12" s="61">
        <f>SUMIF(Chi_tiet_gio_KI_2019_2020!$B$13:$B$414,Tong_hop!B12,Chi_tiet_gio_KI_2019_2020!$Q$13:$Q$414)</f>
        <v>0</v>
      </c>
      <c r="J12" s="36">
        <f>SUMIF(Chi_tiet_gio_KI_2019_2020!$B$13:$B$414,Tong_hop!B12,Chi_tiet_gio_KI_2019_2020!$S$13:$S$414)</f>
        <v>0</v>
      </c>
      <c r="K12" s="61">
        <f t="shared" ref="K12:K65" si="0">I12+G12</f>
        <v>123.29999999999998</v>
      </c>
      <c r="L12" s="36">
        <f t="shared" ref="L12:L25" si="1">J12+H12</f>
        <v>9247500</v>
      </c>
      <c r="M12" s="41"/>
    </row>
    <row r="13" spans="1:13" ht="24.75" customHeight="1">
      <c r="A13" s="37">
        <f>A12+1</f>
        <v>2</v>
      </c>
      <c r="B13" s="37" t="s">
        <v>125</v>
      </c>
      <c r="C13" s="38" t="s">
        <v>49</v>
      </c>
      <c r="D13" s="39" t="s">
        <v>28</v>
      </c>
      <c r="E13" s="34" t="s">
        <v>165</v>
      </c>
      <c r="F13" s="33" t="s">
        <v>148</v>
      </c>
      <c r="G13" s="61">
        <f>SUMIF(Chi_tiet_gio_KI_2019_2020!$B$13:$B$414,Tong_hop!B13,Chi_tiet_gio_KI_2019_2020!$N$13:$N$414)</f>
        <v>78.900000000000006</v>
      </c>
      <c r="H13" s="36">
        <f>SUMIF(Chi_tiet_gio_KI_2019_2020!$B$13:$B$414,Tong_hop!B13,Chi_tiet_gio_KI_2019_2020!$P$13:$P$414)</f>
        <v>5523000</v>
      </c>
      <c r="I13" s="61">
        <f>SUMIF(Chi_tiet_gio_KI_2019_2020!$B$13:$B$414,Tong_hop!B13,Chi_tiet_gio_KI_2019_2020!$Q$13:$Q$414)</f>
        <v>0</v>
      </c>
      <c r="J13" s="36">
        <f>SUMIF(Chi_tiet_gio_KI_2019_2020!$B$13:$B$414,Tong_hop!B13,Chi_tiet_gio_KI_2019_2020!$S$13:$S$414)</f>
        <v>0</v>
      </c>
      <c r="K13" s="61">
        <f t="shared" si="0"/>
        <v>78.900000000000006</v>
      </c>
      <c r="L13" s="36">
        <f t="shared" si="1"/>
        <v>5523000</v>
      </c>
      <c r="M13" s="41"/>
    </row>
    <row r="14" spans="1:13" ht="24.75" customHeight="1">
      <c r="A14" s="37">
        <f t="shared" ref="A14:A65" si="2">A13+1</f>
        <v>3</v>
      </c>
      <c r="B14" s="37" t="s">
        <v>264</v>
      </c>
      <c r="C14" s="38" t="s">
        <v>268</v>
      </c>
      <c r="D14" s="39" t="s">
        <v>269</v>
      </c>
      <c r="E14" s="34" t="s">
        <v>273</v>
      </c>
      <c r="F14" s="33" t="s">
        <v>274</v>
      </c>
      <c r="G14" s="61">
        <f>SUMIF(Chi_tiet_gio_KI_2019_2020!$B$13:$B$414,Tong_hop!B14,Chi_tiet_gio_KI_2019_2020!$N$13:$N$414)</f>
        <v>73.100000000000009</v>
      </c>
      <c r="H14" s="36">
        <f>SUMIF(Chi_tiet_gio_KI_2019_2020!$B$13:$B$414,Tong_hop!B14,Chi_tiet_gio_KI_2019_2020!$P$13:$P$414)</f>
        <v>5482500</v>
      </c>
      <c r="I14" s="61">
        <f>SUMIF(Chi_tiet_gio_KI_2019_2020!$B$13:$B$414,Tong_hop!B14,Chi_tiet_gio_KI_2019_2020!$Q$13:$Q$414)</f>
        <v>0</v>
      </c>
      <c r="J14" s="36">
        <f>SUMIF(Chi_tiet_gio_KI_2019_2020!$B$13:$B$414,Tong_hop!B14,Chi_tiet_gio_KI_2019_2020!$S$13:$S$414)</f>
        <v>0</v>
      </c>
      <c r="K14" s="61">
        <f t="shared" si="0"/>
        <v>73.100000000000009</v>
      </c>
      <c r="L14" s="36">
        <f t="shared" si="1"/>
        <v>5482500</v>
      </c>
      <c r="M14" s="41"/>
    </row>
    <row r="15" spans="1:13" ht="24.75" customHeight="1">
      <c r="A15" s="37">
        <f t="shared" si="2"/>
        <v>4</v>
      </c>
      <c r="B15" s="37" t="s">
        <v>127</v>
      </c>
      <c r="C15" s="38" t="s">
        <v>109</v>
      </c>
      <c r="D15" s="39" t="s">
        <v>134</v>
      </c>
      <c r="E15" s="34" t="s">
        <v>163</v>
      </c>
      <c r="F15" s="33" t="s">
        <v>147</v>
      </c>
      <c r="G15" s="61">
        <f>SUMIF(Chi_tiet_gio_KI_2019_2020!$B$13:$B$414,Tong_hop!B15,Chi_tiet_gio_KI_2019_2020!$N$13:$N$414)</f>
        <v>35.5</v>
      </c>
      <c r="H15" s="36">
        <f>SUMIF(Chi_tiet_gio_KI_2019_2020!$B$13:$B$414,Tong_hop!B15,Chi_tiet_gio_KI_2019_2020!$P$13:$P$414)</f>
        <v>2485000</v>
      </c>
      <c r="I15" s="61">
        <f>SUMIF(Chi_tiet_gio_KI_2019_2020!$B$13:$B$414,Tong_hop!B15,Chi_tiet_gio_KI_2019_2020!$Q$13:$Q$414)</f>
        <v>0</v>
      </c>
      <c r="J15" s="36">
        <f>SUMIF(Chi_tiet_gio_KI_2019_2020!$B$13:$B$414,Tong_hop!B15,Chi_tiet_gio_KI_2019_2020!$S$13:$S$414)</f>
        <v>0</v>
      </c>
      <c r="K15" s="61">
        <f>I15+G15</f>
        <v>35.5</v>
      </c>
      <c r="L15" s="36">
        <f>J15+H15</f>
        <v>2485000</v>
      </c>
      <c r="M15" s="41"/>
    </row>
    <row r="16" spans="1:13" ht="24.75" customHeight="1">
      <c r="A16" s="37">
        <f t="shared" si="2"/>
        <v>5</v>
      </c>
      <c r="B16" s="37" t="s">
        <v>621</v>
      </c>
      <c r="C16" s="38" t="s">
        <v>647</v>
      </c>
      <c r="D16" s="39" t="s">
        <v>648</v>
      </c>
      <c r="E16" s="34" t="s">
        <v>646</v>
      </c>
      <c r="F16" s="33" t="s">
        <v>150</v>
      </c>
      <c r="G16" s="61">
        <f>SUMIF(Chi_tiet_gio_KI_2019_2020!$B$13:$B$414,Tong_hop!B16,Chi_tiet_gio_KI_2019_2020!$N$13:$N$414)</f>
        <v>51.5</v>
      </c>
      <c r="H16" s="36">
        <f>SUMIF(Chi_tiet_gio_KI_2019_2020!$B$13:$B$414,Tong_hop!B16,Chi_tiet_gio_KI_2019_2020!$P$13:$P$414)</f>
        <v>3862500</v>
      </c>
      <c r="I16" s="61">
        <f>SUMIF(Chi_tiet_gio_KI_2019_2020!$B$13:$B$414,Tong_hop!B16,Chi_tiet_gio_KI_2019_2020!$Q$13:$Q$414)</f>
        <v>0</v>
      </c>
      <c r="J16" s="36">
        <f>SUMIF(Chi_tiet_gio_KI_2019_2020!$B$13:$B$414,Tong_hop!B16,Chi_tiet_gio_KI_2019_2020!$S$13:$S$414)</f>
        <v>0</v>
      </c>
      <c r="K16" s="61">
        <f t="shared" si="0"/>
        <v>51.5</v>
      </c>
      <c r="L16" s="36">
        <f t="shared" si="1"/>
        <v>3862500</v>
      </c>
      <c r="M16" s="41"/>
    </row>
    <row r="17" spans="1:13" ht="24.75" customHeight="1">
      <c r="A17" s="37">
        <f t="shared" si="2"/>
        <v>6</v>
      </c>
      <c r="B17" s="37" t="s">
        <v>654</v>
      </c>
      <c r="C17" s="38" t="s">
        <v>655</v>
      </c>
      <c r="D17" s="39" t="s">
        <v>656</v>
      </c>
      <c r="E17" s="34" t="s">
        <v>657</v>
      </c>
      <c r="F17" s="33" t="s">
        <v>166</v>
      </c>
      <c r="G17" s="61">
        <f>SUMIF(Chi_tiet_gio_KI_2019_2020!$B$13:$B$414,Tong_hop!B17,Chi_tiet_gio_KI_2019_2020!$N$13:$N$414)</f>
        <v>40</v>
      </c>
      <c r="H17" s="36">
        <f>SUMIF(Chi_tiet_gio_KI_2019_2020!$B$13:$B$414,Tong_hop!B17,Chi_tiet_gio_KI_2019_2020!$P$13:$P$414)</f>
        <v>2800000</v>
      </c>
      <c r="I17" s="61">
        <f>SUMIF(Chi_tiet_gio_KI_2019_2020!$B$13:$B$414,Tong_hop!B17,Chi_tiet_gio_KI_2019_2020!$Q$13:$Q$414)</f>
        <v>0</v>
      </c>
      <c r="J17" s="36">
        <f>SUMIF(Chi_tiet_gio_KI_2019_2020!$B$13:$B$414,Tong_hop!B17,Chi_tiet_gio_KI_2019_2020!$S$13:$S$414)</f>
        <v>0</v>
      </c>
      <c r="K17" s="61">
        <f>I17+G17</f>
        <v>40</v>
      </c>
      <c r="L17" s="36">
        <f>J17+H17</f>
        <v>2800000</v>
      </c>
      <c r="M17" s="41"/>
    </row>
    <row r="18" spans="1:13" ht="24.75" customHeight="1">
      <c r="A18" s="37">
        <f t="shared" si="2"/>
        <v>7</v>
      </c>
      <c r="B18" s="37" t="s">
        <v>301</v>
      </c>
      <c r="C18" s="38" t="s">
        <v>579</v>
      </c>
      <c r="D18" s="39" t="s">
        <v>219</v>
      </c>
      <c r="E18" s="34" t="s">
        <v>568</v>
      </c>
      <c r="F18" s="33" t="s">
        <v>559</v>
      </c>
      <c r="G18" s="61">
        <f>SUMIF(Chi_tiet_gio_KI_2019_2020!$B$13:$B$414,Tong_hop!B18,Chi_tiet_gio_KI_2019_2020!$N$13:$N$414)</f>
        <v>8</v>
      </c>
      <c r="H18" s="36">
        <f>SUMIF(Chi_tiet_gio_KI_2019_2020!$B$13:$B$414,Tong_hop!B18,Chi_tiet_gio_KI_2019_2020!$P$13:$P$414)</f>
        <v>560000</v>
      </c>
      <c r="I18" s="61">
        <f>SUMIF(Chi_tiet_gio_KI_2019_2020!$B$13:$B$414,Tong_hop!B18,Chi_tiet_gio_KI_2019_2020!$Q$13:$Q$414)</f>
        <v>0</v>
      </c>
      <c r="J18" s="36">
        <f>SUMIF(Chi_tiet_gio_KI_2019_2020!$B$13:$B$414,Tong_hop!B18,Chi_tiet_gio_KI_2019_2020!$S$13:$S$414)</f>
        <v>0</v>
      </c>
      <c r="K18" s="61">
        <f t="shared" si="0"/>
        <v>8</v>
      </c>
      <c r="L18" s="36">
        <f t="shared" si="1"/>
        <v>560000</v>
      </c>
      <c r="M18" s="41"/>
    </row>
    <row r="19" spans="1:13" ht="24.75" customHeight="1">
      <c r="A19" s="37">
        <f t="shared" si="2"/>
        <v>8</v>
      </c>
      <c r="B19" s="37" t="s">
        <v>302</v>
      </c>
      <c r="C19" s="38" t="s">
        <v>580</v>
      </c>
      <c r="D19" s="39" t="s">
        <v>581</v>
      </c>
      <c r="E19" s="34" t="s">
        <v>568</v>
      </c>
      <c r="F19" s="33" t="s">
        <v>559</v>
      </c>
      <c r="G19" s="61">
        <f>SUMIF(Chi_tiet_gio_KI_2019_2020!$B$13:$B$414,Tong_hop!B19,Chi_tiet_gio_KI_2019_2020!$N$13:$N$414)</f>
        <v>150.5</v>
      </c>
      <c r="H19" s="36">
        <f>SUMIF(Chi_tiet_gio_KI_2019_2020!$B$13:$B$414,Tong_hop!B19,Chi_tiet_gio_KI_2019_2020!$P$13:$P$414)</f>
        <v>10535000</v>
      </c>
      <c r="I19" s="61">
        <f>SUMIF(Chi_tiet_gio_KI_2019_2020!$B$13:$B$414,Tong_hop!B19,Chi_tiet_gio_KI_2019_2020!$Q$13:$Q$414)</f>
        <v>0</v>
      </c>
      <c r="J19" s="36">
        <f>SUMIF(Chi_tiet_gio_KI_2019_2020!$B$13:$B$414,Tong_hop!B19,Chi_tiet_gio_KI_2019_2020!$S$13:$S$414)</f>
        <v>0</v>
      </c>
      <c r="K19" s="61">
        <f t="shared" si="0"/>
        <v>150.5</v>
      </c>
      <c r="L19" s="36">
        <f t="shared" si="1"/>
        <v>10535000</v>
      </c>
      <c r="M19" s="41"/>
    </row>
    <row r="20" spans="1:13" ht="24.75" customHeight="1">
      <c r="A20" s="37">
        <f t="shared" si="2"/>
        <v>9</v>
      </c>
      <c r="B20" s="37" t="s">
        <v>303</v>
      </c>
      <c r="C20" s="38" t="s">
        <v>109</v>
      </c>
      <c r="D20" s="39" t="s">
        <v>582</v>
      </c>
      <c r="E20" s="34" t="s">
        <v>569</v>
      </c>
      <c r="F20" s="33" t="s">
        <v>649</v>
      </c>
      <c r="G20" s="61">
        <f>SUMIF(Chi_tiet_gio_KI_2019_2020!$B$13:$B$414,Tong_hop!B20,Chi_tiet_gio_KI_2019_2020!$N$13:$N$414)</f>
        <v>180.10000000000002</v>
      </c>
      <c r="H20" s="36">
        <f>SUMIF(Chi_tiet_gio_KI_2019_2020!$B$13:$B$414,Tong_hop!B20,Chi_tiet_gio_KI_2019_2020!$P$13:$P$414)</f>
        <v>14408000</v>
      </c>
      <c r="I20" s="61">
        <f>SUMIF(Chi_tiet_gio_KI_2019_2020!$B$13:$B$414,Tong_hop!B20,Chi_tiet_gio_KI_2019_2020!$Q$13:$Q$414)</f>
        <v>121.8</v>
      </c>
      <c r="J20" s="36">
        <f>SUMIF(Chi_tiet_gio_KI_2019_2020!$B$13:$B$414,Tong_hop!B20,Chi_tiet_gio_KI_2019_2020!$S$13:$S$414)</f>
        <v>14616000</v>
      </c>
      <c r="K20" s="61">
        <f t="shared" si="0"/>
        <v>301.90000000000003</v>
      </c>
      <c r="L20" s="36">
        <f t="shared" si="1"/>
        <v>29024000</v>
      </c>
      <c r="M20" s="41"/>
    </row>
    <row r="21" spans="1:13" ht="24.75" customHeight="1">
      <c r="A21" s="37">
        <f t="shared" si="2"/>
        <v>10</v>
      </c>
      <c r="B21" s="37" t="s">
        <v>206</v>
      </c>
      <c r="C21" s="38" t="s">
        <v>44</v>
      </c>
      <c r="D21" s="39" t="s">
        <v>228</v>
      </c>
      <c r="E21" s="34" t="s">
        <v>233</v>
      </c>
      <c r="F21" s="33" t="s">
        <v>240</v>
      </c>
      <c r="G21" s="61">
        <f>SUMIF(Chi_tiet_gio_KI_2019_2020!$B$13:$B$414,Tong_hop!B21,Chi_tiet_gio_KI_2019_2020!$N$13:$N$414)</f>
        <v>0</v>
      </c>
      <c r="H21" s="36">
        <f>SUMIF(Chi_tiet_gio_KI_2019_2020!$B$13:$B$414,Tong_hop!B21,Chi_tiet_gio_KI_2019_2020!$P$13:$P$414)</f>
        <v>0</v>
      </c>
      <c r="I21" s="61">
        <f>SUMIF(Chi_tiet_gio_KI_2019_2020!$B$13:$B$414,Tong_hop!B21,Chi_tiet_gio_KI_2019_2020!$Q$13:$Q$414)</f>
        <v>84.1</v>
      </c>
      <c r="J21" s="36">
        <f>SUMIF(Chi_tiet_gio_KI_2019_2020!$B$13:$B$414,Tong_hop!B21,Chi_tiet_gio_KI_2019_2020!$S$13:$S$414)</f>
        <v>8830500</v>
      </c>
      <c r="K21" s="61">
        <f t="shared" si="0"/>
        <v>84.1</v>
      </c>
      <c r="L21" s="36">
        <f t="shared" si="1"/>
        <v>8830500</v>
      </c>
      <c r="M21" s="41"/>
    </row>
    <row r="22" spans="1:13" ht="24.75" customHeight="1">
      <c r="A22" s="37">
        <f t="shared" si="2"/>
        <v>11</v>
      </c>
      <c r="B22" s="37" t="s">
        <v>304</v>
      </c>
      <c r="C22" s="38" t="s">
        <v>583</v>
      </c>
      <c r="D22" s="42" t="s">
        <v>584</v>
      </c>
      <c r="E22" s="76" t="s">
        <v>170</v>
      </c>
      <c r="F22" s="75" t="s">
        <v>237</v>
      </c>
      <c r="G22" s="61">
        <f>SUMIF(Chi_tiet_gio_KI_2019_2020!$B$13:$B$414,Tong_hop!B22,Chi_tiet_gio_KI_2019_2020!$N$13:$N$414)</f>
        <v>0</v>
      </c>
      <c r="H22" s="36">
        <f>SUMIF(Chi_tiet_gio_KI_2019_2020!$B$13:$B$414,Tong_hop!B22,Chi_tiet_gio_KI_2019_2020!$P$13:$P$414)</f>
        <v>0</v>
      </c>
      <c r="I22" s="61">
        <f>SUMIF(Chi_tiet_gio_KI_2019_2020!$B$13:$B$414,Tong_hop!B22,Chi_tiet_gio_KI_2019_2020!$Q$13:$Q$414)</f>
        <v>35.6</v>
      </c>
      <c r="J22" s="36">
        <f>SUMIF(Chi_tiet_gio_KI_2019_2020!$B$13:$B$414,Tong_hop!B22,Chi_tiet_gio_KI_2019_2020!$S$13:$S$414)</f>
        <v>3204000</v>
      </c>
      <c r="K22" s="61">
        <f t="shared" si="0"/>
        <v>35.6</v>
      </c>
      <c r="L22" s="36">
        <f t="shared" si="1"/>
        <v>3204000</v>
      </c>
      <c r="M22" s="41"/>
    </row>
    <row r="23" spans="1:13" ht="24.75" customHeight="1">
      <c r="A23" s="37">
        <f t="shared" si="2"/>
        <v>12</v>
      </c>
      <c r="B23" s="37" t="s">
        <v>201</v>
      </c>
      <c r="C23" s="38" t="s">
        <v>223</v>
      </c>
      <c r="D23" s="39" t="s">
        <v>224</v>
      </c>
      <c r="E23" s="34" t="s">
        <v>170</v>
      </c>
      <c r="F23" s="33" t="s">
        <v>237</v>
      </c>
      <c r="G23" s="61">
        <f>SUMIF(Chi_tiet_gio_KI_2019_2020!$B$13:$B$414,Tong_hop!B23,Chi_tiet_gio_KI_2019_2020!$N$13:$N$414)</f>
        <v>0</v>
      </c>
      <c r="H23" s="36">
        <f>SUMIF(Chi_tiet_gio_KI_2019_2020!$B$13:$B$414,Tong_hop!B23,Chi_tiet_gio_KI_2019_2020!$P$13:$P$414)</f>
        <v>0</v>
      </c>
      <c r="I23" s="61">
        <f>SUMIF(Chi_tiet_gio_KI_2019_2020!$B$13:$B$414,Tong_hop!B23,Chi_tiet_gio_KI_2019_2020!$Q$13:$Q$414)</f>
        <v>101.19999999999999</v>
      </c>
      <c r="J23" s="36">
        <f>SUMIF(Chi_tiet_gio_KI_2019_2020!$B$13:$B$414,Tong_hop!B23,Chi_tiet_gio_KI_2019_2020!$S$13:$S$414)</f>
        <v>12144000</v>
      </c>
      <c r="K23" s="61">
        <f>I23+G23</f>
        <v>101.19999999999999</v>
      </c>
      <c r="L23" s="36">
        <f>J23+H23</f>
        <v>12144000</v>
      </c>
      <c r="M23" s="41"/>
    </row>
    <row r="24" spans="1:13" ht="24.75" customHeight="1">
      <c r="A24" s="37">
        <f t="shared" si="2"/>
        <v>13</v>
      </c>
      <c r="B24" s="37" t="s">
        <v>207</v>
      </c>
      <c r="C24" s="38" t="s">
        <v>139</v>
      </c>
      <c r="D24" s="39" t="s">
        <v>229</v>
      </c>
      <c r="E24" s="34" t="s">
        <v>168</v>
      </c>
      <c r="F24" s="33" t="s">
        <v>149</v>
      </c>
      <c r="G24" s="61">
        <f>SUMIF(Chi_tiet_gio_KI_2019_2020!$B$13:$B$414,Tong_hop!B24,Chi_tiet_gio_KI_2019_2020!$N$13:$N$414)</f>
        <v>0</v>
      </c>
      <c r="H24" s="36">
        <f>SUMIF(Chi_tiet_gio_KI_2019_2020!$B$13:$B$414,Tong_hop!B24,Chi_tiet_gio_KI_2019_2020!$P$13:$P$414)</f>
        <v>0</v>
      </c>
      <c r="I24" s="61">
        <f>SUMIF(Chi_tiet_gio_KI_2019_2020!$B$13:$B$414,Tong_hop!B24,Chi_tiet_gio_KI_2019_2020!$Q$13:$Q$414)</f>
        <v>96.300000000000011</v>
      </c>
      <c r="J24" s="36">
        <f>SUMIF(Chi_tiet_gio_KI_2019_2020!$B$13:$B$414,Tong_hop!B24,Chi_tiet_gio_KI_2019_2020!$S$13:$S$414)</f>
        <v>10111500</v>
      </c>
      <c r="K24" s="61">
        <f>I24+G24</f>
        <v>96.300000000000011</v>
      </c>
      <c r="L24" s="36">
        <f>J24+H24</f>
        <v>10111500</v>
      </c>
      <c r="M24" s="41"/>
    </row>
    <row r="25" spans="1:13" ht="24.75" customHeight="1">
      <c r="A25" s="37">
        <f t="shared" si="2"/>
        <v>14</v>
      </c>
      <c r="B25" s="37" t="s">
        <v>305</v>
      </c>
      <c r="C25" s="38" t="s">
        <v>585</v>
      </c>
      <c r="D25" s="42" t="s">
        <v>43</v>
      </c>
      <c r="E25" s="76" t="s">
        <v>174</v>
      </c>
      <c r="F25" s="75" t="s">
        <v>151</v>
      </c>
      <c r="G25" s="61">
        <f>SUMIF(Chi_tiet_gio_KI_2019_2020!$B$13:$B$414,Tong_hop!B25,Chi_tiet_gio_KI_2019_2020!$N$13:$N$414)</f>
        <v>0</v>
      </c>
      <c r="H25" s="36">
        <f>SUMIF(Chi_tiet_gio_KI_2019_2020!$B$13:$B$414,Tong_hop!B25,Chi_tiet_gio_KI_2019_2020!$P$13:$P$414)</f>
        <v>0</v>
      </c>
      <c r="I25" s="61">
        <f>SUMIF(Chi_tiet_gio_KI_2019_2020!$B$13:$B$414,Tong_hop!B25,Chi_tiet_gio_KI_2019_2020!$Q$13:$Q$414)</f>
        <v>16.8</v>
      </c>
      <c r="J25" s="36">
        <f>SUMIF(Chi_tiet_gio_KI_2019_2020!$B$13:$B$414,Tong_hop!B25,Chi_tiet_gio_KI_2019_2020!$S$13:$S$414)</f>
        <v>1764000</v>
      </c>
      <c r="K25" s="61">
        <f t="shared" si="0"/>
        <v>16.8</v>
      </c>
      <c r="L25" s="36">
        <f t="shared" si="1"/>
        <v>1764000</v>
      </c>
      <c r="M25" s="41"/>
    </row>
    <row r="26" spans="1:13" ht="24.75" customHeight="1">
      <c r="A26" s="37">
        <f t="shared" si="2"/>
        <v>15</v>
      </c>
      <c r="B26" s="37" t="s">
        <v>306</v>
      </c>
      <c r="C26" s="38" t="s">
        <v>48</v>
      </c>
      <c r="D26" s="39" t="s">
        <v>586</v>
      </c>
      <c r="E26" s="34" t="s">
        <v>174</v>
      </c>
      <c r="F26" s="33" t="s">
        <v>151</v>
      </c>
      <c r="G26" s="61">
        <f>SUMIF(Chi_tiet_gio_KI_2019_2020!$B$13:$B$414,Tong_hop!B26,Chi_tiet_gio_KI_2019_2020!$N$13:$N$414)</f>
        <v>26.700000000000003</v>
      </c>
      <c r="H26" s="36">
        <f>SUMIF(Chi_tiet_gio_KI_2019_2020!$B$13:$B$414,Tong_hop!B26,Chi_tiet_gio_KI_2019_2020!$P$13:$P$414)</f>
        <v>2002500</v>
      </c>
      <c r="I26" s="61">
        <f>SUMIF(Chi_tiet_gio_KI_2019_2020!$B$13:$B$414,Tong_hop!B26,Chi_tiet_gio_KI_2019_2020!$Q$13:$Q$414)</f>
        <v>0</v>
      </c>
      <c r="J26" s="36">
        <f>SUMIF(Chi_tiet_gio_KI_2019_2020!$B$13:$B$414,Tong_hop!B26,Chi_tiet_gio_KI_2019_2020!$S$13:$S$414)</f>
        <v>0</v>
      </c>
      <c r="K26" s="61">
        <f t="shared" si="0"/>
        <v>26.700000000000003</v>
      </c>
      <c r="L26" s="36">
        <f t="shared" ref="L26:L65" si="3">J26+H26</f>
        <v>2002500</v>
      </c>
      <c r="M26" s="41"/>
    </row>
    <row r="27" spans="1:13" ht="24.75" customHeight="1">
      <c r="A27" s="37">
        <f t="shared" si="2"/>
        <v>16</v>
      </c>
      <c r="B27" s="37" t="s">
        <v>307</v>
      </c>
      <c r="C27" s="38" t="s">
        <v>132</v>
      </c>
      <c r="D27" s="39" t="s">
        <v>587</v>
      </c>
      <c r="E27" s="34" t="s">
        <v>174</v>
      </c>
      <c r="F27" s="33" t="s">
        <v>151</v>
      </c>
      <c r="G27" s="61">
        <f>SUMIF(Chi_tiet_gio_KI_2019_2020!$B$13:$B$414,Tong_hop!B27,Chi_tiet_gio_KI_2019_2020!$N$13:$N$414)</f>
        <v>0</v>
      </c>
      <c r="H27" s="36">
        <f>SUMIF(Chi_tiet_gio_KI_2019_2020!$B$13:$B$414,Tong_hop!B27,Chi_tiet_gio_KI_2019_2020!$P$13:$P$414)</f>
        <v>0</v>
      </c>
      <c r="I27" s="61">
        <f>SUMIF(Chi_tiet_gio_KI_2019_2020!$B$13:$B$414,Tong_hop!B27,Chi_tiet_gio_KI_2019_2020!$Q$13:$Q$414)</f>
        <v>65.3</v>
      </c>
      <c r="J27" s="36">
        <f>SUMIF(Chi_tiet_gio_KI_2019_2020!$B$13:$B$414,Tong_hop!B27,Chi_tiet_gio_KI_2019_2020!$S$13:$S$414)</f>
        <v>7836000</v>
      </c>
      <c r="K27" s="61">
        <f t="shared" si="0"/>
        <v>65.3</v>
      </c>
      <c r="L27" s="36">
        <f t="shared" si="3"/>
        <v>7836000</v>
      </c>
      <c r="M27" s="41"/>
    </row>
    <row r="28" spans="1:13" ht="24.75" customHeight="1">
      <c r="A28" s="37">
        <f t="shared" si="2"/>
        <v>17</v>
      </c>
      <c r="B28" s="37" t="s">
        <v>126</v>
      </c>
      <c r="C28" s="38" t="s">
        <v>133</v>
      </c>
      <c r="D28" s="42" t="s">
        <v>129</v>
      </c>
      <c r="E28" s="76" t="s">
        <v>174</v>
      </c>
      <c r="F28" s="75" t="s">
        <v>151</v>
      </c>
      <c r="G28" s="61">
        <f>SUMIF(Chi_tiet_gio_KI_2019_2020!$B$13:$B$414,Tong_hop!B28,Chi_tiet_gio_KI_2019_2020!$N$13:$N$414)</f>
        <v>20</v>
      </c>
      <c r="H28" s="36">
        <f>SUMIF(Chi_tiet_gio_KI_2019_2020!$B$13:$B$414,Tong_hop!B28,Chi_tiet_gio_KI_2019_2020!$P$13:$P$414)</f>
        <v>1600000</v>
      </c>
      <c r="I28" s="61">
        <f>SUMIF(Chi_tiet_gio_KI_2019_2020!$B$13:$B$414,Tong_hop!B28,Chi_tiet_gio_KI_2019_2020!$Q$13:$Q$414)</f>
        <v>34.200000000000003</v>
      </c>
      <c r="J28" s="36">
        <f>SUMIF(Chi_tiet_gio_KI_2019_2020!$B$13:$B$414,Tong_hop!B28,Chi_tiet_gio_KI_2019_2020!$S$13:$S$414)</f>
        <v>4104000</v>
      </c>
      <c r="K28" s="61">
        <f t="shared" si="0"/>
        <v>54.2</v>
      </c>
      <c r="L28" s="36">
        <f t="shared" si="3"/>
        <v>5704000</v>
      </c>
      <c r="M28" s="41"/>
    </row>
    <row r="29" spans="1:13" ht="24.75" customHeight="1">
      <c r="A29" s="37">
        <f t="shared" si="2"/>
        <v>18</v>
      </c>
      <c r="B29" s="37" t="s">
        <v>128</v>
      </c>
      <c r="C29" s="38" t="s">
        <v>136</v>
      </c>
      <c r="D29" s="39" t="s">
        <v>137</v>
      </c>
      <c r="E29" s="34" t="s">
        <v>175</v>
      </c>
      <c r="F29" s="33" t="s">
        <v>152</v>
      </c>
      <c r="G29" s="61">
        <f>SUMIF(Chi_tiet_gio_KI_2019_2020!$B$13:$B$414,Tong_hop!B29,Chi_tiet_gio_KI_2019_2020!$N$13:$N$414)</f>
        <v>0</v>
      </c>
      <c r="H29" s="36">
        <f>SUMIF(Chi_tiet_gio_KI_2019_2020!$B$13:$B$414,Tong_hop!B29,Chi_tiet_gio_KI_2019_2020!$P$13:$P$414)</f>
        <v>0</v>
      </c>
      <c r="I29" s="61">
        <f>SUMIF(Chi_tiet_gio_KI_2019_2020!$B$13:$B$414,Tong_hop!B29,Chi_tiet_gio_KI_2019_2020!$Q$13:$Q$414)</f>
        <v>11.100000000000001</v>
      </c>
      <c r="J29" s="36">
        <f>SUMIF(Chi_tiet_gio_KI_2019_2020!$B$13:$B$414,Tong_hop!B29,Chi_tiet_gio_KI_2019_2020!$S$13:$S$414)</f>
        <v>1165500</v>
      </c>
      <c r="K29" s="61">
        <f>I29+G29</f>
        <v>11.100000000000001</v>
      </c>
      <c r="L29" s="36">
        <f>J29+H29</f>
        <v>1165500</v>
      </c>
      <c r="M29" s="41"/>
    </row>
    <row r="30" spans="1:13" ht="24.75" customHeight="1">
      <c r="A30" s="37">
        <f t="shared" si="2"/>
        <v>19</v>
      </c>
      <c r="B30" s="37" t="s">
        <v>265</v>
      </c>
      <c r="C30" s="38" t="s">
        <v>39</v>
      </c>
      <c r="D30" s="42" t="s">
        <v>270</v>
      </c>
      <c r="E30" s="76" t="s">
        <v>176</v>
      </c>
      <c r="F30" s="75" t="s">
        <v>153</v>
      </c>
      <c r="G30" s="61">
        <f>SUMIF(Chi_tiet_gio_KI_2019_2020!$B$13:$B$414,Tong_hop!B30,Chi_tiet_gio_KI_2019_2020!$N$13:$N$414)</f>
        <v>40</v>
      </c>
      <c r="H30" s="36">
        <f>SUMIF(Chi_tiet_gio_KI_2019_2020!$B$13:$B$414,Tong_hop!B30,Chi_tiet_gio_KI_2019_2020!$P$13:$P$414)</f>
        <v>2800000</v>
      </c>
      <c r="I30" s="61">
        <f>SUMIF(Chi_tiet_gio_KI_2019_2020!$B$13:$B$414,Tong_hop!B30,Chi_tiet_gio_KI_2019_2020!$Q$13:$Q$414)</f>
        <v>0</v>
      </c>
      <c r="J30" s="36">
        <f>SUMIF(Chi_tiet_gio_KI_2019_2020!$B$13:$B$414,Tong_hop!B30,Chi_tiet_gio_KI_2019_2020!$S$13:$S$414)</f>
        <v>0</v>
      </c>
      <c r="K30" s="61">
        <f t="shared" si="0"/>
        <v>40</v>
      </c>
      <c r="L30" s="36">
        <f t="shared" si="3"/>
        <v>2800000</v>
      </c>
      <c r="M30" s="41"/>
    </row>
    <row r="31" spans="1:13" ht="24.75" customHeight="1">
      <c r="A31" s="37">
        <f t="shared" si="2"/>
        <v>20</v>
      </c>
      <c r="B31" s="37" t="s">
        <v>308</v>
      </c>
      <c r="C31" s="38" t="s">
        <v>39</v>
      </c>
      <c r="D31" s="39" t="s">
        <v>588</v>
      </c>
      <c r="E31" s="34" t="s">
        <v>570</v>
      </c>
      <c r="F31" s="33" t="s">
        <v>561</v>
      </c>
      <c r="G31" s="61">
        <f>SUMIF(Chi_tiet_gio_KI_2019_2020!$B$13:$B$414,Tong_hop!B31,Chi_tiet_gio_KI_2019_2020!$N$13:$N$414)</f>
        <v>0</v>
      </c>
      <c r="H31" s="36">
        <f>SUMIF(Chi_tiet_gio_KI_2019_2020!$B$13:$B$414,Tong_hop!B31,Chi_tiet_gio_KI_2019_2020!$P$13:$P$414)</f>
        <v>0</v>
      </c>
      <c r="I31" s="61">
        <f>SUMIF(Chi_tiet_gio_KI_2019_2020!$B$13:$B$414,Tong_hop!B31,Chi_tiet_gio_KI_2019_2020!$Q$13:$Q$414)</f>
        <v>15.4</v>
      </c>
      <c r="J31" s="36">
        <f>SUMIF(Chi_tiet_gio_KI_2019_2020!$B$13:$B$414,Tong_hop!B31,Chi_tiet_gio_KI_2019_2020!$S$13:$S$414)</f>
        <v>1617000</v>
      </c>
      <c r="K31" s="61">
        <f t="shared" si="0"/>
        <v>15.4</v>
      </c>
      <c r="L31" s="36">
        <f t="shared" si="3"/>
        <v>1617000</v>
      </c>
      <c r="M31" s="41"/>
    </row>
    <row r="32" spans="1:13" ht="24.75" customHeight="1">
      <c r="A32" s="37">
        <f t="shared" si="2"/>
        <v>21</v>
      </c>
      <c r="B32" s="37" t="s">
        <v>205</v>
      </c>
      <c r="C32" s="38" t="s">
        <v>55</v>
      </c>
      <c r="D32" s="39" t="s">
        <v>227</v>
      </c>
      <c r="E32" s="34" t="s">
        <v>232</v>
      </c>
      <c r="F32" s="33" t="s">
        <v>239</v>
      </c>
      <c r="G32" s="61">
        <f>SUMIF(Chi_tiet_gio_KI_2019_2020!$B$13:$B$414,Tong_hop!B32,Chi_tiet_gio_KI_2019_2020!$N$13:$N$414)</f>
        <v>0</v>
      </c>
      <c r="H32" s="36">
        <f>SUMIF(Chi_tiet_gio_KI_2019_2020!$B$13:$B$414,Tong_hop!B32,Chi_tiet_gio_KI_2019_2020!$P$13:$P$414)</f>
        <v>0</v>
      </c>
      <c r="I32" s="61">
        <f>SUMIF(Chi_tiet_gio_KI_2019_2020!$B$13:$B$414,Tong_hop!B32,Chi_tiet_gio_KI_2019_2020!$Q$13:$Q$414)</f>
        <v>32.799999999999997</v>
      </c>
      <c r="J32" s="36">
        <f>SUMIF(Chi_tiet_gio_KI_2019_2020!$B$13:$B$414,Tong_hop!B32,Chi_tiet_gio_KI_2019_2020!$S$13:$S$414)</f>
        <v>3444000</v>
      </c>
      <c r="K32" s="61">
        <f t="shared" si="0"/>
        <v>32.799999999999997</v>
      </c>
      <c r="L32" s="36">
        <f t="shared" si="3"/>
        <v>3444000</v>
      </c>
      <c r="M32" s="41"/>
    </row>
    <row r="33" spans="1:13" ht="24.75" customHeight="1">
      <c r="A33" s="37">
        <f t="shared" si="2"/>
        <v>22</v>
      </c>
      <c r="B33" s="37" t="s">
        <v>309</v>
      </c>
      <c r="C33" s="38" t="s">
        <v>589</v>
      </c>
      <c r="D33" s="39" t="s">
        <v>590</v>
      </c>
      <c r="E33" s="34" t="s">
        <v>232</v>
      </c>
      <c r="F33" s="33" t="s">
        <v>239</v>
      </c>
      <c r="G33" s="61">
        <f>SUMIF(Chi_tiet_gio_KI_2019_2020!$B$13:$B$414,Tong_hop!B33,Chi_tiet_gio_KI_2019_2020!$N$13:$N$414)</f>
        <v>53.8</v>
      </c>
      <c r="H33" s="36">
        <f>SUMIF(Chi_tiet_gio_KI_2019_2020!$B$13:$B$414,Tong_hop!B33,Chi_tiet_gio_KI_2019_2020!$P$13:$P$414)</f>
        <v>6456000</v>
      </c>
      <c r="I33" s="61">
        <f>SUMIF(Chi_tiet_gio_KI_2019_2020!$B$13:$B$414,Tong_hop!B33,Chi_tiet_gio_KI_2019_2020!$Q$13:$Q$414)</f>
        <v>0</v>
      </c>
      <c r="J33" s="36">
        <f>SUMIF(Chi_tiet_gio_KI_2019_2020!$B$13:$B$414,Tong_hop!B33,Chi_tiet_gio_KI_2019_2020!$S$13:$S$414)</f>
        <v>0</v>
      </c>
      <c r="K33" s="61">
        <f t="shared" si="0"/>
        <v>53.8</v>
      </c>
      <c r="L33" s="36">
        <f t="shared" si="3"/>
        <v>6456000</v>
      </c>
      <c r="M33" s="41"/>
    </row>
    <row r="34" spans="1:13" ht="24.75" customHeight="1">
      <c r="A34" s="37">
        <f t="shared" si="2"/>
        <v>23</v>
      </c>
      <c r="B34" s="37" t="s">
        <v>310</v>
      </c>
      <c r="C34" s="38" t="s">
        <v>40</v>
      </c>
      <c r="D34" s="39" t="s">
        <v>45</v>
      </c>
      <c r="E34" s="34" t="s">
        <v>177</v>
      </c>
      <c r="F34" s="33" t="s">
        <v>562</v>
      </c>
      <c r="G34" s="61">
        <f>SUMIF(Chi_tiet_gio_KI_2019_2020!$B$13:$B$414,Tong_hop!B34,Chi_tiet_gio_KI_2019_2020!$N$13:$N$414)</f>
        <v>0</v>
      </c>
      <c r="H34" s="36">
        <f>SUMIF(Chi_tiet_gio_KI_2019_2020!$B$13:$B$414,Tong_hop!B34,Chi_tiet_gio_KI_2019_2020!$P$13:$P$414)</f>
        <v>0</v>
      </c>
      <c r="I34" s="61">
        <f>SUMIF(Chi_tiet_gio_KI_2019_2020!$B$13:$B$414,Tong_hop!B34,Chi_tiet_gio_KI_2019_2020!$Q$13:$Q$414)</f>
        <v>12.8</v>
      </c>
      <c r="J34" s="36">
        <f>SUMIF(Chi_tiet_gio_KI_2019_2020!$B$13:$B$414,Tong_hop!B34,Chi_tiet_gio_KI_2019_2020!$S$13:$S$414)</f>
        <v>1344000</v>
      </c>
      <c r="K34" s="61">
        <f t="shared" si="0"/>
        <v>12.8</v>
      </c>
      <c r="L34" s="36">
        <f t="shared" si="3"/>
        <v>1344000</v>
      </c>
      <c r="M34" s="41"/>
    </row>
    <row r="35" spans="1:13" ht="24.75" customHeight="1">
      <c r="A35" s="37">
        <f t="shared" si="2"/>
        <v>24</v>
      </c>
      <c r="B35" s="37" t="s">
        <v>311</v>
      </c>
      <c r="C35" s="38" t="s">
        <v>591</v>
      </c>
      <c r="D35" s="42" t="s">
        <v>592</v>
      </c>
      <c r="E35" s="76" t="s">
        <v>177</v>
      </c>
      <c r="F35" s="75" t="s">
        <v>562</v>
      </c>
      <c r="G35" s="61">
        <f>SUMIF(Chi_tiet_gio_KI_2019_2020!$B$13:$B$414,Tong_hop!B35,Chi_tiet_gio_KI_2019_2020!$N$13:$N$414)</f>
        <v>0</v>
      </c>
      <c r="H35" s="36">
        <f>SUMIF(Chi_tiet_gio_KI_2019_2020!$B$13:$B$414,Tong_hop!B35,Chi_tiet_gio_KI_2019_2020!$P$13:$P$414)</f>
        <v>0</v>
      </c>
      <c r="I35" s="61">
        <f>SUMIF(Chi_tiet_gio_KI_2019_2020!$B$13:$B$414,Tong_hop!B35,Chi_tiet_gio_KI_2019_2020!$Q$13:$Q$414)</f>
        <v>12</v>
      </c>
      <c r="J35" s="36">
        <f>SUMIF(Chi_tiet_gio_KI_2019_2020!$B$13:$B$414,Tong_hop!B35,Chi_tiet_gio_KI_2019_2020!$S$13:$S$414)</f>
        <v>1260000</v>
      </c>
      <c r="K35" s="61">
        <f t="shared" si="0"/>
        <v>12</v>
      </c>
      <c r="L35" s="36">
        <f t="shared" si="3"/>
        <v>1260000</v>
      </c>
      <c r="M35" s="41"/>
    </row>
    <row r="36" spans="1:13" ht="24.75" customHeight="1">
      <c r="A36" s="37">
        <f t="shared" si="2"/>
        <v>25</v>
      </c>
      <c r="B36" s="37" t="s">
        <v>312</v>
      </c>
      <c r="C36" s="38" t="s">
        <v>593</v>
      </c>
      <c r="D36" s="39" t="s">
        <v>594</v>
      </c>
      <c r="E36" s="34" t="s">
        <v>177</v>
      </c>
      <c r="F36" s="33" t="s">
        <v>562</v>
      </c>
      <c r="G36" s="61">
        <f>SUMIF(Chi_tiet_gio_KI_2019_2020!$B$13:$B$414,Tong_hop!B36,Chi_tiet_gio_KI_2019_2020!$N$13:$N$414)</f>
        <v>0</v>
      </c>
      <c r="H36" s="36">
        <f>SUMIF(Chi_tiet_gio_KI_2019_2020!$B$13:$B$414,Tong_hop!B36,Chi_tiet_gio_KI_2019_2020!$P$13:$P$414)</f>
        <v>0</v>
      </c>
      <c r="I36" s="61">
        <f>SUMIF(Chi_tiet_gio_KI_2019_2020!$B$13:$B$414,Tong_hop!B36,Chi_tiet_gio_KI_2019_2020!$Q$13:$Q$414)</f>
        <v>11.8</v>
      </c>
      <c r="J36" s="36">
        <f>SUMIF(Chi_tiet_gio_KI_2019_2020!$B$13:$B$414,Tong_hop!B36,Chi_tiet_gio_KI_2019_2020!$S$13:$S$414)</f>
        <v>1062000</v>
      </c>
      <c r="K36" s="61">
        <f t="shared" si="0"/>
        <v>11.8</v>
      </c>
      <c r="L36" s="36">
        <f t="shared" si="3"/>
        <v>1062000</v>
      </c>
      <c r="M36" s="41"/>
    </row>
    <row r="37" spans="1:13" ht="24.75" customHeight="1">
      <c r="A37" s="37">
        <f t="shared" si="2"/>
        <v>26</v>
      </c>
      <c r="B37" s="37" t="s">
        <v>313</v>
      </c>
      <c r="C37" s="38" t="s">
        <v>139</v>
      </c>
      <c r="D37" s="39" t="s">
        <v>267</v>
      </c>
      <c r="E37" s="34" t="s">
        <v>177</v>
      </c>
      <c r="F37" s="33" t="s">
        <v>562</v>
      </c>
      <c r="G37" s="61">
        <f>SUMIF(Chi_tiet_gio_KI_2019_2020!$B$13:$B$414,Tong_hop!B37,Chi_tiet_gio_KI_2019_2020!$N$13:$N$414)</f>
        <v>0</v>
      </c>
      <c r="H37" s="36">
        <f>SUMIF(Chi_tiet_gio_KI_2019_2020!$B$13:$B$414,Tong_hop!B37,Chi_tiet_gio_KI_2019_2020!$P$13:$P$414)</f>
        <v>0</v>
      </c>
      <c r="I37" s="61">
        <f>SUMIF(Chi_tiet_gio_KI_2019_2020!$B$13:$B$414,Tong_hop!B37,Chi_tiet_gio_KI_2019_2020!$Q$13:$Q$414)</f>
        <v>12.8</v>
      </c>
      <c r="J37" s="36">
        <f>SUMIF(Chi_tiet_gio_KI_2019_2020!$B$13:$B$414,Tong_hop!B37,Chi_tiet_gio_KI_2019_2020!$S$13:$S$414)</f>
        <v>1344000</v>
      </c>
      <c r="K37" s="61">
        <f t="shared" si="0"/>
        <v>12.8</v>
      </c>
      <c r="L37" s="36">
        <f t="shared" si="3"/>
        <v>1344000</v>
      </c>
      <c r="M37" s="41"/>
    </row>
    <row r="38" spans="1:13" ht="24.75" customHeight="1">
      <c r="A38" s="37">
        <f t="shared" si="2"/>
        <v>27</v>
      </c>
      <c r="B38" s="37" t="s">
        <v>314</v>
      </c>
      <c r="C38" s="38" t="s">
        <v>595</v>
      </c>
      <c r="D38" s="39" t="s">
        <v>596</v>
      </c>
      <c r="E38" s="34" t="s">
        <v>571</v>
      </c>
      <c r="F38" s="33" t="s">
        <v>150</v>
      </c>
      <c r="G38" s="61">
        <f>SUMIF(Chi_tiet_gio_KI_2019_2020!$B$13:$B$414,Tong_hop!B38,Chi_tiet_gio_KI_2019_2020!$N$13:$N$414)</f>
        <v>0</v>
      </c>
      <c r="H38" s="36">
        <f>SUMIF(Chi_tiet_gio_KI_2019_2020!$B$13:$B$414,Tong_hop!B38,Chi_tiet_gio_KI_2019_2020!$P$13:$P$414)</f>
        <v>0</v>
      </c>
      <c r="I38" s="61">
        <f>SUMIF(Chi_tiet_gio_KI_2019_2020!$B$13:$B$414,Tong_hop!B38,Chi_tiet_gio_KI_2019_2020!$Q$13:$Q$414)</f>
        <v>3.1999999999999997</v>
      </c>
      <c r="J38" s="36">
        <f>SUMIF(Chi_tiet_gio_KI_2019_2020!$B$13:$B$414,Tong_hop!B38,Chi_tiet_gio_KI_2019_2020!$S$13:$S$414)</f>
        <v>336000</v>
      </c>
      <c r="K38" s="61">
        <f t="shared" si="0"/>
        <v>3.1999999999999997</v>
      </c>
      <c r="L38" s="36">
        <f t="shared" si="3"/>
        <v>336000</v>
      </c>
      <c r="M38" s="41"/>
    </row>
    <row r="39" spans="1:13" ht="24.75" customHeight="1">
      <c r="A39" s="37">
        <f t="shared" si="2"/>
        <v>28</v>
      </c>
      <c r="B39" s="37" t="s">
        <v>315</v>
      </c>
      <c r="C39" s="38" t="s">
        <v>47</v>
      </c>
      <c r="D39" s="39" t="s">
        <v>51</v>
      </c>
      <c r="E39" s="34" t="s">
        <v>572</v>
      </c>
      <c r="F39" s="33" t="s">
        <v>563</v>
      </c>
      <c r="G39" s="61">
        <f>SUMIF(Chi_tiet_gio_KI_2019_2020!$B$13:$B$414,Tong_hop!B39,Chi_tiet_gio_KI_2019_2020!$N$13:$N$414)</f>
        <v>0</v>
      </c>
      <c r="H39" s="36">
        <f>SUMIF(Chi_tiet_gio_KI_2019_2020!$B$13:$B$414,Tong_hop!B39,Chi_tiet_gio_KI_2019_2020!$P$13:$P$414)</f>
        <v>0</v>
      </c>
      <c r="I39" s="61">
        <f>SUMIF(Chi_tiet_gio_KI_2019_2020!$B$13:$B$414,Tong_hop!B39,Chi_tiet_gio_KI_2019_2020!$Q$13:$Q$414)</f>
        <v>15.6</v>
      </c>
      <c r="J39" s="36">
        <f>SUMIF(Chi_tiet_gio_KI_2019_2020!$B$13:$B$414,Tong_hop!B39,Chi_tiet_gio_KI_2019_2020!$S$13:$S$414)</f>
        <v>1872000</v>
      </c>
      <c r="K39" s="61">
        <f t="shared" si="0"/>
        <v>15.6</v>
      </c>
      <c r="L39" s="36">
        <f t="shared" si="3"/>
        <v>1872000</v>
      </c>
      <c r="M39" s="88"/>
    </row>
    <row r="40" spans="1:13" ht="24.75" customHeight="1">
      <c r="A40" s="37">
        <f t="shared" si="2"/>
        <v>29</v>
      </c>
      <c r="B40" s="37" t="s">
        <v>34</v>
      </c>
      <c r="C40" s="38" t="s">
        <v>39</v>
      </c>
      <c r="D40" s="39" t="s">
        <v>54</v>
      </c>
      <c r="E40" s="34" t="s">
        <v>179</v>
      </c>
      <c r="F40" s="33" t="s">
        <v>154</v>
      </c>
      <c r="G40" s="61">
        <f>SUMIF(Chi_tiet_gio_KI_2019_2020!$B$13:$B$414,Tong_hop!B40,Chi_tiet_gio_KI_2019_2020!$N$13:$N$414)</f>
        <v>0</v>
      </c>
      <c r="H40" s="36">
        <f>SUMIF(Chi_tiet_gio_KI_2019_2020!$B$13:$B$414,Tong_hop!B40,Chi_tiet_gio_KI_2019_2020!$P$13:$P$414)</f>
        <v>0</v>
      </c>
      <c r="I40" s="61">
        <f>SUMIF(Chi_tiet_gio_KI_2019_2020!$B$13:$B$414,Tong_hop!B40,Chi_tiet_gio_KI_2019_2020!$Q$13:$Q$414)</f>
        <v>67</v>
      </c>
      <c r="J40" s="36">
        <f>SUMIF(Chi_tiet_gio_KI_2019_2020!$B$13:$B$414,Tong_hop!B40,Chi_tiet_gio_KI_2019_2020!$S$13:$S$414)</f>
        <v>8040000</v>
      </c>
      <c r="K40" s="61">
        <f t="shared" si="0"/>
        <v>67</v>
      </c>
      <c r="L40" s="36">
        <f t="shared" si="3"/>
        <v>8040000</v>
      </c>
      <c r="M40" s="88"/>
    </row>
    <row r="41" spans="1:13" ht="24.75" customHeight="1">
      <c r="A41" s="37">
        <f t="shared" si="2"/>
        <v>30</v>
      </c>
      <c r="B41" s="37" t="s">
        <v>316</v>
      </c>
      <c r="C41" s="38" t="s">
        <v>597</v>
      </c>
      <c r="D41" s="39" t="s">
        <v>598</v>
      </c>
      <c r="E41" s="34" t="s">
        <v>573</v>
      </c>
      <c r="F41" s="33" t="s">
        <v>150</v>
      </c>
      <c r="G41" s="61">
        <f>SUMIF(Chi_tiet_gio_KI_2019_2020!$B$13:$B$414,Tong_hop!B41,Chi_tiet_gio_KI_2019_2020!$N$13:$N$414)</f>
        <v>0</v>
      </c>
      <c r="H41" s="36">
        <f>SUMIF(Chi_tiet_gio_KI_2019_2020!$B$13:$B$414,Tong_hop!B41,Chi_tiet_gio_KI_2019_2020!$P$13:$P$414)</f>
        <v>0</v>
      </c>
      <c r="I41" s="61">
        <f>SUMIF(Chi_tiet_gio_KI_2019_2020!$B$13:$B$414,Tong_hop!B41,Chi_tiet_gio_KI_2019_2020!$Q$13:$Q$414)</f>
        <v>32.799999999999997</v>
      </c>
      <c r="J41" s="36">
        <f>SUMIF(Chi_tiet_gio_KI_2019_2020!$B$13:$B$414,Tong_hop!B41,Chi_tiet_gio_KI_2019_2020!$S$13:$S$414)</f>
        <v>3444000</v>
      </c>
      <c r="K41" s="61">
        <f t="shared" si="0"/>
        <v>32.799999999999997</v>
      </c>
      <c r="L41" s="36">
        <f t="shared" si="3"/>
        <v>3444000</v>
      </c>
      <c r="M41" s="41"/>
    </row>
    <row r="42" spans="1:13" ht="24.75" customHeight="1">
      <c r="A42" s="37">
        <f t="shared" si="2"/>
        <v>31</v>
      </c>
      <c r="B42" s="37" t="s">
        <v>37</v>
      </c>
      <c r="C42" s="38" t="s">
        <v>55</v>
      </c>
      <c r="D42" s="39" t="s">
        <v>56</v>
      </c>
      <c r="E42" s="34" t="s">
        <v>180</v>
      </c>
      <c r="F42" s="33" t="s">
        <v>155</v>
      </c>
      <c r="G42" s="61">
        <f>SUMIF(Chi_tiet_gio_KI_2019_2020!$B$13:$B$414,Tong_hop!B42,Chi_tiet_gio_KI_2019_2020!$N$13:$N$414)</f>
        <v>53.4</v>
      </c>
      <c r="H42" s="36">
        <f>SUMIF(Chi_tiet_gio_KI_2019_2020!$B$13:$B$414,Tong_hop!B42,Chi_tiet_gio_KI_2019_2020!$P$13:$P$414)</f>
        <v>3738000</v>
      </c>
      <c r="I42" s="61">
        <f>SUMIF(Chi_tiet_gio_KI_2019_2020!$B$13:$B$414,Tong_hop!B42,Chi_tiet_gio_KI_2019_2020!$Q$13:$Q$414)</f>
        <v>10</v>
      </c>
      <c r="J42" s="36">
        <f>SUMIF(Chi_tiet_gio_KI_2019_2020!$B$13:$B$414,Tong_hop!B42,Chi_tiet_gio_KI_2019_2020!$S$13:$S$414)</f>
        <v>900000</v>
      </c>
      <c r="K42" s="61">
        <f t="shared" si="0"/>
        <v>63.4</v>
      </c>
      <c r="L42" s="36">
        <f t="shared" si="3"/>
        <v>4638000</v>
      </c>
      <c r="M42" s="41"/>
    </row>
    <row r="43" spans="1:13" ht="24.75" customHeight="1">
      <c r="A43" s="37">
        <f t="shared" si="2"/>
        <v>32</v>
      </c>
      <c r="B43" s="37" t="s">
        <v>317</v>
      </c>
      <c r="C43" s="38" t="s">
        <v>599</v>
      </c>
      <c r="D43" s="39" t="s">
        <v>28</v>
      </c>
      <c r="E43" s="34" t="s">
        <v>182</v>
      </c>
      <c r="F43" s="33" t="s">
        <v>156</v>
      </c>
      <c r="G43" s="61">
        <f>SUMIF(Chi_tiet_gio_KI_2019_2020!$B$13:$B$414,Tong_hop!B43,Chi_tiet_gio_KI_2019_2020!$N$13:$N$414)</f>
        <v>107.5</v>
      </c>
      <c r="H43" s="36">
        <f>SUMIF(Chi_tiet_gio_KI_2019_2020!$B$13:$B$414,Tong_hop!B43,Chi_tiet_gio_KI_2019_2020!$P$13:$P$414)</f>
        <v>11287500</v>
      </c>
      <c r="I43" s="61">
        <f>SUMIF(Chi_tiet_gio_KI_2019_2020!$B$13:$B$414,Tong_hop!B43,Chi_tiet_gio_KI_2019_2020!$Q$13:$Q$414)</f>
        <v>0</v>
      </c>
      <c r="J43" s="36">
        <f>SUMIF(Chi_tiet_gio_KI_2019_2020!$B$13:$B$414,Tong_hop!B43,Chi_tiet_gio_KI_2019_2020!$S$13:$S$414)</f>
        <v>0</v>
      </c>
      <c r="K43" s="61">
        <f t="shared" ref="K43:K63" si="4">I43+G43</f>
        <v>107.5</v>
      </c>
      <c r="L43" s="36">
        <f t="shared" si="3"/>
        <v>11287500</v>
      </c>
      <c r="M43" s="41"/>
    </row>
    <row r="44" spans="1:13" ht="24.75" customHeight="1">
      <c r="A44" s="37">
        <f t="shared" si="2"/>
        <v>33</v>
      </c>
      <c r="B44" s="37" t="s">
        <v>318</v>
      </c>
      <c r="C44" s="38" t="s">
        <v>600</v>
      </c>
      <c r="D44" s="39" t="s">
        <v>601</v>
      </c>
      <c r="E44" s="34" t="s">
        <v>182</v>
      </c>
      <c r="F44" s="33" t="s">
        <v>156</v>
      </c>
      <c r="G44" s="61">
        <f>SUMIF(Chi_tiet_gio_KI_2019_2020!$B$13:$B$414,Tong_hop!B44,Chi_tiet_gio_KI_2019_2020!$N$13:$N$414)</f>
        <v>75.400000000000006</v>
      </c>
      <c r="H44" s="36">
        <f>SUMIF(Chi_tiet_gio_KI_2019_2020!$B$13:$B$414,Tong_hop!B44,Chi_tiet_gio_KI_2019_2020!$P$13:$P$414)</f>
        <v>8482500</v>
      </c>
      <c r="I44" s="61">
        <f>SUMIF(Chi_tiet_gio_KI_2019_2020!$B$13:$B$414,Tong_hop!B44,Chi_tiet_gio_KI_2019_2020!$Q$13:$Q$414)</f>
        <v>0</v>
      </c>
      <c r="J44" s="36">
        <f>SUMIF(Chi_tiet_gio_KI_2019_2020!$B$13:$B$414,Tong_hop!B44,Chi_tiet_gio_KI_2019_2020!$S$13:$S$414)</f>
        <v>0</v>
      </c>
      <c r="K44" s="61">
        <f t="shared" si="4"/>
        <v>75.400000000000006</v>
      </c>
      <c r="L44" s="36">
        <f t="shared" si="3"/>
        <v>8482500</v>
      </c>
      <c r="M44" s="41"/>
    </row>
    <row r="45" spans="1:13" ht="24.75" customHeight="1">
      <c r="A45" s="37">
        <f t="shared" si="2"/>
        <v>34</v>
      </c>
      <c r="B45" s="37" t="s">
        <v>266</v>
      </c>
      <c r="C45" s="38" t="s">
        <v>272</v>
      </c>
      <c r="D45" s="39" t="s">
        <v>27</v>
      </c>
      <c r="E45" s="34" t="s">
        <v>182</v>
      </c>
      <c r="F45" s="33" t="s">
        <v>156</v>
      </c>
      <c r="G45" s="61">
        <f>SUMIF(Chi_tiet_gio_KI_2019_2020!$B$13:$B$414,Tong_hop!B45,Chi_tiet_gio_KI_2019_2020!$N$13:$N$414)</f>
        <v>0</v>
      </c>
      <c r="H45" s="36">
        <f>SUMIF(Chi_tiet_gio_KI_2019_2020!$B$13:$B$414,Tong_hop!B45,Chi_tiet_gio_KI_2019_2020!$P$13:$P$414)</f>
        <v>0</v>
      </c>
      <c r="I45" s="61">
        <f>SUMIF(Chi_tiet_gio_KI_2019_2020!$B$13:$B$414,Tong_hop!B45,Chi_tiet_gio_KI_2019_2020!$Q$13:$Q$414)</f>
        <v>32.799999999999997</v>
      </c>
      <c r="J45" s="36">
        <f>SUMIF(Chi_tiet_gio_KI_2019_2020!$B$13:$B$414,Tong_hop!B45,Chi_tiet_gio_KI_2019_2020!$S$13:$S$414)</f>
        <v>3936000</v>
      </c>
      <c r="K45" s="61">
        <f t="shared" si="4"/>
        <v>32.799999999999997</v>
      </c>
      <c r="L45" s="36">
        <f t="shared" si="3"/>
        <v>3936000</v>
      </c>
      <c r="M45" s="41"/>
    </row>
    <row r="46" spans="1:13" ht="24.75" customHeight="1">
      <c r="A46" s="37">
        <f t="shared" si="2"/>
        <v>35</v>
      </c>
      <c r="B46" s="37" t="s">
        <v>319</v>
      </c>
      <c r="C46" s="38" t="s">
        <v>602</v>
      </c>
      <c r="D46" s="39" t="s">
        <v>603</v>
      </c>
      <c r="E46" s="34" t="s">
        <v>183</v>
      </c>
      <c r="F46" s="33" t="s">
        <v>157</v>
      </c>
      <c r="G46" s="61">
        <f>SUMIF(Chi_tiet_gio_KI_2019_2020!$B$13:$B$414,Tong_hop!B46,Chi_tiet_gio_KI_2019_2020!$N$13:$N$414)</f>
        <v>186.39999999999998</v>
      </c>
      <c r="H46" s="36">
        <f>SUMIF(Chi_tiet_gio_KI_2019_2020!$B$13:$B$414,Tong_hop!B46,Chi_tiet_gio_KI_2019_2020!$P$13:$P$414)</f>
        <v>13048000</v>
      </c>
      <c r="I46" s="61">
        <f>SUMIF(Chi_tiet_gio_KI_2019_2020!$B$13:$B$414,Tong_hop!B46,Chi_tiet_gio_KI_2019_2020!$Q$13:$Q$414)</f>
        <v>0</v>
      </c>
      <c r="J46" s="36">
        <f>SUMIF(Chi_tiet_gio_KI_2019_2020!$B$13:$B$414,Tong_hop!B46,Chi_tiet_gio_KI_2019_2020!$S$13:$S$414)</f>
        <v>0</v>
      </c>
      <c r="K46" s="61">
        <f t="shared" si="4"/>
        <v>186.39999999999998</v>
      </c>
      <c r="L46" s="36">
        <f t="shared" si="3"/>
        <v>13048000</v>
      </c>
      <c r="M46" s="41"/>
    </row>
    <row r="47" spans="1:13" ht="24.75" customHeight="1">
      <c r="A47" s="37">
        <f t="shared" si="2"/>
        <v>36</v>
      </c>
      <c r="B47" s="37" t="s">
        <v>199</v>
      </c>
      <c r="C47" s="38" t="s">
        <v>220</v>
      </c>
      <c r="D47" s="42" t="s">
        <v>41</v>
      </c>
      <c r="E47" s="76" t="s">
        <v>183</v>
      </c>
      <c r="F47" s="75" t="s">
        <v>157</v>
      </c>
      <c r="G47" s="61">
        <f>SUMIF(Chi_tiet_gio_KI_2019_2020!$B$13:$B$414,Tong_hop!B47,Chi_tiet_gio_KI_2019_2020!$N$13:$N$414)</f>
        <v>163.9</v>
      </c>
      <c r="H47" s="36">
        <f>SUMIF(Chi_tiet_gio_KI_2019_2020!$B$13:$B$414,Tong_hop!B47,Chi_tiet_gio_KI_2019_2020!$P$13:$P$414)</f>
        <v>11473000</v>
      </c>
      <c r="I47" s="61">
        <f>SUMIF(Chi_tiet_gio_KI_2019_2020!$B$13:$B$414,Tong_hop!B47,Chi_tiet_gio_KI_2019_2020!$Q$13:$Q$414)</f>
        <v>0</v>
      </c>
      <c r="J47" s="36">
        <f>SUMIF(Chi_tiet_gio_KI_2019_2020!$B$13:$B$414,Tong_hop!B47,Chi_tiet_gio_KI_2019_2020!$S$13:$S$414)</f>
        <v>0</v>
      </c>
      <c r="K47" s="61">
        <f t="shared" si="4"/>
        <v>163.9</v>
      </c>
      <c r="L47" s="36">
        <f t="shared" si="3"/>
        <v>11473000</v>
      </c>
      <c r="M47" s="41"/>
    </row>
    <row r="48" spans="1:13" ht="24.75" customHeight="1">
      <c r="A48" s="37">
        <f t="shared" si="2"/>
        <v>37</v>
      </c>
      <c r="B48" s="37" t="s">
        <v>320</v>
      </c>
      <c r="C48" s="38" t="s">
        <v>604</v>
      </c>
      <c r="D48" s="39" t="s">
        <v>605</v>
      </c>
      <c r="E48" s="34" t="s">
        <v>183</v>
      </c>
      <c r="F48" s="33" t="s">
        <v>157</v>
      </c>
      <c r="G48" s="61">
        <f>SUMIF(Chi_tiet_gio_KI_2019_2020!$B$13:$B$414,Tong_hop!B48,Chi_tiet_gio_KI_2019_2020!$N$13:$N$414)</f>
        <v>301.5</v>
      </c>
      <c r="H48" s="36">
        <f>SUMIF(Chi_tiet_gio_KI_2019_2020!$B$13:$B$414,Tong_hop!B48,Chi_tiet_gio_KI_2019_2020!$P$13:$P$414)</f>
        <v>21105000</v>
      </c>
      <c r="I48" s="61">
        <f>SUMIF(Chi_tiet_gio_KI_2019_2020!$B$13:$B$414,Tong_hop!B48,Chi_tiet_gio_KI_2019_2020!$Q$13:$Q$414)</f>
        <v>0</v>
      </c>
      <c r="J48" s="36">
        <f>SUMIF(Chi_tiet_gio_KI_2019_2020!$B$13:$B$414,Tong_hop!B48,Chi_tiet_gio_KI_2019_2020!$S$13:$S$414)</f>
        <v>0</v>
      </c>
      <c r="K48" s="61">
        <f t="shared" si="4"/>
        <v>301.5</v>
      </c>
      <c r="L48" s="36">
        <f t="shared" si="3"/>
        <v>21105000</v>
      </c>
      <c r="M48" s="41"/>
    </row>
    <row r="49" spans="1:13" ht="24.75" customHeight="1">
      <c r="A49" s="37">
        <f t="shared" si="2"/>
        <v>38</v>
      </c>
      <c r="B49" s="37" t="s">
        <v>202</v>
      </c>
      <c r="C49" s="38" t="s">
        <v>225</v>
      </c>
      <c r="D49" s="42" t="s">
        <v>217</v>
      </c>
      <c r="E49" s="76" t="s">
        <v>183</v>
      </c>
      <c r="F49" s="75" t="s">
        <v>157</v>
      </c>
      <c r="G49" s="61">
        <f>SUMIF(Chi_tiet_gio_KI_2019_2020!$B$13:$B$414,Tong_hop!B49,Chi_tiet_gio_KI_2019_2020!$N$13:$N$414)</f>
        <v>134.79999999999998</v>
      </c>
      <c r="H49" s="36">
        <f>SUMIF(Chi_tiet_gio_KI_2019_2020!$B$13:$B$414,Tong_hop!B49,Chi_tiet_gio_KI_2019_2020!$P$13:$P$414)</f>
        <v>9436000</v>
      </c>
      <c r="I49" s="61">
        <f>SUMIF(Chi_tiet_gio_KI_2019_2020!$B$13:$B$414,Tong_hop!B49,Chi_tiet_gio_KI_2019_2020!$Q$13:$Q$414)</f>
        <v>0</v>
      </c>
      <c r="J49" s="36">
        <f>SUMIF(Chi_tiet_gio_KI_2019_2020!$B$13:$B$414,Tong_hop!B49,Chi_tiet_gio_KI_2019_2020!$S$13:$S$414)</f>
        <v>0</v>
      </c>
      <c r="K49" s="61">
        <f t="shared" si="4"/>
        <v>134.79999999999998</v>
      </c>
      <c r="L49" s="36">
        <f t="shared" si="3"/>
        <v>9436000</v>
      </c>
      <c r="M49" s="41"/>
    </row>
    <row r="50" spans="1:13" ht="24.75" customHeight="1">
      <c r="A50" s="37">
        <f t="shared" si="2"/>
        <v>39</v>
      </c>
      <c r="B50" s="37" t="s">
        <v>321</v>
      </c>
      <c r="C50" s="38" t="s">
        <v>606</v>
      </c>
      <c r="D50" s="39" t="s">
        <v>607</v>
      </c>
      <c r="E50" s="34" t="s">
        <v>574</v>
      </c>
      <c r="F50" s="33" t="s">
        <v>564</v>
      </c>
      <c r="G50" s="61">
        <f>SUMIF(Chi_tiet_gio_KI_2019_2020!$B$13:$B$414,Tong_hop!B50,Chi_tiet_gio_KI_2019_2020!$N$13:$N$414)</f>
        <v>48.5</v>
      </c>
      <c r="H50" s="36">
        <f>SUMIF(Chi_tiet_gio_KI_2019_2020!$B$13:$B$414,Tong_hop!B50,Chi_tiet_gio_KI_2019_2020!$P$13:$P$414)</f>
        <v>3395000</v>
      </c>
      <c r="I50" s="61">
        <f>SUMIF(Chi_tiet_gio_KI_2019_2020!$B$13:$B$414,Tong_hop!B50,Chi_tiet_gio_KI_2019_2020!$Q$13:$Q$414)</f>
        <v>0</v>
      </c>
      <c r="J50" s="36">
        <f>SUMIF(Chi_tiet_gio_KI_2019_2020!$B$13:$B$414,Tong_hop!B50,Chi_tiet_gio_KI_2019_2020!$S$13:$S$414)</f>
        <v>0</v>
      </c>
      <c r="K50" s="61">
        <f t="shared" si="4"/>
        <v>48.5</v>
      </c>
      <c r="L50" s="36">
        <f t="shared" ref="L50:L63" si="5">J50+H50</f>
        <v>3395000</v>
      </c>
      <c r="M50" s="41"/>
    </row>
    <row r="51" spans="1:13" ht="24.75" customHeight="1">
      <c r="A51" s="37">
        <f t="shared" si="2"/>
        <v>40</v>
      </c>
      <c r="B51" s="37" t="s">
        <v>322</v>
      </c>
      <c r="C51" s="38" t="s">
        <v>608</v>
      </c>
      <c r="D51" s="39" t="s">
        <v>609</v>
      </c>
      <c r="E51" s="34" t="s">
        <v>575</v>
      </c>
      <c r="F51" s="33" t="s">
        <v>565</v>
      </c>
      <c r="G51" s="61">
        <f>SUMIF(Chi_tiet_gio_KI_2019_2020!$B$13:$B$414,Tong_hop!B51,Chi_tiet_gio_KI_2019_2020!$N$13:$N$414)</f>
        <v>102.89999999999999</v>
      </c>
      <c r="H51" s="36">
        <f>SUMIF(Chi_tiet_gio_KI_2019_2020!$B$13:$B$414,Tong_hop!B51,Chi_tiet_gio_KI_2019_2020!$P$13:$P$414)</f>
        <v>7717500</v>
      </c>
      <c r="I51" s="61">
        <f>SUMIF(Chi_tiet_gio_KI_2019_2020!$B$13:$B$414,Tong_hop!B51,Chi_tiet_gio_KI_2019_2020!$Q$13:$Q$414)</f>
        <v>0</v>
      </c>
      <c r="J51" s="36">
        <f>SUMIF(Chi_tiet_gio_KI_2019_2020!$B$13:$B$414,Tong_hop!B51,Chi_tiet_gio_KI_2019_2020!$S$13:$S$414)</f>
        <v>0</v>
      </c>
      <c r="K51" s="61">
        <f t="shared" si="4"/>
        <v>102.89999999999999</v>
      </c>
      <c r="L51" s="36">
        <f t="shared" si="5"/>
        <v>7717500</v>
      </c>
      <c r="M51" s="41"/>
    </row>
    <row r="52" spans="1:13" ht="24.75" customHeight="1">
      <c r="A52" s="37">
        <f t="shared" si="2"/>
        <v>41</v>
      </c>
      <c r="B52" s="37" t="s">
        <v>323</v>
      </c>
      <c r="C52" s="38" t="s">
        <v>610</v>
      </c>
      <c r="D52" s="42" t="s">
        <v>611</v>
      </c>
      <c r="E52" s="76" t="s">
        <v>576</v>
      </c>
      <c r="F52" s="75" t="s">
        <v>150</v>
      </c>
      <c r="G52" s="61">
        <f>SUMIF(Chi_tiet_gio_KI_2019_2020!$B$13:$B$414,Tong_hop!B52,Chi_tiet_gio_KI_2019_2020!$N$13:$N$414)</f>
        <v>0</v>
      </c>
      <c r="H52" s="36">
        <f>SUMIF(Chi_tiet_gio_KI_2019_2020!$B$13:$B$414,Tong_hop!B52,Chi_tiet_gio_KI_2019_2020!$P$13:$P$414)</f>
        <v>0</v>
      </c>
      <c r="I52" s="61">
        <f>SUMIF(Chi_tiet_gio_KI_2019_2020!$B$13:$B$414,Tong_hop!B52,Chi_tiet_gio_KI_2019_2020!$Q$13:$Q$414)</f>
        <v>31.4</v>
      </c>
      <c r="J52" s="36">
        <f>SUMIF(Chi_tiet_gio_KI_2019_2020!$B$13:$B$414,Tong_hop!B52,Chi_tiet_gio_KI_2019_2020!$S$13:$S$414)</f>
        <v>3297000</v>
      </c>
      <c r="K52" s="61">
        <f t="shared" si="4"/>
        <v>31.4</v>
      </c>
      <c r="L52" s="36">
        <f t="shared" si="5"/>
        <v>3297000</v>
      </c>
      <c r="M52" s="41"/>
    </row>
    <row r="53" spans="1:13" ht="24.75" customHeight="1">
      <c r="A53" s="37">
        <f t="shared" si="2"/>
        <v>42</v>
      </c>
      <c r="B53" s="37" t="s">
        <v>324</v>
      </c>
      <c r="C53" s="38" t="s">
        <v>135</v>
      </c>
      <c r="D53" s="39" t="s">
        <v>27</v>
      </c>
      <c r="E53" s="34" t="s">
        <v>577</v>
      </c>
      <c r="F53" s="33" t="s">
        <v>566</v>
      </c>
      <c r="G53" s="61">
        <f>SUMIF(Chi_tiet_gio_KI_2019_2020!$B$13:$B$414,Tong_hop!B53,Chi_tiet_gio_KI_2019_2020!$N$13:$N$414)</f>
        <v>43.3</v>
      </c>
      <c r="H53" s="36">
        <f>SUMIF(Chi_tiet_gio_KI_2019_2020!$B$13:$B$414,Tong_hop!B53,Chi_tiet_gio_KI_2019_2020!$P$13:$P$414)</f>
        <v>3031000</v>
      </c>
      <c r="I53" s="61">
        <f>SUMIF(Chi_tiet_gio_KI_2019_2020!$B$13:$B$414,Tong_hop!B53,Chi_tiet_gio_KI_2019_2020!$Q$13:$Q$414)</f>
        <v>0</v>
      </c>
      <c r="J53" s="36">
        <f>SUMIF(Chi_tiet_gio_KI_2019_2020!$B$13:$B$414,Tong_hop!B53,Chi_tiet_gio_KI_2019_2020!$S$13:$S$414)</f>
        <v>0</v>
      </c>
      <c r="K53" s="61">
        <f t="shared" si="4"/>
        <v>43.3</v>
      </c>
      <c r="L53" s="36">
        <f t="shared" si="5"/>
        <v>3031000</v>
      </c>
      <c r="M53" s="41"/>
    </row>
    <row r="54" spans="1:13" ht="24.75" customHeight="1">
      <c r="A54" s="37">
        <f t="shared" si="2"/>
        <v>43</v>
      </c>
      <c r="B54" s="37" t="s">
        <v>325</v>
      </c>
      <c r="C54" s="38" t="s">
        <v>612</v>
      </c>
      <c r="D54" s="39" t="s">
        <v>613</v>
      </c>
      <c r="E54" s="34" t="s">
        <v>186</v>
      </c>
      <c r="F54" s="33" t="s">
        <v>158</v>
      </c>
      <c r="G54" s="61">
        <f>SUMIF(Chi_tiet_gio_KI_2019_2020!$B$13:$B$414,Tong_hop!B54,Chi_tiet_gio_KI_2019_2020!$N$13:$N$414)</f>
        <v>47.300000000000004</v>
      </c>
      <c r="H54" s="36">
        <f>SUMIF(Chi_tiet_gio_KI_2019_2020!$B$13:$B$414,Tong_hop!B54,Chi_tiet_gio_KI_2019_2020!$P$13:$P$414)</f>
        <v>3311000</v>
      </c>
      <c r="I54" s="61">
        <f>SUMIF(Chi_tiet_gio_KI_2019_2020!$B$13:$B$414,Tong_hop!B54,Chi_tiet_gio_KI_2019_2020!$Q$13:$Q$414)</f>
        <v>32.5</v>
      </c>
      <c r="J54" s="36">
        <f>SUMIF(Chi_tiet_gio_KI_2019_2020!$B$13:$B$414,Tong_hop!B54,Chi_tiet_gio_KI_2019_2020!$S$13:$S$414)</f>
        <v>2925000</v>
      </c>
      <c r="K54" s="61">
        <f t="shared" si="4"/>
        <v>79.800000000000011</v>
      </c>
      <c r="L54" s="36">
        <f t="shared" si="5"/>
        <v>6236000</v>
      </c>
      <c r="M54" s="41"/>
    </row>
    <row r="55" spans="1:13" ht="24.75" customHeight="1">
      <c r="A55" s="37">
        <f t="shared" si="2"/>
        <v>44</v>
      </c>
      <c r="B55" s="37" t="s">
        <v>200</v>
      </c>
      <c r="C55" s="38" t="s">
        <v>221</v>
      </c>
      <c r="D55" s="42" t="s">
        <v>222</v>
      </c>
      <c r="E55" s="76" t="s">
        <v>186</v>
      </c>
      <c r="F55" s="75" t="s">
        <v>158</v>
      </c>
      <c r="G55" s="61">
        <f>SUMIF(Chi_tiet_gio_KI_2019_2020!$B$13:$B$414,Tong_hop!B55,Chi_tiet_gio_KI_2019_2020!$N$13:$N$414)</f>
        <v>0</v>
      </c>
      <c r="H55" s="36">
        <f>SUMIF(Chi_tiet_gio_KI_2019_2020!$B$13:$B$414,Tong_hop!B55,Chi_tiet_gio_KI_2019_2020!$P$13:$P$414)</f>
        <v>0</v>
      </c>
      <c r="I55" s="61">
        <f>SUMIF(Chi_tiet_gio_KI_2019_2020!$B$13:$B$414,Tong_hop!B55,Chi_tiet_gio_KI_2019_2020!$Q$13:$Q$414)</f>
        <v>31.4</v>
      </c>
      <c r="J55" s="36">
        <f>SUMIF(Chi_tiet_gio_KI_2019_2020!$B$13:$B$414,Tong_hop!B55,Chi_tiet_gio_KI_2019_2020!$S$13:$S$414)</f>
        <v>2826000</v>
      </c>
      <c r="K55" s="61">
        <f t="shared" si="4"/>
        <v>31.4</v>
      </c>
      <c r="L55" s="36">
        <f t="shared" si="5"/>
        <v>2826000</v>
      </c>
      <c r="M55" s="41"/>
    </row>
    <row r="56" spans="1:13" ht="24.75" customHeight="1">
      <c r="A56" s="37">
        <f t="shared" si="2"/>
        <v>45</v>
      </c>
      <c r="B56" s="37" t="s">
        <v>38</v>
      </c>
      <c r="C56" s="38" t="s">
        <v>48</v>
      </c>
      <c r="D56" s="39" t="s">
        <v>57</v>
      </c>
      <c r="E56" s="34" t="s">
        <v>187</v>
      </c>
      <c r="F56" s="33" t="s">
        <v>159</v>
      </c>
      <c r="G56" s="61">
        <f>SUMIF(Chi_tiet_gio_KI_2019_2020!$B$13:$B$414,Tong_hop!B56,Chi_tiet_gio_KI_2019_2020!$N$13:$N$414)</f>
        <v>60.800000000000004</v>
      </c>
      <c r="H56" s="36">
        <f>SUMIF(Chi_tiet_gio_KI_2019_2020!$B$13:$B$414,Tong_hop!B56,Chi_tiet_gio_KI_2019_2020!$P$13:$P$414)</f>
        <v>4560000</v>
      </c>
      <c r="I56" s="61">
        <f>SUMIF(Chi_tiet_gio_KI_2019_2020!$B$13:$B$414,Tong_hop!B56,Chi_tiet_gio_KI_2019_2020!$Q$13:$Q$414)</f>
        <v>0</v>
      </c>
      <c r="J56" s="36">
        <f>SUMIF(Chi_tiet_gio_KI_2019_2020!$B$13:$B$414,Tong_hop!B56,Chi_tiet_gio_KI_2019_2020!$S$13:$S$414)</f>
        <v>0</v>
      </c>
      <c r="K56" s="61">
        <f t="shared" si="4"/>
        <v>60.800000000000004</v>
      </c>
      <c r="L56" s="36">
        <f t="shared" si="5"/>
        <v>4560000</v>
      </c>
      <c r="M56" s="41"/>
    </row>
    <row r="57" spans="1:13" ht="24.75" customHeight="1">
      <c r="A57" s="37">
        <f t="shared" si="2"/>
        <v>46</v>
      </c>
      <c r="B57" s="37" t="s">
        <v>326</v>
      </c>
      <c r="C57" s="38" t="s">
        <v>614</v>
      </c>
      <c r="D57" s="39" t="s">
        <v>615</v>
      </c>
      <c r="E57" s="34" t="s">
        <v>187</v>
      </c>
      <c r="F57" s="33" t="s">
        <v>159</v>
      </c>
      <c r="G57" s="61">
        <f>SUMIF(Chi_tiet_gio_KI_2019_2020!$B$13:$B$414,Tong_hop!B57,Chi_tiet_gio_KI_2019_2020!$N$13:$N$414)</f>
        <v>44.3</v>
      </c>
      <c r="H57" s="36">
        <f>SUMIF(Chi_tiet_gio_KI_2019_2020!$B$13:$B$414,Tong_hop!B57,Chi_tiet_gio_KI_2019_2020!$P$13:$P$414)</f>
        <v>3322500</v>
      </c>
      <c r="I57" s="61">
        <f>SUMIF(Chi_tiet_gio_KI_2019_2020!$B$13:$B$414,Tong_hop!B57,Chi_tiet_gio_KI_2019_2020!$Q$13:$Q$414)</f>
        <v>31.4</v>
      </c>
      <c r="J57" s="36">
        <f>SUMIF(Chi_tiet_gio_KI_2019_2020!$B$13:$B$414,Tong_hop!B57,Chi_tiet_gio_KI_2019_2020!$S$13:$S$414)</f>
        <v>3297000</v>
      </c>
      <c r="K57" s="61">
        <f t="shared" si="4"/>
        <v>75.699999999999989</v>
      </c>
      <c r="L57" s="36">
        <f t="shared" si="5"/>
        <v>6619500</v>
      </c>
      <c r="M57" s="41"/>
    </row>
    <row r="58" spans="1:13" ht="24.75" customHeight="1">
      <c r="A58" s="37">
        <f t="shared" si="2"/>
        <v>47</v>
      </c>
      <c r="B58" s="37" t="s">
        <v>327</v>
      </c>
      <c r="C58" s="38" t="s">
        <v>616</v>
      </c>
      <c r="D58" s="39" t="s">
        <v>138</v>
      </c>
      <c r="E58" s="34" t="s">
        <v>230</v>
      </c>
      <c r="F58" s="33" t="s">
        <v>150</v>
      </c>
      <c r="G58" s="61">
        <f>SUMIF(Chi_tiet_gio_KI_2019_2020!$B$13:$B$414,Tong_hop!B58,Chi_tiet_gio_KI_2019_2020!$N$13:$N$414)</f>
        <v>0</v>
      </c>
      <c r="H58" s="36">
        <f>SUMIF(Chi_tiet_gio_KI_2019_2020!$B$13:$B$414,Tong_hop!B58,Chi_tiet_gio_KI_2019_2020!$P$13:$P$414)</f>
        <v>0</v>
      </c>
      <c r="I58" s="61">
        <f>SUMIF(Chi_tiet_gio_KI_2019_2020!$B$13:$B$414,Tong_hop!B58,Chi_tiet_gio_KI_2019_2020!$Q$13:$Q$414)</f>
        <v>11.399999999999999</v>
      </c>
      <c r="J58" s="36">
        <f>SUMIF(Chi_tiet_gio_KI_2019_2020!$B$13:$B$414,Tong_hop!B58,Chi_tiet_gio_KI_2019_2020!$S$13:$S$414)</f>
        <v>1197000</v>
      </c>
      <c r="K58" s="61">
        <f t="shared" si="4"/>
        <v>11.399999999999999</v>
      </c>
      <c r="L58" s="36">
        <f t="shared" si="5"/>
        <v>1197000</v>
      </c>
      <c r="M58" s="41"/>
    </row>
    <row r="59" spans="1:13" ht="24.75" customHeight="1">
      <c r="A59" s="37">
        <f t="shared" si="2"/>
        <v>48</v>
      </c>
      <c r="B59" s="37" t="s">
        <v>31</v>
      </c>
      <c r="C59" s="38" t="s">
        <v>50</v>
      </c>
      <c r="D59" s="39" t="s">
        <v>32</v>
      </c>
      <c r="E59" s="34" t="s">
        <v>189</v>
      </c>
      <c r="F59" s="33" t="s">
        <v>160</v>
      </c>
      <c r="G59" s="61">
        <f>SUMIF(Chi_tiet_gio_KI_2019_2020!$B$13:$B$414,Tong_hop!B59,Chi_tiet_gio_KI_2019_2020!$N$13:$N$414)</f>
        <v>385.2</v>
      </c>
      <c r="H59" s="36">
        <f>SUMIF(Chi_tiet_gio_KI_2019_2020!$B$13:$B$414,Tong_hop!B59,Chi_tiet_gio_KI_2019_2020!$P$13:$P$414)</f>
        <v>28890000</v>
      </c>
      <c r="I59" s="61">
        <f>SUMIF(Chi_tiet_gio_KI_2019_2020!$B$13:$B$414,Tong_hop!B59,Chi_tiet_gio_KI_2019_2020!$Q$13:$Q$414)</f>
        <v>0</v>
      </c>
      <c r="J59" s="36">
        <f>SUMIF(Chi_tiet_gio_KI_2019_2020!$B$13:$B$414,Tong_hop!B59,Chi_tiet_gio_KI_2019_2020!$S$13:$S$414)</f>
        <v>0</v>
      </c>
      <c r="K59" s="61">
        <f t="shared" si="4"/>
        <v>385.2</v>
      </c>
      <c r="L59" s="36">
        <f t="shared" si="5"/>
        <v>28890000</v>
      </c>
      <c r="M59" s="41"/>
    </row>
    <row r="60" spans="1:13" ht="24.75" customHeight="1">
      <c r="A60" s="37">
        <f t="shared" si="2"/>
        <v>49</v>
      </c>
      <c r="B60" s="37" t="s">
        <v>203</v>
      </c>
      <c r="C60" s="38" t="s">
        <v>226</v>
      </c>
      <c r="D60" s="39" t="s">
        <v>271</v>
      </c>
      <c r="E60" s="34" t="s">
        <v>189</v>
      </c>
      <c r="F60" s="33" t="s">
        <v>160</v>
      </c>
      <c r="G60" s="61">
        <f>SUMIF(Chi_tiet_gio_KI_2019_2020!$B$13:$B$414,Tong_hop!B60,Chi_tiet_gio_KI_2019_2020!$N$13:$N$414)</f>
        <v>336</v>
      </c>
      <c r="H60" s="36">
        <f>SUMIF(Chi_tiet_gio_KI_2019_2020!$B$13:$B$414,Tong_hop!B60,Chi_tiet_gio_KI_2019_2020!$P$13:$P$414)</f>
        <v>23520000</v>
      </c>
      <c r="I60" s="61">
        <f>SUMIF(Chi_tiet_gio_KI_2019_2020!$B$13:$B$414,Tong_hop!B60,Chi_tiet_gio_KI_2019_2020!$Q$13:$Q$414)</f>
        <v>0</v>
      </c>
      <c r="J60" s="36">
        <f>SUMIF(Chi_tiet_gio_KI_2019_2020!$B$13:$B$414,Tong_hop!B60,Chi_tiet_gio_KI_2019_2020!$S$13:$S$414)</f>
        <v>0</v>
      </c>
      <c r="K60" s="61">
        <f t="shared" si="4"/>
        <v>336</v>
      </c>
      <c r="L60" s="36">
        <f t="shared" si="5"/>
        <v>23520000</v>
      </c>
      <c r="M60" s="41"/>
    </row>
    <row r="61" spans="1:13" ht="24.75" customHeight="1">
      <c r="A61" s="37">
        <f t="shared" si="2"/>
        <v>50</v>
      </c>
      <c r="B61" s="37" t="s">
        <v>204</v>
      </c>
      <c r="C61" s="38" t="s">
        <v>39</v>
      </c>
      <c r="D61" s="39" t="s">
        <v>131</v>
      </c>
      <c r="E61" s="34" t="s">
        <v>189</v>
      </c>
      <c r="F61" s="33" t="s">
        <v>160</v>
      </c>
      <c r="G61" s="61">
        <f>SUMIF(Chi_tiet_gio_KI_2019_2020!$B$13:$B$414,Tong_hop!B61,Chi_tiet_gio_KI_2019_2020!$N$13:$N$414)</f>
        <v>152</v>
      </c>
      <c r="H61" s="36">
        <f>SUMIF(Chi_tiet_gio_KI_2019_2020!$B$13:$B$414,Tong_hop!B61,Chi_tiet_gio_KI_2019_2020!$P$13:$P$414)</f>
        <v>10640000</v>
      </c>
      <c r="I61" s="61">
        <f>SUMIF(Chi_tiet_gio_KI_2019_2020!$B$13:$B$414,Tong_hop!B61,Chi_tiet_gio_KI_2019_2020!$Q$13:$Q$414)</f>
        <v>0</v>
      </c>
      <c r="J61" s="36">
        <f>SUMIF(Chi_tiet_gio_KI_2019_2020!$B$13:$B$414,Tong_hop!B61,Chi_tiet_gio_KI_2019_2020!$S$13:$S$414)</f>
        <v>0</v>
      </c>
      <c r="K61" s="61">
        <f t="shared" si="4"/>
        <v>152</v>
      </c>
      <c r="L61" s="36">
        <f t="shared" si="5"/>
        <v>10640000</v>
      </c>
      <c r="M61" s="41"/>
    </row>
    <row r="62" spans="1:13" ht="24.75" customHeight="1">
      <c r="A62" s="37">
        <f t="shared" si="2"/>
        <v>51</v>
      </c>
      <c r="B62" s="37" t="s">
        <v>26</v>
      </c>
      <c r="C62" s="38" t="s">
        <v>42</v>
      </c>
      <c r="D62" s="39" t="s">
        <v>43</v>
      </c>
      <c r="E62" s="34" t="s">
        <v>190</v>
      </c>
      <c r="F62" s="33" t="s">
        <v>161</v>
      </c>
      <c r="G62" s="61">
        <f>SUMIF(Chi_tiet_gio_KI_2019_2020!$B$13:$B$414,Tong_hop!B62,Chi_tiet_gio_KI_2019_2020!$N$13:$N$414)</f>
        <v>210.3</v>
      </c>
      <c r="H62" s="36">
        <f>SUMIF(Chi_tiet_gio_KI_2019_2020!$B$13:$B$414,Tong_hop!B62,Chi_tiet_gio_KI_2019_2020!$P$13:$P$414)</f>
        <v>15772500</v>
      </c>
      <c r="I62" s="61">
        <f>SUMIF(Chi_tiet_gio_KI_2019_2020!$B$13:$B$414,Tong_hop!B62,Chi_tiet_gio_KI_2019_2020!$Q$13:$Q$414)</f>
        <v>0</v>
      </c>
      <c r="J62" s="36">
        <f>SUMIF(Chi_tiet_gio_KI_2019_2020!$B$13:$B$414,Tong_hop!B62,Chi_tiet_gio_KI_2019_2020!$S$13:$S$414)</f>
        <v>0</v>
      </c>
      <c r="K62" s="61">
        <f t="shared" si="4"/>
        <v>210.3</v>
      </c>
      <c r="L62" s="36">
        <f t="shared" si="5"/>
        <v>15772500</v>
      </c>
      <c r="M62" s="88"/>
    </row>
    <row r="63" spans="1:13" ht="24.75" customHeight="1">
      <c r="A63" s="37">
        <f t="shared" si="2"/>
        <v>52</v>
      </c>
      <c r="B63" s="37" t="s">
        <v>122</v>
      </c>
      <c r="C63" s="38" t="s">
        <v>46</v>
      </c>
      <c r="D63" s="39" t="s">
        <v>130</v>
      </c>
      <c r="E63" s="34" t="s">
        <v>190</v>
      </c>
      <c r="F63" s="33" t="s">
        <v>161</v>
      </c>
      <c r="G63" s="61">
        <f>SUMIF(Chi_tiet_gio_KI_2019_2020!$B$13:$B$414,Tong_hop!B63,Chi_tiet_gio_KI_2019_2020!$N$13:$N$414)</f>
        <v>0</v>
      </c>
      <c r="H63" s="36">
        <f>SUMIF(Chi_tiet_gio_KI_2019_2020!$B$13:$B$414,Tong_hop!B63,Chi_tiet_gio_KI_2019_2020!$P$13:$P$414)</f>
        <v>0</v>
      </c>
      <c r="I63" s="61">
        <f>SUMIF(Chi_tiet_gio_KI_2019_2020!$B$13:$B$414,Tong_hop!B63,Chi_tiet_gio_KI_2019_2020!$Q$13:$Q$414)</f>
        <v>10.9</v>
      </c>
      <c r="J63" s="36">
        <f>SUMIF(Chi_tiet_gio_KI_2019_2020!$B$13:$B$414,Tong_hop!B63,Chi_tiet_gio_KI_2019_2020!$S$13:$S$414)</f>
        <v>1144500</v>
      </c>
      <c r="K63" s="61">
        <f t="shared" si="4"/>
        <v>10.9</v>
      </c>
      <c r="L63" s="36">
        <f t="shared" si="5"/>
        <v>1144500</v>
      </c>
      <c r="M63" s="88"/>
    </row>
    <row r="64" spans="1:13" ht="24.75" customHeight="1">
      <c r="A64" s="37">
        <f t="shared" si="2"/>
        <v>53</v>
      </c>
      <c r="B64" s="37" t="s">
        <v>198</v>
      </c>
      <c r="C64" s="38" t="s">
        <v>218</v>
      </c>
      <c r="D64" s="39" t="s">
        <v>219</v>
      </c>
      <c r="E64" s="34" t="s">
        <v>231</v>
      </c>
      <c r="F64" s="33" t="s">
        <v>238</v>
      </c>
      <c r="G64" s="61">
        <f>SUMIF(Chi_tiet_gio_KI_2019_2020!$B$13:$B$414,Tong_hop!B64,Chi_tiet_gio_KI_2019_2020!$N$13:$N$414)</f>
        <v>0</v>
      </c>
      <c r="H64" s="36">
        <f>SUMIF(Chi_tiet_gio_KI_2019_2020!$B$13:$B$414,Tong_hop!B64,Chi_tiet_gio_KI_2019_2020!$P$13:$P$414)</f>
        <v>0</v>
      </c>
      <c r="I64" s="61">
        <f>SUMIF(Chi_tiet_gio_KI_2019_2020!$B$13:$B$414,Tong_hop!B64,Chi_tiet_gio_KI_2019_2020!$Q$13:$Q$414)</f>
        <v>5.7</v>
      </c>
      <c r="J64" s="36">
        <f>SUMIF(Chi_tiet_gio_KI_2019_2020!$B$13:$B$414,Tong_hop!B64,Chi_tiet_gio_KI_2019_2020!$S$13:$S$414)</f>
        <v>598500</v>
      </c>
      <c r="K64" s="61">
        <f>I64+G64</f>
        <v>5.7</v>
      </c>
      <c r="L64" s="36">
        <f>J64+H64</f>
        <v>598500</v>
      </c>
      <c r="M64" s="41"/>
    </row>
    <row r="65" spans="1:13" ht="24.75" customHeight="1">
      <c r="A65" s="37">
        <f t="shared" si="2"/>
        <v>54</v>
      </c>
      <c r="B65" s="37" t="s">
        <v>328</v>
      </c>
      <c r="C65" s="38" t="s">
        <v>617</v>
      </c>
      <c r="D65" s="39" t="s">
        <v>618</v>
      </c>
      <c r="E65" s="34" t="s">
        <v>578</v>
      </c>
      <c r="F65" s="33" t="s">
        <v>567</v>
      </c>
      <c r="G65" s="61">
        <f>SUMIF(Chi_tiet_gio_KI_2019_2020!$B$13:$B$414,Tong_hop!B65,Chi_tiet_gio_KI_2019_2020!$N$13:$N$414)</f>
        <v>0</v>
      </c>
      <c r="H65" s="36">
        <f>SUMIF(Chi_tiet_gio_KI_2019_2020!$B$13:$B$414,Tong_hop!B65,Chi_tiet_gio_KI_2019_2020!$P$13:$P$414)</f>
        <v>0</v>
      </c>
      <c r="I65" s="61">
        <f>SUMIF(Chi_tiet_gio_KI_2019_2020!$B$13:$B$414,Tong_hop!B65,Chi_tiet_gio_KI_2019_2020!$Q$13:$Q$414)</f>
        <v>31.9</v>
      </c>
      <c r="J65" s="36">
        <f>SUMIF(Chi_tiet_gio_KI_2019_2020!$B$13:$B$414,Tong_hop!B65,Chi_tiet_gio_KI_2019_2020!$S$13:$S$414)</f>
        <v>3828000</v>
      </c>
      <c r="K65" s="61">
        <f t="shared" si="0"/>
        <v>31.9</v>
      </c>
      <c r="L65" s="36">
        <f t="shared" si="3"/>
        <v>3828000</v>
      </c>
      <c r="M65" s="41"/>
    </row>
    <row r="66" spans="1:13" hidden="1">
      <c r="A66" s="57"/>
      <c r="B66" s="58"/>
      <c r="C66" s="59"/>
      <c r="D66" s="60"/>
      <c r="E66" s="77"/>
      <c r="F66" s="60"/>
      <c r="G66" s="58"/>
      <c r="H66" s="58"/>
      <c r="I66" s="58"/>
      <c r="J66" s="58"/>
      <c r="K66" s="58"/>
      <c r="L66" s="58"/>
      <c r="M66" s="58"/>
    </row>
    <row r="67" spans="1:13" s="32" customFormat="1" ht="21" customHeight="1">
      <c r="A67" s="29"/>
      <c r="B67" s="29"/>
      <c r="C67" s="103" t="s">
        <v>97</v>
      </c>
      <c r="D67" s="108"/>
      <c r="E67" s="31"/>
      <c r="F67" s="31"/>
      <c r="G67" s="62">
        <f t="shared" ref="G67:L67" si="6">SUBTOTAL(9,G12:G65)</f>
        <v>3334.9000000000005</v>
      </c>
      <c r="H67" s="69">
        <f t="shared" si="6"/>
        <v>250491500</v>
      </c>
      <c r="I67" s="62">
        <f t="shared" si="6"/>
        <v>1011.9999999999997</v>
      </c>
      <c r="J67" s="69">
        <f t="shared" si="6"/>
        <v>111487500</v>
      </c>
      <c r="K67" s="62">
        <f t="shared" si="6"/>
        <v>4346.8999999999996</v>
      </c>
      <c r="L67" s="69">
        <f t="shared" si="6"/>
        <v>361979000</v>
      </c>
      <c r="M67" s="29"/>
    </row>
    <row r="68" spans="1:13">
      <c r="G68" s="86"/>
      <c r="H68" s="68"/>
      <c r="J68" s="68"/>
      <c r="L68" s="68"/>
    </row>
    <row r="69" spans="1:13" ht="19.5" customHeight="1">
      <c r="C69" s="99" t="s">
        <v>98</v>
      </c>
      <c r="D69" s="99"/>
      <c r="E69" s="99"/>
      <c r="F69" s="87">
        <f>L67</f>
        <v>361979000</v>
      </c>
      <c r="G69" s="27" t="s">
        <v>99</v>
      </c>
      <c r="H69" s="87"/>
      <c r="I69" s="26"/>
    </row>
    <row r="70" spans="1:13" ht="20.25" customHeight="1">
      <c r="C70" s="99" t="s">
        <v>100</v>
      </c>
      <c r="D70" s="99"/>
      <c r="E70" s="99"/>
      <c r="F70" s="100" t="str">
        <f>tien_so!C13</f>
        <v>Ba trăm sáu mươi mốt triệu chín trăm bảy mươi chín ngàn đồng./.</v>
      </c>
      <c r="G70" s="100"/>
      <c r="H70" s="100"/>
      <c r="I70" s="100"/>
      <c r="J70" s="100"/>
      <c r="K70" s="100"/>
      <c r="L70" s="100"/>
      <c r="M70" s="100"/>
    </row>
    <row r="71" spans="1:13">
      <c r="L71" s="68"/>
    </row>
  </sheetData>
  <autoFilter ref="A11:M65"/>
  <mergeCells count="19">
    <mergeCell ref="A6:M6"/>
    <mergeCell ref="A4:M4"/>
    <mergeCell ref="A1:E1"/>
    <mergeCell ref="A2:E2"/>
    <mergeCell ref="A5:M5"/>
    <mergeCell ref="A8:A9"/>
    <mergeCell ref="F8:F9"/>
    <mergeCell ref="M8:M9"/>
    <mergeCell ref="D8:D9"/>
    <mergeCell ref="B8:B9"/>
    <mergeCell ref="C69:E69"/>
    <mergeCell ref="F70:M70"/>
    <mergeCell ref="I8:J8"/>
    <mergeCell ref="K8:L8"/>
    <mergeCell ref="C8:C9"/>
    <mergeCell ref="E8:E9"/>
    <mergeCell ref="C70:E70"/>
    <mergeCell ref="C67:D67"/>
    <mergeCell ref="G8:H8"/>
  </mergeCells>
  <phoneticPr fontId="2" type="noConversion"/>
  <pageMargins left="0.28000000000000003" right="0.17" top="0.35" bottom="0.45" header="0.21" footer="0.16"/>
  <pageSetup paperSize="9" scale="95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P418"/>
  <sheetViews>
    <sheetView showZeros="0" zoomScale="80" workbookViewId="0">
      <pane ySplit="12" topLeftCell="A19" activePane="bottomLeft" state="frozen"/>
      <selection pane="bottomLeft" activeCell="A13" sqref="A13"/>
    </sheetView>
  </sheetViews>
  <sheetFormatPr defaultRowHeight="15"/>
  <cols>
    <col min="1" max="1" width="6.875" style="26" bestFit="1" customWidth="1"/>
    <col min="2" max="2" width="8.25" style="27" customWidth="1"/>
    <col min="3" max="3" width="16.25" style="26" customWidth="1"/>
    <col min="4" max="4" width="7.375" style="26" customWidth="1"/>
    <col min="5" max="5" width="7.375" style="27" hidden="1" customWidth="1"/>
    <col min="6" max="6" width="27.75" style="26" hidden="1" customWidth="1"/>
    <col min="7" max="7" width="11.5" style="26" customWidth="1"/>
    <col min="8" max="8" width="26.125" style="26" bestFit="1" customWidth="1"/>
    <col min="9" max="9" width="11.375" style="26" customWidth="1"/>
    <col min="10" max="10" width="6.5" style="27" customWidth="1"/>
    <col min="11" max="11" width="13.375" style="27" bestFit="1" customWidth="1"/>
    <col min="12" max="12" width="9.875" style="27" bestFit="1" customWidth="1"/>
    <col min="13" max="13" width="27.125" style="26" bestFit="1" customWidth="1"/>
    <col min="14" max="14" width="8.25" style="27" customWidth="1"/>
    <col min="15" max="15" width="8" style="27" bestFit="1" customWidth="1"/>
    <col min="16" max="16" width="11" style="27" bestFit="1" customWidth="1"/>
    <col min="17" max="17" width="8" style="27" bestFit="1" customWidth="1"/>
    <col min="18" max="18" width="8.25" style="27" customWidth="1"/>
    <col min="19" max="19" width="10.875" style="27" bestFit="1" customWidth="1"/>
    <col min="20" max="20" width="8.375" style="27" customWidth="1"/>
    <col min="21" max="21" width="11" style="27" bestFit="1" customWidth="1"/>
    <col min="22" max="22" width="9.125" style="27" customWidth="1"/>
    <col min="23" max="23" width="5.5" style="27" bestFit="1" customWidth="1"/>
    <col min="24" max="25" width="6.375" style="27" bestFit="1" customWidth="1"/>
    <col min="26" max="26" width="5.5" style="27" bestFit="1" customWidth="1"/>
    <col min="27" max="27" width="6.75" style="27" customWidth="1"/>
    <col min="28" max="28" width="7.875" style="27" bestFit="1" customWidth="1"/>
    <col min="29" max="29" width="7" style="27" customWidth="1"/>
    <col min="30" max="30" width="7.75" style="27" customWidth="1"/>
    <col min="31" max="31" width="7.875" style="27" bestFit="1" customWidth="1"/>
    <col min="32" max="32" width="7.5" style="27" customWidth="1"/>
    <col min="33" max="33" width="7.375" style="27" bestFit="1" customWidth="1"/>
    <col min="34" max="34" width="5.5" style="27" bestFit="1" customWidth="1"/>
    <col min="35" max="35" width="7.875" style="27" bestFit="1" customWidth="1"/>
    <col min="36" max="36" width="7.5" style="27" bestFit="1" customWidth="1"/>
    <col min="37" max="37" width="9.625" style="27" customWidth="1"/>
    <col min="38" max="38" width="7.875" style="27" customWidth="1"/>
    <col min="39" max="39" width="7.625" style="27" customWidth="1"/>
    <col min="40" max="40" width="8.625" style="27" bestFit="1" customWidth="1"/>
    <col min="41" max="41" width="8" style="27" bestFit="1" customWidth="1"/>
    <col min="42" max="16384" width="9" style="26"/>
  </cols>
  <sheetData>
    <row r="1" spans="1:42" ht="16.5">
      <c r="A1" s="106" t="s">
        <v>103</v>
      </c>
      <c r="B1" s="106"/>
      <c r="C1" s="106"/>
      <c r="D1" s="106"/>
      <c r="E1" s="106"/>
      <c r="F1" s="106"/>
      <c r="G1" s="106"/>
      <c r="H1" s="24"/>
      <c r="I1" s="24"/>
      <c r="J1" s="24"/>
      <c r="K1" s="24"/>
      <c r="L1" s="24"/>
    </row>
    <row r="2" spans="1:42" ht="16.5">
      <c r="A2" s="107" t="s">
        <v>104</v>
      </c>
      <c r="B2" s="107"/>
      <c r="C2" s="107"/>
      <c r="D2" s="107"/>
      <c r="E2" s="107"/>
      <c r="F2" s="107"/>
      <c r="G2" s="107"/>
      <c r="H2" s="25"/>
      <c r="I2" s="25"/>
      <c r="J2" s="25"/>
      <c r="K2" s="25"/>
      <c r="L2" s="25"/>
    </row>
    <row r="3" spans="1:42" ht="18.75">
      <c r="A3" s="22"/>
      <c r="B3" s="23"/>
      <c r="H3" s="23"/>
      <c r="I3" s="23"/>
      <c r="J3" s="23"/>
    </row>
    <row r="4" spans="1:42" ht="22.5" customHeight="1">
      <c r="A4" s="105" t="s">
        <v>619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28"/>
    </row>
    <row r="5" spans="1:42" ht="28.5" customHeight="1">
      <c r="A5" s="105" t="s">
        <v>105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28"/>
    </row>
    <row r="6" spans="1:42" ht="29.25" customHeight="1">
      <c r="A6" s="104" t="s">
        <v>653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65"/>
    </row>
    <row r="8" spans="1:42" s="27" customFormat="1" ht="15.75" customHeight="1">
      <c r="A8" s="101" t="s">
        <v>62</v>
      </c>
      <c r="B8" s="102" t="s">
        <v>63</v>
      </c>
      <c r="C8" s="109" t="s">
        <v>65</v>
      </c>
      <c r="D8" s="118" t="s">
        <v>66</v>
      </c>
      <c r="E8" s="71"/>
      <c r="F8" s="71"/>
      <c r="G8" s="112" t="s">
        <v>96</v>
      </c>
      <c r="H8" s="109" t="s">
        <v>111</v>
      </c>
      <c r="I8" s="118"/>
      <c r="J8" s="112" t="s">
        <v>61</v>
      </c>
      <c r="K8" s="115" t="s">
        <v>64</v>
      </c>
      <c r="L8" s="112" t="s">
        <v>263</v>
      </c>
      <c r="M8" s="115" t="s">
        <v>121</v>
      </c>
      <c r="N8" s="115" t="s">
        <v>113</v>
      </c>
      <c r="O8" s="115"/>
      <c r="P8" s="115"/>
      <c r="Q8" s="115" t="s">
        <v>114</v>
      </c>
      <c r="R8" s="115"/>
      <c r="S8" s="115"/>
      <c r="T8" s="112" t="s">
        <v>106</v>
      </c>
      <c r="U8" s="112" t="s">
        <v>120</v>
      </c>
      <c r="V8" s="112" t="s">
        <v>86</v>
      </c>
      <c r="W8" s="101" t="s">
        <v>85</v>
      </c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42" s="27" customFormat="1" ht="29.25" customHeight="1">
      <c r="A9" s="101"/>
      <c r="B9" s="102"/>
      <c r="C9" s="110"/>
      <c r="D9" s="119"/>
      <c r="E9" s="73"/>
      <c r="F9" s="73"/>
      <c r="G9" s="113"/>
      <c r="H9" s="111"/>
      <c r="I9" s="120"/>
      <c r="J9" s="113"/>
      <c r="K9" s="116"/>
      <c r="L9" s="116"/>
      <c r="M9" s="116"/>
      <c r="N9" s="117"/>
      <c r="O9" s="117"/>
      <c r="P9" s="117"/>
      <c r="Q9" s="117"/>
      <c r="R9" s="117"/>
      <c r="S9" s="117"/>
      <c r="T9" s="113"/>
      <c r="U9" s="113"/>
      <c r="V9" s="113"/>
      <c r="W9" s="101" t="s">
        <v>84</v>
      </c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 t="s">
        <v>83</v>
      </c>
      <c r="AJ9" s="101"/>
      <c r="AK9" s="101"/>
      <c r="AL9" s="101"/>
      <c r="AM9" s="101"/>
      <c r="AN9" s="101"/>
      <c r="AO9" s="101"/>
    </row>
    <row r="10" spans="1:42" s="32" customFormat="1" ht="40.5" customHeight="1">
      <c r="A10" s="101"/>
      <c r="B10" s="102"/>
      <c r="C10" s="111"/>
      <c r="D10" s="120"/>
      <c r="E10" s="72" t="s">
        <v>162</v>
      </c>
      <c r="F10" s="72" t="s">
        <v>146</v>
      </c>
      <c r="G10" s="114"/>
      <c r="H10" s="29" t="s">
        <v>112</v>
      </c>
      <c r="I10" s="2" t="s">
        <v>110</v>
      </c>
      <c r="J10" s="114"/>
      <c r="K10" s="117"/>
      <c r="L10" s="117"/>
      <c r="M10" s="117"/>
      <c r="N10" s="2" t="s">
        <v>115</v>
      </c>
      <c r="O10" s="2" t="s">
        <v>67</v>
      </c>
      <c r="P10" s="2" t="s">
        <v>68</v>
      </c>
      <c r="Q10" s="2" t="s">
        <v>115</v>
      </c>
      <c r="R10" s="2" t="s">
        <v>67</v>
      </c>
      <c r="S10" s="2" t="s">
        <v>68</v>
      </c>
      <c r="T10" s="114"/>
      <c r="U10" s="114"/>
      <c r="V10" s="114"/>
      <c r="W10" s="66" t="s">
        <v>69</v>
      </c>
      <c r="X10" s="66" t="s">
        <v>80</v>
      </c>
      <c r="Y10" s="66" t="s">
        <v>70</v>
      </c>
      <c r="Z10" s="66" t="s">
        <v>71</v>
      </c>
      <c r="AA10" s="66" t="s">
        <v>241</v>
      </c>
      <c r="AB10" s="66" t="s">
        <v>72</v>
      </c>
      <c r="AC10" s="66" t="s">
        <v>73</v>
      </c>
      <c r="AD10" s="66" t="s">
        <v>74</v>
      </c>
      <c r="AE10" s="64" t="s">
        <v>81</v>
      </c>
      <c r="AF10" s="66" t="s">
        <v>75</v>
      </c>
      <c r="AG10" s="66" t="s">
        <v>89</v>
      </c>
      <c r="AH10" s="66" t="s">
        <v>90</v>
      </c>
      <c r="AI10" s="64" t="s">
        <v>76</v>
      </c>
      <c r="AJ10" s="64" t="s">
        <v>77</v>
      </c>
      <c r="AK10" s="64" t="s">
        <v>82</v>
      </c>
      <c r="AL10" s="64" t="s">
        <v>78</v>
      </c>
      <c r="AM10" s="66" t="s">
        <v>79</v>
      </c>
      <c r="AN10" s="66" t="s">
        <v>87</v>
      </c>
      <c r="AO10" s="67" t="s">
        <v>88</v>
      </c>
    </row>
    <row r="11" spans="1:42" s="32" customFormat="1" ht="14.25" hidden="1">
      <c r="A11" s="29"/>
      <c r="B11" s="2"/>
      <c r="C11" s="30"/>
      <c r="D11" s="31"/>
      <c r="E11" s="31"/>
      <c r="F11" s="31"/>
      <c r="G11" s="31"/>
      <c r="H11" s="29"/>
      <c r="I11" s="29"/>
      <c r="J11" s="2"/>
      <c r="K11" s="29"/>
      <c r="L11" s="29"/>
      <c r="M11" s="29"/>
      <c r="N11" s="2"/>
      <c r="O11" s="2"/>
      <c r="P11" s="2"/>
      <c r="Q11" s="2"/>
      <c r="R11" s="2"/>
      <c r="S11" s="2"/>
      <c r="T11" s="2"/>
      <c r="U11" s="2"/>
      <c r="V11" s="29"/>
      <c r="W11" s="1"/>
      <c r="X11" s="1"/>
      <c r="Y11" s="1"/>
      <c r="Z11" s="1"/>
      <c r="AA11" s="1"/>
      <c r="AB11" s="1"/>
      <c r="AC11" s="1"/>
      <c r="AD11" s="29"/>
      <c r="AE11" s="1"/>
      <c r="AF11" s="1"/>
      <c r="AG11" s="1"/>
      <c r="AH11" s="1"/>
      <c r="AI11" s="2"/>
      <c r="AJ11" s="2"/>
      <c r="AK11" s="2"/>
      <c r="AL11" s="2"/>
      <c r="AM11" s="1"/>
      <c r="AN11" s="1"/>
      <c r="AO11" s="3"/>
    </row>
    <row r="12" spans="1:42" s="32" customFormat="1" ht="22.5" customHeight="1">
      <c r="A12" s="29">
        <v>1</v>
      </c>
      <c r="B12" s="2">
        <v>2</v>
      </c>
      <c r="C12" s="30">
        <v>3</v>
      </c>
      <c r="D12" s="31">
        <v>4</v>
      </c>
      <c r="E12" s="31" t="s">
        <v>146</v>
      </c>
      <c r="F12" s="31">
        <v>44</v>
      </c>
      <c r="G12" s="31">
        <v>5</v>
      </c>
      <c r="H12" s="29">
        <v>6</v>
      </c>
      <c r="I12" s="29">
        <v>7</v>
      </c>
      <c r="J12" s="2">
        <v>8</v>
      </c>
      <c r="K12" s="29">
        <v>9</v>
      </c>
      <c r="L12" s="29">
        <f>K12+1</f>
        <v>10</v>
      </c>
      <c r="M12" s="29">
        <f>L12+1</f>
        <v>11</v>
      </c>
      <c r="N12" s="2">
        <v>12</v>
      </c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18</v>
      </c>
      <c r="V12" s="29">
        <v>19</v>
      </c>
      <c r="W12" s="29" t="s">
        <v>0</v>
      </c>
      <c r="X12" s="29" t="s">
        <v>1</v>
      </c>
      <c r="Y12" s="29" t="s">
        <v>2</v>
      </c>
      <c r="Z12" s="29" t="s">
        <v>3</v>
      </c>
      <c r="AA12" s="29" t="s">
        <v>4</v>
      </c>
      <c r="AB12" s="29" t="s">
        <v>5</v>
      </c>
      <c r="AC12" s="29" t="s">
        <v>6</v>
      </c>
      <c r="AD12" s="29" t="s">
        <v>8</v>
      </c>
      <c r="AE12" s="29" t="s">
        <v>7</v>
      </c>
      <c r="AF12" s="29" t="s">
        <v>9</v>
      </c>
      <c r="AG12" s="29" t="s">
        <v>10</v>
      </c>
      <c r="AH12" s="29" t="s">
        <v>11</v>
      </c>
      <c r="AI12" s="29" t="s">
        <v>12</v>
      </c>
      <c r="AJ12" s="29" t="s">
        <v>13</v>
      </c>
      <c r="AK12" s="29" t="s">
        <v>14</v>
      </c>
      <c r="AL12" s="29" t="s">
        <v>15</v>
      </c>
      <c r="AM12" s="29" t="s">
        <v>16</v>
      </c>
      <c r="AN12" s="29" t="s">
        <v>17</v>
      </c>
      <c r="AO12" s="29" t="s">
        <v>18</v>
      </c>
    </row>
    <row r="13" spans="1:42" ht="30.75" customHeight="1">
      <c r="A13" s="37">
        <v>1</v>
      </c>
      <c r="B13" s="37" t="s">
        <v>316</v>
      </c>
      <c r="C13" s="38" t="s">
        <v>597</v>
      </c>
      <c r="D13" s="39" t="s">
        <v>598</v>
      </c>
      <c r="E13" s="34" t="s">
        <v>573</v>
      </c>
      <c r="F13" s="33" t="s">
        <v>150</v>
      </c>
      <c r="G13" s="34" t="s">
        <v>94</v>
      </c>
      <c r="H13" s="37" t="s">
        <v>474</v>
      </c>
      <c r="I13" s="37" t="s">
        <v>475</v>
      </c>
      <c r="J13" s="37" t="s">
        <v>19</v>
      </c>
      <c r="K13" s="37" t="s">
        <v>358</v>
      </c>
      <c r="L13" s="37" t="s">
        <v>422</v>
      </c>
      <c r="M13" s="80" t="s">
        <v>534</v>
      </c>
      <c r="N13" s="40">
        <v>0</v>
      </c>
      <c r="O13" s="36">
        <v>0</v>
      </c>
      <c r="P13" s="41">
        <v>0</v>
      </c>
      <c r="Q13" s="40">
        <v>30</v>
      </c>
      <c r="R13" s="36">
        <v>105000</v>
      </c>
      <c r="S13" s="41">
        <v>3150000</v>
      </c>
      <c r="T13" s="35">
        <v>30</v>
      </c>
      <c r="U13" s="41">
        <v>3150000</v>
      </c>
      <c r="V13" s="41"/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30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89">
        <v>0</v>
      </c>
    </row>
    <row r="14" spans="1:42" ht="30.75" customHeight="1">
      <c r="A14" s="37">
        <v>2</v>
      </c>
      <c r="B14" s="37" t="s">
        <v>316</v>
      </c>
      <c r="C14" s="38" t="s">
        <v>597</v>
      </c>
      <c r="D14" s="39" t="s">
        <v>598</v>
      </c>
      <c r="E14" s="34" t="s">
        <v>573</v>
      </c>
      <c r="F14" s="39" t="s">
        <v>150</v>
      </c>
      <c r="G14" s="34" t="s">
        <v>94</v>
      </c>
      <c r="H14" s="37" t="s">
        <v>474</v>
      </c>
      <c r="I14" s="37" t="s">
        <v>475</v>
      </c>
      <c r="J14" s="37" t="s">
        <v>20</v>
      </c>
      <c r="K14" s="37" t="s">
        <v>358</v>
      </c>
      <c r="L14" s="37" t="s">
        <v>422</v>
      </c>
      <c r="M14" s="80" t="s">
        <v>534</v>
      </c>
      <c r="N14" s="40">
        <v>0</v>
      </c>
      <c r="O14" s="36">
        <v>0</v>
      </c>
      <c r="P14" s="41">
        <v>0</v>
      </c>
      <c r="Q14" s="40">
        <v>0.8</v>
      </c>
      <c r="R14" s="36">
        <v>105000</v>
      </c>
      <c r="S14" s="41">
        <v>84000</v>
      </c>
      <c r="T14" s="35">
        <v>0.8</v>
      </c>
      <c r="U14" s="41">
        <v>84000</v>
      </c>
      <c r="V14" s="41"/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0.8</v>
      </c>
      <c r="AM14" s="37">
        <v>0</v>
      </c>
      <c r="AN14" s="37">
        <v>0</v>
      </c>
      <c r="AO14" s="37">
        <v>0</v>
      </c>
      <c r="AP14" s="89">
        <v>0</v>
      </c>
    </row>
    <row r="15" spans="1:42" ht="30.75" customHeight="1">
      <c r="A15" s="37">
        <v>3</v>
      </c>
      <c r="B15" s="37" t="s">
        <v>316</v>
      </c>
      <c r="C15" s="38" t="s">
        <v>597</v>
      </c>
      <c r="D15" s="42" t="s">
        <v>598</v>
      </c>
      <c r="E15" s="34" t="s">
        <v>573</v>
      </c>
      <c r="F15" s="75" t="s">
        <v>150</v>
      </c>
      <c r="G15" s="34" t="s">
        <v>94</v>
      </c>
      <c r="H15" s="37" t="s">
        <v>474</v>
      </c>
      <c r="I15" s="37" t="s">
        <v>475</v>
      </c>
      <c r="J15" s="37" t="s">
        <v>21</v>
      </c>
      <c r="K15" s="37" t="s">
        <v>358</v>
      </c>
      <c r="L15" s="37" t="s">
        <v>422</v>
      </c>
      <c r="M15" s="80" t="s">
        <v>534</v>
      </c>
      <c r="N15" s="40">
        <v>0</v>
      </c>
      <c r="O15" s="36">
        <v>0</v>
      </c>
      <c r="P15" s="41">
        <v>0</v>
      </c>
      <c r="Q15" s="40">
        <v>2</v>
      </c>
      <c r="R15" s="36">
        <v>105000</v>
      </c>
      <c r="S15" s="41">
        <v>210000</v>
      </c>
      <c r="T15" s="35">
        <v>2</v>
      </c>
      <c r="U15" s="41">
        <v>210000</v>
      </c>
      <c r="V15" s="41"/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2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89">
        <v>0</v>
      </c>
    </row>
    <row r="16" spans="1:42" ht="30.75" customHeight="1">
      <c r="A16" s="37">
        <v>4</v>
      </c>
      <c r="B16" s="37" t="s">
        <v>310</v>
      </c>
      <c r="C16" s="38" t="s">
        <v>40</v>
      </c>
      <c r="D16" s="42" t="s">
        <v>45</v>
      </c>
      <c r="E16" s="34" t="s">
        <v>177</v>
      </c>
      <c r="F16" s="75" t="s">
        <v>562</v>
      </c>
      <c r="G16" s="34" t="s">
        <v>94</v>
      </c>
      <c r="H16" s="37" t="s">
        <v>625</v>
      </c>
      <c r="I16" s="37" t="s">
        <v>451</v>
      </c>
      <c r="J16" s="37" t="s">
        <v>19</v>
      </c>
      <c r="K16" s="37" t="s">
        <v>355</v>
      </c>
      <c r="L16" s="37" t="s">
        <v>418</v>
      </c>
      <c r="M16" s="80" t="s">
        <v>530</v>
      </c>
      <c r="N16" s="40">
        <v>0</v>
      </c>
      <c r="O16" s="36">
        <v>0</v>
      </c>
      <c r="P16" s="41">
        <v>0</v>
      </c>
      <c r="Q16" s="40">
        <v>10</v>
      </c>
      <c r="R16" s="36">
        <v>105000</v>
      </c>
      <c r="S16" s="41">
        <v>1050000</v>
      </c>
      <c r="T16" s="35">
        <v>10</v>
      </c>
      <c r="U16" s="41">
        <v>1050000</v>
      </c>
      <c r="V16" s="41"/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10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89">
        <v>0</v>
      </c>
    </row>
    <row r="17" spans="1:42" ht="30.75" customHeight="1">
      <c r="A17" s="37">
        <v>5</v>
      </c>
      <c r="B17" s="37" t="s">
        <v>310</v>
      </c>
      <c r="C17" s="38" t="s">
        <v>40</v>
      </c>
      <c r="D17" s="42" t="s">
        <v>45</v>
      </c>
      <c r="E17" s="34" t="s">
        <v>177</v>
      </c>
      <c r="F17" s="75" t="s">
        <v>562</v>
      </c>
      <c r="G17" s="34" t="s">
        <v>94</v>
      </c>
      <c r="H17" s="37" t="s">
        <v>625</v>
      </c>
      <c r="I17" s="37" t="s">
        <v>451</v>
      </c>
      <c r="J17" s="37" t="s">
        <v>20</v>
      </c>
      <c r="K17" s="37" t="s">
        <v>355</v>
      </c>
      <c r="L17" s="37" t="s">
        <v>418</v>
      </c>
      <c r="M17" s="80" t="s">
        <v>530</v>
      </c>
      <c r="N17" s="40">
        <v>0</v>
      </c>
      <c r="O17" s="36">
        <v>0</v>
      </c>
      <c r="P17" s="41">
        <v>0</v>
      </c>
      <c r="Q17" s="40">
        <v>0.8</v>
      </c>
      <c r="R17" s="36">
        <v>105000</v>
      </c>
      <c r="S17" s="41">
        <v>84000</v>
      </c>
      <c r="T17" s="35">
        <v>0.8</v>
      </c>
      <c r="U17" s="41">
        <v>84000</v>
      </c>
      <c r="V17" s="41"/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0.8</v>
      </c>
      <c r="AM17" s="37">
        <v>0</v>
      </c>
      <c r="AN17" s="37">
        <v>0</v>
      </c>
      <c r="AO17" s="37">
        <v>0</v>
      </c>
      <c r="AP17" s="89">
        <v>0</v>
      </c>
    </row>
    <row r="18" spans="1:42" ht="30.75" customHeight="1">
      <c r="A18" s="37">
        <v>6</v>
      </c>
      <c r="B18" s="37" t="s">
        <v>310</v>
      </c>
      <c r="C18" s="38" t="s">
        <v>40</v>
      </c>
      <c r="D18" s="42" t="s">
        <v>45</v>
      </c>
      <c r="E18" s="34" t="s">
        <v>177</v>
      </c>
      <c r="F18" s="75" t="s">
        <v>562</v>
      </c>
      <c r="G18" s="34" t="s">
        <v>94</v>
      </c>
      <c r="H18" s="37" t="s">
        <v>625</v>
      </c>
      <c r="I18" s="37" t="s">
        <v>451</v>
      </c>
      <c r="J18" s="37" t="s">
        <v>21</v>
      </c>
      <c r="K18" s="37" t="s">
        <v>355</v>
      </c>
      <c r="L18" s="37" t="s">
        <v>418</v>
      </c>
      <c r="M18" s="80" t="s">
        <v>530</v>
      </c>
      <c r="N18" s="40">
        <v>0</v>
      </c>
      <c r="O18" s="36">
        <v>0</v>
      </c>
      <c r="P18" s="41">
        <v>0</v>
      </c>
      <c r="Q18" s="40">
        <v>2</v>
      </c>
      <c r="R18" s="36">
        <v>105000</v>
      </c>
      <c r="S18" s="41">
        <v>210000</v>
      </c>
      <c r="T18" s="35">
        <v>2</v>
      </c>
      <c r="U18" s="41">
        <v>210000</v>
      </c>
      <c r="V18" s="41"/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2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89">
        <v>0</v>
      </c>
    </row>
    <row r="19" spans="1:42" ht="30.75" customHeight="1">
      <c r="A19" s="37">
        <v>7</v>
      </c>
      <c r="B19" s="37" t="s">
        <v>325</v>
      </c>
      <c r="C19" s="38" t="s">
        <v>612</v>
      </c>
      <c r="D19" s="42" t="s">
        <v>613</v>
      </c>
      <c r="E19" s="34" t="s">
        <v>186</v>
      </c>
      <c r="F19" s="75" t="s">
        <v>158</v>
      </c>
      <c r="G19" s="34" t="s">
        <v>91</v>
      </c>
      <c r="H19" s="37" t="s">
        <v>626</v>
      </c>
      <c r="I19" s="37" t="s">
        <v>627</v>
      </c>
      <c r="J19" s="37" t="s">
        <v>23</v>
      </c>
      <c r="K19" s="37" t="s">
        <v>378</v>
      </c>
      <c r="L19" s="37" t="s">
        <v>432</v>
      </c>
      <c r="M19" s="80" t="s">
        <v>543</v>
      </c>
      <c r="N19" s="40">
        <v>30</v>
      </c>
      <c r="O19" s="36">
        <v>70000</v>
      </c>
      <c r="P19" s="41">
        <v>2100000</v>
      </c>
      <c r="Q19" s="40">
        <v>0</v>
      </c>
      <c r="R19" s="36">
        <v>0</v>
      </c>
      <c r="S19" s="41">
        <v>0</v>
      </c>
      <c r="T19" s="35">
        <v>30</v>
      </c>
      <c r="U19" s="41">
        <v>2100000</v>
      </c>
      <c r="V19" s="41"/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30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89">
        <v>0</v>
      </c>
    </row>
    <row r="20" spans="1:42" ht="30.75" customHeight="1">
      <c r="A20" s="37">
        <v>8</v>
      </c>
      <c r="B20" s="37" t="s">
        <v>325</v>
      </c>
      <c r="C20" s="38" t="s">
        <v>612</v>
      </c>
      <c r="D20" s="42" t="s">
        <v>613</v>
      </c>
      <c r="E20" s="34" t="s">
        <v>186</v>
      </c>
      <c r="F20" s="75" t="s">
        <v>158</v>
      </c>
      <c r="G20" s="34" t="s">
        <v>91</v>
      </c>
      <c r="H20" s="37" t="s">
        <v>626</v>
      </c>
      <c r="I20" s="37" t="s">
        <v>627</v>
      </c>
      <c r="J20" s="37" t="s">
        <v>22</v>
      </c>
      <c r="K20" s="37" t="s">
        <v>378</v>
      </c>
      <c r="L20" s="37" t="s">
        <v>432</v>
      </c>
      <c r="M20" s="80" t="s">
        <v>543</v>
      </c>
      <c r="N20" s="40">
        <v>15</v>
      </c>
      <c r="O20" s="36">
        <v>70000</v>
      </c>
      <c r="P20" s="41">
        <v>1050000</v>
      </c>
      <c r="Q20" s="40">
        <v>0</v>
      </c>
      <c r="R20" s="36">
        <v>0</v>
      </c>
      <c r="S20" s="41">
        <v>0</v>
      </c>
      <c r="T20" s="35">
        <v>15</v>
      </c>
      <c r="U20" s="41">
        <v>1050000</v>
      </c>
      <c r="V20" s="41"/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15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89">
        <v>0</v>
      </c>
    </row>
    <row r="21" spans="1:42" ht="30.75" customHeight="1">
      <c r="A21" s="37">
        <v>9</v>
      </c>
      <c r="B21" s="37" t="s">
        <v>325</v>
      </c>
      <c r="C21" s="38" t="s">
        <v>612</v>
      </c>
      <c r="D21" s="39" t="s">
        <v>613</v>
      </c>
      <c r="E21" s="34" t="s">
        <v>186</v>
      </c>
      <c r="F21" s="33" t="s">
        <v>158</v>
      </c>
      <c r="G21" s="34" t="s">
        <v>91</v>
      </c>
      <c r="H21" s="37" t="s">
        <v>626</v>
      </c>
      <c r="I21" s="37" t="s">
        <v>627</v>
      </c>
      <c r="J21" s="37" t="s">
        <v>24</v>
      </c>
      <c r="K21" s="37" t="s">
        <v>378</v>
      </c>
      <c r="L21" s="37" t="s">
        <v>432</v>
      </c>
      <c r="M21" s="80" t="s">
        <v>543</v>
      </c>
      <c r="N21" s="40">
        <v>0.7</v>
      </c>
      <c r="O21" s="36">
        <v>70000</v>
      </c>
      <c r="P21" s="41">
        <v>49000</v>
      </c>
      <c r="Q21" s="40">
        <v>0</v>
      </c>
      <c r="R21" s="36">
        <v>0</v>
      </c>
      <c r="S21" s="41">
        <v>0</v>
      </c>
      <c r="T21" s="35">
        <v>0.7</v>
      </c>
      <c r="U21" s="41">
        <v>49000</v>
      </c>
      <c r="V21" s="41"/>
      <c r="W21" s="37">
        <v>0</v>
      </c>
      <c r="X21" s="37">
        <v>0</v>
      </c>
      <c r="Y21" s="37">
        <v>0.7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89">
        <v>0</v>
      </c>
    </row>
    <row r="22" spans="1:42" ht="30.75" customHeight="1">
      <c r="A22" s="37">
        <v>10</v>
      </c>
      <c r="B22" s="37" t="s">
        <v>325</v>
      </c>
      <c r="C22" s="38" t="s">
        <v>612</v>
      </c>
      <c r="D22" s="42" t="s">
        <v>613</v>
      </c>
      <c r="E22" s="34" t="s">
        <v>186</v>
      </c>
      <c r="F22" s="75" t="s">
        <v>158</v>
      </c>
      <c r="G22" s="34" t="s">
        <v>91</v>
      </c>
      <c r="H22" s="37" t="s">
        <v>626</v>
      </c>
      <c r="I22" s="37" t="s">
        <v>627</v>
      </c>
      <c r="J22" s="37" t="s">
        <v>25</v>
      </c>
      <c r="K22" s="37" t="s">
        <v>378</v>
      </c>
      <c r="L22" s="37" t="s">
        <v>432</v>
      </c>
      <c r="M22" s="80" t="s">
        <v>543</v>
      </c>
      <c r="N22" s="40">
        <v>1.6</v>
      </c>
      <c r="O22" s="36">
        <v>70000</v>
      </c>
      <c r="P22" s="41">
        <v>112000</v>
      </c>
      <c r="Q22" s="40">
        <v>0</v>
      </c>
      <c r="R22" s="36">
        <v>0</v>
      </c>
      <c r="S22" s="41">
        <v>0</v>
      </c>
      <c r="T22" s="35">
        <v>1.6</v>
      </c>
      <c r="U22" s="41">
        <v>112000</v>
      </c>
      <c r="V22" s="41"/>
      <c r="W22" s="37">
        <v>0</v>
      </c>
      <c r="X22" s="37">
        <v>1.6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89">
        <v>0</v>
      </c>
    </row>
    <row r="23" spans="1:42" ht="30.75" customHeight="1">
      <c r="A23" s="37">
        <v>11</v>
      </c>
      <c r="B23" s="37" t="s">
        <v>325</v>
      </c>
      <c r="C23" s="38" t="s">
        <v>612</v>
      </c>
      <c r="D23" s="42" t="s">
        <v>613</v>
      </c>
      <c r="E23" s="34" t="s">
        <v>186</v>
      </c>
      <c r="F23" s="75" t="s">
        <v>158</v>
      </c>
      <c r="G23" s="34" t="s">
        <v>91</v>
      </c>
      <c r="H23" s="37" t="s">
        <v>626</v>
      </c>
      <c r="I23" s="37" t="s">
        <v>627</v>
      </c>
      <c r="J23" s="37" t="s">
        <v>19</v>
      </c>
      <c r="K23" s="37" t="s">
        <v>379</v>
      </c>
      <c r="L23" s="37" t="s">
        <v>433</v>
      </c>
      <c r="M23" s="80" t="s">
        <v>544</v>
      </c>
      <c r="N23" s="40">
        <v>0</v>
      </c>
      <c r="O23" s="36">
        <v>0</v>
      </c>
      <c r="P23" s="41">
        <v>0</v>
      </c>
      <c r="Q23" s="40">
        <v>30</v>
      </c>
      <c r="R23" s="36">
        <v>90000</v>
      </c>
      <c r="S23" s="41">
        <v>2700000</v>
      </c>
      <c r="T23" s="35">
        <v>30</v>
      </c>
      <c r="U23" s="41">
        <v>2700000</v>
      </c>
      <c r="V23" s="41"/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30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89">
        <v>0</v>
      </c>
    </row>
    <row r="24" spans="1:42" ht="30.75" customHeight="1">
      <c r="A24" s="37">
        <v>12</v>
      </c>
      <c r="B24" s="37" t="s">
        <v>325</v>
      </c>
      <c r="C24" s="38" t="s">
        <v>612</v>
      </c>
      <c r="D24" s="39" t="s">
        <v>613</v>
      </c>
      <c r="E24" s="34" t="s">
        <v>186</v>
      </c>
      <c r="F24" s="33" t="s">
        <v>158</v>
      </c>
      <c r="G24" s="34" t="s">
        <v>91</v>
      </c>
      <c r="H24" s="37" t="s">
        <v>626</v>
      </c>
      <c r="I24" s="37" t="s">
        <v>627</v>
      </c>
      <c r="J24" s="37" t="s">
        <v>20</v>
      </c>
      <c r="K24" s="37" t="s">
        <v>379</v>
      </c>
      <c r="L24" s="37" t="s">
        <v>433</v>
      </c>
      <c r="M24" s="80" t="s">
        <v>544</v>
      </c>
      <c r="N24" s="40">
        <v>0</v>
      </c>
      <c r="O24" s="36">
        <v>0</v>
      </c>
      <c r="P24" s="41">
        <v>0</v>
      </c>
      <c r="Q24" s="40">
        <v>0.7</v>
      </c>
      <c r="R24" s="36">
        <v>90000</v>
      </c>
      <c r="S24" s="41">
        <v>63000</v>
      </c>
      <c r="T24" s="35">
        <v>0.7</v>
      </c>
      <c r="U24" s="41">
        <v>63000</v>
      </c>
      <c r="V24" s="41"/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0.7</v>
      </c>
      <c r="AM24" s="37">
        <v>0</v>
      </c>
      <c r="AN24" s="37">
        <v>0</v>
      </c>
      <c r="AO24" s="37">
        <v>0</v>
      </c>
      <c r="AP24" s="89">
        <v>0</v>
      </c>
    </row>
    <row r="25" spans="1:42" ht="30.75" customHeight="1">
      <c r="A25" s="37">
        <v>13</v>
      </c>
      <c r="B25" s="37" t="s">
        <v>325</v>
      </c>
      <c r="C25" s="38" t="s">
        <v>612</v>
      </c>
      <c r="D25" s="39" t="s">
        <v>613</v>
      </c>
      <c r="E25" s="34" t="s">
        <v>186</v>
      </c>
      <c r="F25" s="33" t="s">
        <v>158</v>
      </c>
      <c r="G25" s="34" t="s">
        <v>91</v>
      </c>
      <c r="H25" s="37" t="s">
        <v>626</v>
      </c>
      <c r="I25" s="37" t="s">
        <v>627</v>
      </c>
      <c r="J25" s="37" t="s">
        <v>21</v>
      </c>
      <c r="K25" s="37" t="s">
        <v>379</v>
      </c>
      <c r="L25" s="37" t="s">
        <v>433</v>
      </c>
      <c r="M25" s="80" t="s">
        <v>544</v>
      </c>
      <c r="N25" s="40">
        <v>0</v>
      </c>
      <c r="O25" s="36">
        <v>0</v>
      </c>
      <c r="P25" s="41">
        <v>0</v>
      </c>
      <c r="Q25" s="40">
        <v>1.8</v>
      </c>
      <c r="R25" s="36">
        <v>90000</v>
      </c>
      <c r="S25" s="41">
        <v>162000</v>
      </c>
      <c r="T25" s="35">
        <v>1.8</v>
      </c>
      <c r="U25" s="41">
        <v>162000</v>
      </c>
      <c r="V25" s="41"/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1.8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89">
        <v>0</v>
      </c>
    </row>
    <row r="26" spans="1:42" ht="30.75" customHeight="1">
      <c r="A26" s="37">
        <v>14</v>
      </c>
      <c r="B26" s="37" t="s">
        <v>327</v>
      </c>
      <c r="C26" s="38" t="s">
        <v>616</v>
      </c>
      <c r="D26" s="39" t="s">
        <v>138</v>
      </c>
      <c r="E26" s="34" t="s">
        <v>230</v>
      </c>
      <c r="F26" s="33" t="s">
        <v>150</v>
      </c>
      <c r="G26" s="34" t="s">
        <v>94</v>
      </c>
      <c r="H26" s="37" t="s">
        <v>495</v>
      </c>
      <c r="I26" s="37" t="s">
        <v>496</v>
      </c>
      <c r="J26" s="37" t="s">
        <v>19</v>
      </c>
      <c r="K26" s="37" t="s">
        <v>380</v>
      </c>
      <c r="L26" s="37" t="s">
        <v>439</v>
      </c>
      <c r="M26" s="80" t="s">
        <v>550</v>
      </c>
      <c r="N26" s="40">
        <v>0</v>
      </c>
      <c r="O26" s="36">
        <v>0</v>
      </c>
      <c r="P26" s="41">
        <v>0</v>
      </c>
      <c r="Q26" s="40">
        <v>5</v>
      </c>
      <c r="R26" s="36">
        <v>105000</v>
      </c>
      <c r="S26" s="41">
        <v>525000</v>
      </c>
      <c r="T26" s="35">
        <v>5</v>
      </c>
      <c r="U26" s="41">
        <v>525000</v>
      </c>
      <c r="V26" s="41"/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5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89">
        <v>0</v>
      </c>
    </row>
    <row r="27" spans="1:42" ht="30.75" customHeight="1">
      <c r="A27" s="37">
        <v>15</v>
      </c>
      <c r="B27" s="37" t="s">
        <v>327</v>
      </c>
      <c r="C27" s="38" t="s">
        <v>616</v>
      </c>
      <c r="D27" s="39" t="s">
        <v>138</v>
      </c>
      <c r="E27" s="34" t="s">
        <v>230</v>
      </c>
      <c r="F27" s="33" t="s">
        <v>150</v>
      </c>
      <c r="G27" s="34" t="s">
        <v>94</v>
      </c>
      <c r="H27" s="37" t="s">
        <v>495</v>
      </c>
      <c r="I27" s="37" t="s">
        <v>496</v>
      </c>
      <c r="J27" s="37" t="s">
        <v>20</v>
      </c>
      <c r="K27" s="37" t="s">
        <v>380</v>
      </c>
      <c r="L27" s="37" t="s">
        <v>439</v>
      </c>
      <c r="M27" s="80" t="s">
        <v>550</v>
      </c>
      <c r="N27" s="40">
        <v>0</v>
      </c>
      <c r="O27" s="36">
        <v>0</v>
      </c>
      <c r="P27" s="41">
        <v>0</v>
      </c>
      <c r="Q27" s="40">
        <v>0.2</v>
      </c>
      <c r="R27" s="36">
        <v>105000</v>
      </c>
      <c r="S27" s="41">
        <v>21000</v>
      </c>
      <c r="T27" s="35">
        <v>0.2</v>
      </c>
      <c r="U27" s="41">
        <v>21000</v>
      </c>
      <c r="V27" s="41"/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0.2</v>
      </c>
      <c r="AM27" s="37">
        <v>0</v>
      </c>
      <c r="AN27" s="37">
        <v>0</v>
      </c>
      <c r="AO27" s="37">
        <v>0</v>
      </c>
      <c r="AP27" s="89">
        <v>0</v>
      </c>
    </row>
    <row r="28" spans="1:42" ht="30.75" customHeight="1">
      <c r="A28" s="37">
        <v>16</v>
      </c>
      <c r="B28" s="37" t="s">
        <v>327</v>
      </c>
      <c r="C28" s="38" t="s">
        <v>616</v>
      </c>
      <c r="D28" s="39" t="s">
        <v>138</v>
      </c>
      <c r="E28" s="34" t="s">
        <v>230</v>
      </c>
      <c r="F28" s="33" t="s">
        <v>150</v>
      </c>
      <c r="G28" s="34" t="s">
        <v>94</v>
      </c>
      <c r="H28" s="37" t="s">
        <v>495</v>
      </c>
      <c r="I28" s="37" t="s">
        <v>496</v>
      </c>
      <c r="J28" s="37" t="s">
        <v>21</v>
      </c>
      <c r="K28" s="37" t="s">
        <v>380</v>
      </c>
      <c r="L28" s="37" t="s">
        <v>439</v>
      </c>
      <c r="M28" s="80" t="s">
        <v>550</v>
      </c>
      <c r="N28" s="40">
        <v>0</v>
      </c>
      <c r="O28" s="36">
        <v>0</v>
      </c>
      <c r="P28" s="41">
        <v>0</v>
      </c>
      <c r="Q28" s="40">
        <v>0.5</v>
      </c>
      <c r="R28" s="36">
        <v>105000</v>
      </c>
      <c r="S28" s="41">
        <v>52500</v>
      </c>
      <c r="T28" s="35">
        <v>0.5</v>
      </c>
      <c r="U28" s="41">
        <v>52500</v>
      </c>
      <c r="V28" s="41"/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0.5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89">
        <v>0</v>
      </c>
    </row>
    <row r="29" spans="1:42" ht="30.75" customHeight="1">
      <c r="A29" s="37">
        <v>17</v>
      </c>
      <c r="B29" s="37" t="s">
        <v>327</v>
      </c>
      <c r="C29" s="38" t="s">
        <v>616</v>
      </c>
      <c r="D29" s="39" t="s">
        <v>138</v>
      </c>
      <c r="E29" s="34" t="s">
        <v>230</v>
      </c>
      <c r="F29" s="33" t="s">
        <v>150</v>
      </c>
      <c r="G29" s="34" t="s">
        <v>94</v>
      </c>
      <c r="H29" s="37" t="s">
        <v>495</v>
      </c>
      <c r="I29" s="37" t="s">
        <v>496</v>
      </c>
      <c r="J29" s="37" t="s">
        <v>19</v>
      </c>
      <c r="K29" s="37" t="s">
        <v>381</v>
      </c>
      <c r="L29" s="37" t="s">
        <v>439</v>
      </c>
      <c r="M29" s="80" t="s">
        <v>550</v>
      </c>
      <c r="N29" s="40">
        <v>0</v>
      </c>
      <c r="O29" s="36">
        <v>0</v>
      </c>
      <c r="P29" s="41">
        <v>0</v>
      </c>
      <c r="Q29" s="40">
        <v>5</v>
      </c>
      <c r="R29" s="36">
        <v>105000</v>
      </c>
      <c r="S29" s="41">
        <v>525000</v>
      </c>
      <c r="T29" s="35">
        <v>5</v>
      </c>
      <c r="U29" s="41">
        <v>525000</v>
      </c>
      <c r="V29" s="41"/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5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89">
        <v>0</v>
      </c>
    </row>
    <row r="30" spans="1:42" ht="30.75" customHeight="1">
      <c r="A30" s="37">
        <v>18</v>
      </c>
      <c r="B30" s="37" t="s">
        <v>327</v>
      </c>
      <c r="C30" s="81" t="s">
        <v>616</v>
      </c>
      <c r="D30" s="42" t="s">
        <v>138</v>
      </c>
      <c r="E30" s="34" t="s">
        <v>230</v>
      </c>
      <c r="F30" s="75" t="s">
        <v>150</v>
      </c>
      <c r="G30" s="34" t="s">
        <v>94</v>
      </c>
      <c r="H30" s="37" t="s">
        <v>495</v>
      </c>
      <c r="I30" s="37" t="s">
        <v>496</v>
      </c>
      <c r="J30" s="37" t="s">
        <v>20</v>
      </c>
      <c r="K30" s="37" t="s">
        <v>381</v>
      </c>
      <c r="L30" s="37" t="s">
        <v>439</v>
      </c>
      <c r="M30" s="80" t="s">
        <v>550</v>
      </c>
      <c r="N30" s="40">
        <v>0</v>
      </c>
      <c r="O30" s="36">
        <v>0</v>
      </c>
      <c r="P30" s="41">
        <v>0</v>
      </c>
      <c r="Q30" s="40">
        <v>0.2</v>
      </c>
      <c r="R30" s="36">
        <v>105000</v>
      </c>
      <c r="S30" s="41">
        <v>21000</v>
      </c>
      <c r="T30" s="35">
        <v>0.2</v>
      </c>
      <c r="U30" s="41">
        <v>21000</v>
      </c>
      <c r="V30" s="41"/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0.2</v>
      </c>
      <c r="AM30" s="37">
        <v>0</v>
      </c>
      <c r="AN30" s="37">
        <v>0</v>
      </c>
      <c r="AO30" s="37">
        <v>0</v>
      </c>
      <c r="AP30" s="89">
        <v>0</v>
      </c>
    </row>
    <row r="31" spans="1:42" ht="30.75" customHeight="1">
      <c r="A31" s="37">
        <v>19</v>
      </c>
      <c r="B31" s="37" t="s">
        <v>327</v>
      </c>
      <c r="C31" s="38" t="s">
        <v>616</v>
      </c>
      <c r="D31" s="39" t="s">
        <v>138</v>
      </c>
      <c r="E31" s="34" t="s">
        <v>230</v>
      </c>
      <c r="F31" s="33" t="s">
        <v>150</v>
      </c>
      <c r="G31" s="34" t="s">
        <v>94</v>
      </c>
      <c r="H31" s="37" t="s">
        <v>495</v>
      </c>
      <c r="I31" s="37" t="s">
        <v>496</v>
      </c>
      <c r="J31" s="37" t="s">
        <v>21</v>
      </c>
      <c r="K31" s="37" t="s">
        <v>381</v>
      </c>
      <c r="L31" s="37" t="s">
        <v>439</v>
      </c>
      <c r="M31" s="80" t="s">
        <v>550</v>
      </c>
      <c r="N31" s="40">
        <v>0</v>
      </c>
      <c r="O31" s="36">
        <v>0</v>
      </c>
      <c r="P31" s="41">
        <v>0</v>
      </c>
      <c r="Q31" s="40">
        <v>0.5</v>
      </c>
      <c r="R31" s="36">
        <v>105000</v>
      </c>
      <c r="S31" s="41">
        <v>52500</v>
      </c>
      <c r="T31" s="35">
        <v>0.5</v>
      </c>
      <c r="U31" s="41">
        <v>52500</v>
      </c>
      <c r="V31" s="41"/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0.5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89">
        <v>0</v>
      </c>
    </row>
    <row r="32" spans="1:42" ht="30.75" customHeight="1">
      <c r="A32" s="37">
        <v>20</v>
      </c>
      <c r="B32" s="37" t="s">
        <v>26</v>
      </c>
      <c r="C32" s="38" t="s">
        <v>42</v>
      </c>
      <c r="D32" s="39" t="s">
        <v>43</v>
      </c>
      <c r="E32" s="34" t="s">
        <v>190</v>
      </c>
      <c r="F32" s="33" t="s">
        <v>161</v>
      </c>
      <c r="G32" s="34" t="s">
        <v>94</v>
      </c>
      <c r="H32" s="37" t="s">
        <v>500</v>
      </c>
      <c r="I32" s="37" t="s">
        <v>498</v>
      </c>
      <c r="J32" s="37" t="s">
        <v>22</v>
      </c>
      <c r="K32" s="37" t="s">
        <v>213</v>
      </c>
      <c r="L32" s="37" t="s">
        <v>445</v>
      </c>
      <c r="M32" s="80" t="s">
        <v>556</v>
      </c>
      <c r="N32" s="40">
        <v>8</v>
      </c>
      <c r="O32" s="36">
        <v>75000</v>
      </c>
      <c r="P32" s="41">
        <v>600000</v>
      </c>
      <c r="Q32" s="40">
        <v>0</v>
      </c>
      <c r="R32" s="36">
        <v>0</v>
      </c>
      <c r="S32" s="41">
        <v>0</v>
      </c>
      <c r="T32" s="35">
        <v>8</v>
      </c>
      <c r="U32" s="41">
        <v>600000</v>
      </c>
      <c r="V32" s="41"/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8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89">
        <v>0</v>
      </c>
    </row>
    <row r="33" spans="1:42" ht="30.75" customHeight="1">
      <c r="A33" s="37">
        <v>21</v>
      </c>
      <c r="B33" s="37" t="s">
        <v>26</v>
      </c>
      <c r="C33" s="81" t="s">
        <v>42</v>
      </c>
      <c r="D33" s="42" t="s">
        <v>43</v>
      </c>
      <c r="E33" s="34" t="s">
        <v>190</v>
      </c>
      <c r="F33" s="75" t="s">
        <v>161</v>
      </c>
      <c r="G33" s="34" t="s">
        <v>94</v>
      </c>
      <c r="H33" s="37" t="s">
        <v>500</v>
      </c>
      <c r="I33" s="37" t="s">
        <v>498</v>
      </c>
      <c r="J33" s="37" t="s">
        <v>22</v>
      </c>
      <c r="K33" s="37" t="s">
        <v>211</v>
      </c>
      <c r="L33" s="37" t="s">
        <v>446</v>
      </c>
      <c r="M33" s="80" t="s">
        <v>557</v>
      </c>
      <c r="N33" s="40">
        <v>8</v>
      </c>
      <c r="O33" s="36">
        <v>75000</v>
      </c>
      <c r="P33" s="41">
        <v>600000</v>
      </c>
      <c r="Q33" s="40">
        <v>0</v>
      </c>
      <c r="R33" s="36">
        <v>0</v>
      </c>
      <c r="S33" s="41">
        <v>0</v>
      </c>
      <c r="T33" s="35">
        <v>8</v>
      </c>
      <c r="U33" s="41">
        <v>600000</v>
      </c>
      <c r="V33" s="41"/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8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89">
        <v>0</v>
      </c>
    </row>
    <row r="34" spans="1:42" ht="30.75" customHeight="1">
      <c r="A34" s="37">
        <v>22</v>
      </c>
      <c r="B34" s="37" t="s">
        <v>26</v>
      </c>
      <c r="C34" s="38" t="s">
        <v>42</v>
      </c>
      <c r="D34" s="39" t="s">
        <v>43</v>
      </c>
      <c r="E34" s="34" t="s">
        <v>190</v>
      </c>
      <c r="F34" s="33" t="s">
        <v>161</v>
      </c>
      <c r="G34" s="34" t="s">
        <v>94</v>
      </c>
      <c r="H34" s="37" t="s">
        <v>500</v>
      </c>
      <c r="I34" s="37" t="s">
        <v>498</v>
      </c>
      <c r="J34" s="37" t="s">
        <v>22</v>
      </c>
      <c r="K34" s="37" t="s">
        <v>211</v>
      </c>
      <c r="L34" s="37" t="s">
        <v>446</v>
      </c>
      <c r="M34" s="80" t="s">
        <v>557</v>
      </c>
      <c r="N34" s="40">
        <v>8</v>
      </c>
      <c r="O34" s="36">
        <v>75000</v>
      </c>
      <c r="P34" s="41">
        <v>600000</v>
      </c>
      <c r="Q34" s="40">
        <v>0</v>
      </c>
      <c r="R34" s="36">
        <v>0</v>
      </c>
      <c r="S34" s="41">
        <v>0</v>
      </c>
      <c r="T34" s="35">
        <v>8</v>
      </c>
      <c r="U34" s="41">
        <v>600000</v>
      </c>
      <c r="V34" s="41"/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8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89">
        <v>0</v>
      </c>
    </row>
    <row r="35" spans="1:42" ht="30.75" customHeight="1">
      <c r="A35" s="37">
        <v>23</v>
      </c>
      <c r="B35" s="37" t="s">
        <v>26</v>
      </c>
      <c r="C35" s="38" t="s">
        <v>42</v>
      </c>
      <c r="D35" s="39" t="s">
        <v>43</v>
      </c>
      <c r="E35" s="34" t="s">
        <v>190</v>
      </c>
      <c r="F35" s="39" t="s">
        <v>161</v>
      </c>
      <c r="G35" s="34" t="s">
        <v>94</v>
      </c>
      <c r="H35" s="37" t="s">
        <v>500</v>
      </c>
      <c r="I35" s="37" t="s">
        <v>498</v>
      </c>
      <c r="J35" s="37" t="s">
        <v>22</v>
      </c>
      <c r="K35" s="37" t="s">
        <v>140</v>
      </c>
      <c r="L35" s="37" t="s">
        <v>446</v>
      </c>
      <c r="M35" s="80" t="s">
        <v>557</v>
      </c>
      <c r="N35" s="40">
        <v>8</v>
      </c>
      <c r="O35" s="36">
        <v>75000</v>
      </c>
      <c r="P35" s="41">
        <v>600000</v>
      </c>
      <c r="Q35" s="40">
        <v>0</v>
      </c>
      <c r="R35" s="36">
        <v>0</v>
      </c>
      <c r="S35" s="41">
        <v>0</v>
      </c>
      <c r="T35" s="35">
        <v>8</v>
      </c>
      <c r="U35" s="41">
        <v>600000</v>
      </c>
      <c r="V35" s="41"/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8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89">
        <v>0</v>
      </c>
    </row>
    <row r="36" spans="1:42" ht="30.75" customHeight="1">
      <c r="A36" s="37">
        <v>24</v>
      </c>
      <c r="B36" s="37" t="s">
        <v>26</v>
      </c>
      <c r="C36" s="38" t="s">
        <v>42</v>
      </c>
      <c r="D36" s="39" t="s">
        <v>43</v>
      </c>
      <c r="E36" s="34" t="s">
        <v>190</v>
      </c>
      <c r="F36" s="39" t="s">
        <v>161</v>
      </c>
      <c r="G36" s="34" t="s">
        <v>94</v>
      </c>
      <c r="H36" s="37" t="s">
        <v>500</v>
      </c>
      <c r="I36" s="37" t="s">
        <v>498</v>
      </c>
      <c r="J36" s="37" t="s">
        <v>22</v>
      </c>
      <c r="K36" s="37" t="s">
        <v>141</v>
      </c>
      <c r="L36" s="37" t="s">
        <v>446</v>
      </c>
      <c r="M36" s="80" t="s">
        <v>557</v>
      </c>
      <c r="N36" s="40">
        <v>8</v>
      </c>
      <c r="O36" s="36">
        <v>75000</v>
      </c>
      <c r="P36" s="41">
        <v>600000</v>
      </c>
      <c r="Q36" s="40">
        <v>0</v>
      </c>
      <c r="R36" s="36">
        <v>0</v>
      </c>
      <c r="S36" s="41">
        <v>0</v>
      </c>
      <c r="T36" s="35">
        <v>8</v>
      </c>
      <c r="U36" s="41">
        <v>600000</v>
      </c>
      <c r="V36" s="41"/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8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89">
        <v>0</v>
      </c>
    </row>
    <row r="37" spans="1:42" ht="30.75" customHeight="1">
      <c r="A37" s="37">
        <v>25</v>
      </c>
      <c r="B37" s="37" t="s">
        <v>26</v>
      </c>
      <c r="C37" s="38" t="s">
        <v>42</v>
      </c>
      <c r="D37" s="39" t="s">
        <v>43</v>
      </c>
      <c r="E37" s="34" t="s">
        <v>190</v>
      </c>
      <c r="F37" s="39" t="s">
        <v>161</v>
      </c>
      <c r="G37" s="34" t="s">
        <v>94</v>
      </c>
      <c r="H37" s="37" t="s">
        <v>500</v>
      </c>
      <c r="I37" s="37" t="s">
        <v>498</v>
      </c>
      <c r="J37" s="37" t="s">
        <v>22</v>
      </c>
      <c r="K37" s="37" t="s">
        <v>142</v>
      </c>
      <c r="L37" s="37" t="s">
        <v>445</v>
      </c>
      <c r="M37" s="80" t="s">
        <v>556</v>
      </c>
      <c r="N37" s="40">
        <v>8</v>
      </c>
      <c r="O37" s="36">
        <v>75000</v>
      </c>
      <c r="P37" s="41">
        <v>600000</v>
      </c>
      <c r="Q37" s="40">
        <v>0</v>
      </c>
      <c r="R37" s="36">
        <v>0</v>
      </c>
      <c r="S37" s="41">
        <v>0</v>
      </c>
      <c r="T37" s="35">
        <v>8</v>
      </c>
      <c r="U37" s="41">
        <v>600000</v>
      </c>
      <c r="V37" s="41"/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8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89">
        <v>0</v>
      </c>
    </row>
    <row r="38" spans="1:42" ht="30.75" customHeight="1">
      <c r="A38" s="37">
        <v>26</v>
      </c>
      <c r="B38" s="37" t="s">
        <v>26</v>
      </c>
      <c r="C38" s="38" t="s">
        <v>42</v>
      </c>
      <c r="D38" s="39" t="s">
        <v>43</v>
      </c>
      <c r="E38" s="34" t="s">
        <v>190</v>
      </c>
      <c r="F38" s="39" t="s">
        <v>161</v>
      </c>
      <c r="G38" s="34" t="s">
        <v>94</v>
      </c>
      <c r="H38" s="37" t="s">
        <v>500</v>
      </c>
      <c r="I38" s="37" t="s">
        <v>498</v>
      </c>
      <c r="J38" s="37" t="s">
        <v>22</v>
      </c>
      <c r="K38" s="37" t="s">
        <v>142</v>
      </c>
      <c r="L38" s="37" t="s">
        <v>446</v>
      </c>
      <c r="M38" s="80" t="s">
        <v>557</v>
      </c>
      <c r="N38" s="40">
        <v>8</v>
      </c>
      <c r="O38" s="36">
        <v>75000</v>
      </c>
      <c r="P38" s="41">
        <v>600000</v>
      </c>
      <c r="Q38" s="40">
        <v>0</v>
      </c>
      <c r="R38" s="36">
        <v>0</v>
      </c>
      <c r="S38" s="41">
        <v>0</v>
      </c>
      <c r="T38" s="35">
        <v>8</v>
      </c>
      <c r="U38" s="41">
        <v>600000</v>
      </c>
      <c r="V38" s="41"/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8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89">
        <v>0</v>
      </c>
    </row>
    <row r="39" spans="1:42" ht="30.75" customHeight="1">
      <c r="A39" s="37">
        <v>27</v>
      </c>
      <c r="B39" s="37" t="s">
        <v>26</v>
      </c>
      <c r="C39" s="38" t="s">
        <v>42</v>
      </c>
      <c r="D39" s="39" t="s">
        <v>43</v>
      </c>
      <c r="E39" s="34" t="s">
        <v>190</v>
      </c>
      <c r="F39" s="39" t="s">
        <v>161</v>
      </c>
      <c r="G39" s="34" t="s">
        <v>94</v>
      </c>
      <c r="H39" s="37" t="s">
        <v>497</v>
      </c>
      <c r="I39" s="37" t="s">
        <v>498</v>
      </c>
      <c r="J39" s="37" t="s">
        <v>22</v>
      </c>
      <c r="K39" s="37" t="s">
        <v>283</v>
      </c>
      <c r="L39" s="37" t="s">
        <v>445</v>
      </c>
      <c r="M39" s="80" t="s">
        <v>556</v>
      </c>
      <c r="N39" s="40">
        <v>8</v>
      </c>
      <c r="O39" s="36">
        <v>75000</v>
      </c>
      <c r="P39" s="41">
        <v>600000</v>
      </c>
      <c r="Q39" s="40">
        <v>0</v>
      </c>
      <c r="R39" s="36">
        <v>0</v>
      </c>
      <c r="S39" s="41">
        <v>0</v>
      </c>
      <c r="T39" s="35">
        <v>8</v>
      </c>
      <c r="U39" s="41">
        <v>600000</v>
      </c>
      <c r="V39" s="41"/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8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89">
        <v>0</v>
      </c>
    </row>
    <row r="40" spans="1:42" ht="30.75" customHeight="1">
      <c r="A40" s="37">
        <v>28</v>
      </c>
      <c r="B40" s="37" t="s">
        <v>26</v>
      </c>
      <c r="C40" s="38" t="s">
        <v>42</v>
      </c>
      <c r="D40" s="39" t="s">
        <v>43</v>
      </c>
      <c r="E40" s="34" t="s">
        <v>190</v>
      </c>
      <c r="F40" s="39" t="s">
        <v>161</v>
      </c>
      <c r="G40" s="34" t="s">
        <v>94</v>
      </c>
      <c r="H40" s="37" t="s">
        <v>497</v>
      </c>
      <c r="I40" s="37" t="s">
        <v>498</v>
      </c>
      <c r="J40" s="37" t="s">
        <v>22</v>
      </c>
      <c r="K40" s="37" t="s">
        <v>276</v>
      </c>
      <c r="L40" s="37" t="s">
        <v>445</v>
      </c>
      <c r="M40" s="80" t="s">
        <v>556</v>
      </c>
      <c r="N40" s="40">
        <v>8</v>
      </c>
      <c r="O40" s="36">
        <v>75000</v>
      </c>
      <c r="P40" s="41">
        <v>600000</v>
      </c>
      <c r="Q40" s="40">
        <v>0</v>
      </c>
      <c r="R40" s="36">
        <v>0</v>
      </c>
      <c r="S40" s="41">
        <v>0</v>
      </c>
      <c r="T40" s="35">
        <v>8</v>
      </c>
      <c r="U40" s="41">
        <v>600000</v>
      </c>
      <c r="V40" s="41"/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8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89">
        <v>0</v>
      </c>
    </row>
    <row r="41" spans="1:42" ht="30.75" customHeight="1">
      <c r="A41" s="37">
        <v>29</v>
      </c>
      <c r="B41" s="37" t="s">
        <v>26</v>
      </c>
      <c r="C41" s="38" t="s">
        <v>42</v>
      </c>
      <c r="D41" s="39" t="s">
        <v>43</v>
      </c>
      <c r="E41" s="34" t="s">
        <v>190</v>
      </c>
      <c r="F41" s="39" t="s">
        <v>161</v>
      </c>
      <c r="G41" s="34" t="s">
        <v>94</v>
      </c>
      <c r="H41" s="37" t="s">
        <v>497</v>
      </c>
      <c r="I41" s="37" t="s">
        <v>498</v>
      </c>
      <c r="J41" s="37" t="s">
        <v>22</v>
      </c>
      <c r="K41" s="37" t="s">
        <v>284</v>
      </c>
      <c r="L41" s="37" t="s">
        <v>445</v>
      </c>
      <c r="M41" s="80" t="s">
        <v>556</v>
      </c>
      <c r="N41" s="40">
        <v>8</v>
      </c>
      <c r="O41" s="36">
        <v>75000</v>
      </c>
      <c r="P41" s="41">
        <v>600000</v>
      </c>
      <c r="Q41" s="40">
        <v>0</v>
      </c>
      <c r="R41" s="36">
        <v>0</v>
      </c>
      <c r="S41" s="41">
        <v>0</v>
      </c>
      <c r="T41" s="35">
        <v>8</v>
      </c>
      <c r="U41" s="41">
        <v>600000</v>
      </c>
      <c r="V41" s="41"/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8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89">
        <v>0</v>
      </c>
    </row>
    <row r="42" spans="1:42" ht="30.75" customHeight="1">
      <c r="A42" s="37">
        <v>30</v>
      </c>
      <c r="B42" s="37" t="s">
        <v>26</v>
      </c>
      <c r="C42" s="38" t="s">
        <v>42</v>
      </c>
      <c r="D42" s="39" t="s">
        <v>43</v>
      </c>
      <c r="E42" s="34" t="s">
        <v>190</v>
      </c>
      <c r="F42" s="39" t="s">
        <v>161</v>
      </c>
      <c r="G42" s="34" t="s">
        <v>94</v>
      </c>
      <c r="H42" s="37" t="s">
        <v>497</v>
      </c>
      <c r="I42" s="37" t="s">
        <v>498</v>
      </c>
      <c r="J42" s="37" t="s">
        <v>22</v>
      </c>
      <c r="K42" s="37" t="s">
        <v>284</v>
      </c>
      <c r="L42" s="37" t="s">
        <v>445</v>
      </c>
      <c r="M42" s="80" t="s">
        <v>556</v>
      </c>
      <c r="N42" s="40">
        <v>8</v>
      </c>
      <c r="O42" s="36">
        <v>75000</v>
      </c>
      <c r="P42" s="41">
        <v>600000</v>
      </c>
      <c r="Q42" s="40">
        <v>0</v>
      </c>
      <c r="R42" s="36">
        <v>0</v>
      </c>
      <c r="S42" s="41">
        <v>0</v>
      </c>
      <c r="T42" s="35">
        <v>8</v>
      </c>
      <c r="U42" s="41">
        <v>600000</v>
      </c>
      <c r="V42" s="41"/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8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89">
        <v>0</v>
      </c>
    </row>
    <row r="43" spans="1:42" ht="30.75" customHeight="1">
      <c r="A43" s="37">
        <v>31</v>
      </c>
      <c r="B43" s="37" t="s">
        <v>26</v>
      </c>
      <c r="C43" s="38" t="s">
        <v>42</v>
      </c>
      <c r="D43" s="39" t="s">
        <v>43</v>
      </c>
      <c r="E43" s="34" t="s">
        <v>190</v>
      </c>
      <c r="F43" s="39" t="s">
        <v>161</v>
      </c>
      <c r="G43" s="34" t="s">
        <v>94</v>
      </c>
      <c r="H43" s="37" t="s">
        <v>497</v>
      </c>
      <c r="I43" s="37" t="s">
        <v>498</v>
      </c>
      <c r="J43" s="37" t="s">
        <v>23</v>
      </c>
      <c r="K43" s="37" t="s">
        <v>385</v>
      </c>
      <c r="L43" s="37" t="s">
        <v>443</v>
      </c>
      <c r="M43" s="80" t="s">
        <v>554</v>
      </c>
      <c r="N43" s="40">
        <v>40.299999999999997</v>
      </c>
      <c r="O43" s="36">
        <v>75000</v>
      </c>
      <c r="P43" s="41">
        <v>3022500</v>
      </c>
      <c r="Q43" s="40">
        <v>0</v>
      </c>
      <c r="R43" s="36">
        <v>0</v>
      </c>
      <c r="S43" s="41">
        <v>0</v>
      </c>
      <c r="T43" s="35">
        <v>40.299999999999997</v>
      </c>
      <c r="U43" s="41">
        <v>3022500</v>
      </c>
      <c r="V43" s="41"/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40.299999999999997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89">
        <v>0</v>
      </c>
    </row>
    <row r="44" spans="1:42" ht="30.75" customHeight="1">
      <c r="A44" s="37">
        <v>32</v>
      </c>
      <c r="B44" s="37" t="s">
        <v>26</v>
      </c>
      <c r="C44" s="38" t="s">
        <v>42</v>
      </c>
      <c r="D44" s="42" t="s">
        <v>43</v>
      </c>
      <c r="E44" s="34" t="s">
        <v>190</v>
      </c>
      <c r="F44" s="42" t="s">
        <v>161</v>
      </c>
      <c r="G44" s="34" t="s">
        <v>94</v>
      </c>
      <c r="H44" s="37" t="s">
        <v>497</v>
      </c>
      <c r="I44" s="37" t="s">
        <v>498</v>
      </c>
      <c r="J44" s="37" t="s">
        <v>24</v>
      </c>
      <c r="K44" s="37" t="s">
        <v>385</v>
      </c>
      <c r="L44" s="37" t="s">
        <v>443</v>
      </c>
      <c r="M44" s="80" t="s">
        <v>554</v>
      </c>
      <c r="N44" s="40">
        <v>4.7</v>
      </c>
      <c r="O44" s="36">
        <v>75000</v>
      </c>
      <c r="P44" s="41">
        <v>352500</v>
      </c>
      <c r="Q44" s="40">
        <v>0</v>
      </c>
      <c r="R44" s="36">
        <v>0</v>
      </c>
      <c r="S44" s="41">
        <v>0</v>
      </c>
      <c r="T44" s="35">
        <v>4.7</v>
      </c>
      <c r="U44" s="41">
        <v>352500</v>
      </c>
      <c r="V44" s="41"/>
      <c r="W44" s="37">
        <v>0</v>
      </c>
      <c r="X44" s="37">
        <v>0</v>
      </c>
      <c r="Y44" s="37">
        <v>4.7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89">
        <v>0</v>
      </c>
    </row>
    <row r="45" spans="1:42" ht="30.75" customHeight="1">
      <c r="A45" s="37">
        <v>33</v>
      </c>
      <c r="B45" s="37" t="s">
        <v>26</v>
      </c>
      <c r="C45" s="38" t="s">
        <v>42</v>
      </c>
      <c r="D45" s="42" t="s">
        <v>43</v>
      </c>
      <c r="E45" s="34" t="s">
        <v>190</v>
      </c>
      <c r="F45" s="42" t="s">
        <v>161</v>
      </c>
      <c r="G45" s="34" t="s">
        <v>94</v>
      </c>
      <c r="H45" s="37" t="s">
        <v>497</v>
      </c>
      <c r="I45" s="37" t="s">
        <v>498</v>
      </c>
      <c r="J45" s="37" t="s">
        <v>25</v>
      </c>
      <c r="K45" s="37" t="s">
        <v>385</v>
      </c>
      <c r="L45" s="37" t="s">
        <v>443</v>
      </c>
      <c r="M45" s="80" t="s">
        <v>554</v>
      </c>
      <c r="N45" s="40">
        <v>11.8</v>
      </c>
      <c r="O45" s="36">
        <v>75000</v>
      </c>
      <c r="P45" s="41">
        <v>885000</v>
      </c>
      <c r="Q45" s="40">
        <v>0</v>
      </c>
      <c r="R45" s="36">
        <v>0</v>
      </c>
      <c r="S45" s="41">
        <v>0</v>
      </c>
      <c r="T45" s="35">
        <v>11.8</v>
      </c>
      <c r="U45" s="41">
        <v>885000</v>
      </c>
      <c r="V45" s="41"/>
      <c r="W45" s="37">
        <v>0</v>
      </c>
      <c r="X45" s="37">
        <v>11.8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89">
        <v>0</v>
      </c>
    </row>
    <row r="46" spans="1:42" ht="30.75" customHeight="1">
      <c r="A46" s="37">
        <v>34</v>
      </c>
      <c r="B46" s="37" t="s">
        <v>26</v>
      </c>
      <c r="C46" s="38" t="s">
        <v>42</v>
      </c>
      <c r="D46" s="39" t="s">
        <v>43</v>
      </c>
      <c r="E46" s="34" t="s">
        <v>190</v>
      </c>
      <c r="F46" s="39" t="s">
        <v>161</v>
      </c>
      <c r="G46" s="34" t="s">
        <v>94</v>
      </c>
      <c r="H46" s="37" t="s">
        <v>497</v>
      </c>
      <c r="I46" s="37" t="s">
        <v>498</v>
      </c>
      <c r="J46" s="37" t="s">
        <v>23</v>
      </c>
      <c r="K46" s="37" t="s">
        <v>386</v>
      </c>
      <c r="L46" s="37" t="s">
        <v>443</v>
      </c>
      <c r="M46" s="80" t="s">
        <v>554</v>
      </c>
      <c r="N46" s="40">
        <v>35.1</v>
      </c>
      <c r="O46" s="36">
        <v>75000</v>
      </c>
      <c r="P46" s="41">
        <v>2632500</v>
      </c>
      <c r="Q46" s="40">
        <v>0</v>
      </c>
      <c r="R46" s="36">
        <v>0</v>
      </c>
      <c r="S46" s="41">
        <v>0</v>
      </c>
      <c r="T46" s="35">
        <v>35.1</v>
      </c>
      <c r="U46" s="41">
        <v>2632500</v>
      </c>
      <c r="V46" s="41"/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35.1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89">
        <v>0</v>
      </c>
    </row>
    <row r="47" spans="1:42" ht="30.75" customHeight="1">
      <c r="A47" s="37">
        <v>35</v>
      </c>
      <c r="B47" s="37" t="s">
        <v>26</v>
      </c>
      <c r="C47" s="38" t="s">
        <v>42</v>
      </c>
      <c r="D47" s="42" t="s">
        <v>43</v>
      </c>
      <c r="E47" s="34" t="s">
        <v>190</v>
      </c>
      <c r="F47" s="42" t="s">
        <v>161</v>
      </c>
      <c r="G47" s="34" t="s">
        <v>94</v>
      </c>
      <c r="H47" s="37" t="s">
        <v>497</v>
      </c>
      <c r="I47" s="37" t="s">
        <v>498</v>
      </c>
      <c r="J47" s="37" t="s">
        <v>24</v>
      </c>
      <c r="K47" s="37" t="s">
        <v>386</v>
      </c>
      <c r="L47" s="37" t="s">
        <v>443</v>
      </c>
      <c r="M47" s="80" t="s">
        <v>554</v>
      </c>
      <c r="N47" s="40">
        <v>4.0999999999999996</v>
      </c>
      <c r="O47" s="36">
        <v>75000</v>
      </c>
      <c r="P47" s="41">
        <v>307500</v>
      </c>
      <c r="Q47" s="40">
        <v>0</v>
      </c>
      <c r="R47" s="36">
        <v>0</v>
      </c>
      <c r="S47" s="41">
        <v>0</v>
      </c>
      <c r="T47" s="35">
        <v>4.0999999999999996</v>
      </c>
      <c r="U47" s="41">
        <v>307500</v>
      </c>
      <c r="V47" s="41"/>
      <c r="W47" s="37">
        <v>0</v>
      </c>
      <c r="X47" s="37">
        <v>0</v>
      </c>
      <c r="Y47" s="37">
        <v>4.0999999999999996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89">
        <v>0</v>
      </c>
    </row>
    <row r="48" spans="1:42" ht="30.75" customHeight="1">
      <c r="A48" s="37">
        <v>36</v>
      </c>
      <c r="B48" s="37" t="s">
        <v>26</v>
      </c>
      <c r="C48" s="38" t="s">
        <v>42</v>
      </c>
      <c r="D48" s="42" t="s">
        <v>43</v>
      </c>
      <c r="E48" s="34" t="s">
        <v>190</v>
      </c>
      <c r="F48" s="42" t="s">
        <v>161</v>
      </c>
      <c r="G48" s="34" t="s">
        <v>94</v>
      </c>
      <c r="H48" s="37" t="s">
        <v>497</v>
      </c>
      <c r="I48" s="37" t="s">
        <v>498</v>
      </c>
      <c r="J48" s="37" t="s">
        <v>25</v>
      </c>
      <c r="K48" s="37" t="s">
        <v>386</v>
      </c>
      <c r="L48" s="37" t="s">
        <v>443</v>
      </c>
      <c r="M48" s="80" t="s">
        <v>554</v>
      </c>
      <c r="N48" s="40">
        <v>10.3</v>
      </c>
      <c r="O48" s="36">
        <v>75000</v>
      </c>
      <c r="P48" s="41">
        <v>772500</v>
      </c>
      <c r="Q48" s="40">
        <v>0</v>
      </c>
      <c r="R48" s="36">
        <v>0</v>
      </c>
      <c r="S48" s="41">
        <v>0</v>
      </c>
      <c r="T48" s="35">
        <v>10.3</v>
      </c>
      <c r="U48" s="41">
        <v>772500</v>
      </c>
      <c r="V48" s="41"/>
      <c r="W48" s="37">
        <v>0</v>
      </c>
      <c r="X48" s="37">
        <v>10.3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89">
        <v>0</v>
      </c>
    </row>
    <row r="49" spans="1:42" ht="30.75" customHeight="1">
      <c r="A49" s="37">
        <v>37</v>
      </c>
      <c r="B49" s="37" t="s">
        <v>26</v>
      </c>
      <c r="C49" s="38" t="s">
        <v>42</v>
      </c>
      <c r="D49" s="39" t="s">
        <v>43</v>
      </c>
      <c r="E49" s="34" t="s">
        <v>190</v>
      </c>
      <c r="F49" s="39" t="s">
        <v>161</v>
      </c>
      <c r="G49" s="34" t="s">
        <v>94</v>
      </c>
      <c r="H49" s="37" t="s">
        <v>499</v>
      </c>
      <c r="I49" s="37" t="s">
        <v>498</v>
      </c>
      <c r="J49" s="37" t="s">
        <v>22</v>
      </c>
      <c r="K49" s="37" t="s">
        <v>387</v>
      </c>
      <c r="L49" s="37" t="s">
        <v>444</v>
      </c>
      <c r="M49" s="80" t="s">
        <v>555</v>
      </c>
      <c r="N49" s="40">
        <v>8</v>
      </c>
      <c r="O49" s="36">
        <v>75000</v>
      </c>
      <c r="P49" s="41">
        <v>600000</v>
      </c>
      <c r="Q49" s="40">
        <v>0</v>
      </c>
      <c r="R49" s="36">
        <v>0</v>
      </c>
      <c r="S49" s="41">
        <v>0</v>
      </c>
      <c r="T49" s="35">
        <v>8</v>
      </c>
      <c r="U49" s="41">
        <v>600000</v>
      </c>
      <c r="V49" s="41"/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8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89">
        <v>0</v>
      </c>
    </row>
    <row r="50" spans="1:42" ht="30.75" customHeight="1">
      <c r="A50" s="37">
        <v>38</v>
      </c>
      <c r="B50" s="37" t="s">
        <v>26</v>
      </c>
      <c r="C50" s="38" t="s">
        <v>42</v>
      </c>
      <c r="D50" s="39" t="s">
        <v>43</v>
      </c>
      <c r="E50" s="34" t="s">
        <v>190</v>
      </c>
      <c r="F50" s="39" t="s">
        <v>161</v>
      </c>
      <c r="G50" s="34" t="s">
        <v>94</v>
      </c>
      <c r="H50" s="37" t="s">
        <v>499</v>
      </c>
      <c r="I50" s="37" t="s">
        <v>498</v>
      </c>
      <c r="J50" s="37" t="s">
        <v>22</v>
      </c>
      <c r="K50" s="37" t="s">
        <v>388</v>
      </c>
      <c r="L50" s="37" t="s">
        <v>444</v>
      </c>
      <c r="M50" s="80" t="s">
        <v>555</v>
      </c>
      <c r="N50" s="40">
        <v>8</v>
      </c>
      <c r="O50" s="36">
        <v>75000</v>
      </c>
      <c r="P50" s="41">
        <v>600000</v>
      </c>
      <c r="Q50" s="40">
        <v>0</v>
      </c>
      <c r="R50" s="36">
        <v>0</v>
      </c>
      <c r="S50" s="41">
        <v>0</v>
      </c>
      <c r="T50" s="35">
        <v>8</v>
      </c>
      <c r="U50" s="41">
        <v>600000</v>
      </c>
      <c r="V50" s="41"/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8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89">
        <v>0</v>
      </c>
    </row>
    <row r="51" spans="1:42" ht="30.75" customHeight="1">
      <c r="A51" s="37">
        <v>39</v>
      </c>
      <c r="B51" s="37" t="s">
        <v>322</v>
      </c>
      <c r="C51" s="38" t="s">
        <v>608</v>
      </c>
      <c r="D51" s="42" t="s">
        <v>609</v>
      </c>
      <c r="E51" s="34" t="s">
        <v>575</v>
      </c>
      <c r="F51" s="42" t="s">
        <v>565</v>
      </c>
      <c r="G51" s="34" t="s">
        <v>94</v>
      </c>
      <c r="H51" s="37" t="s">
        <v>489</v>
      </c>
      <c r="I51" s="37" t="s">
        <v>461</v>
      </c>
      <c r="J51" s="37" t="s">
        <v>23</v>
      </c>
      <c r="K51" s="37" t="s">
        <v>375</v>
      </c>
      <c r="L51" s="37" t="s">
        <v>429</v>
      </c>
      <c r="M51" s="80" t="s">
        <v>540</v>
      </c>
      <c r="N51" s="40">
        <v>45</v>
      </c>
      <c r="O51" s="36">
        <v>75000</v>
      </c>
      <c r="P51" s="41">
        <v>3375000</v>
      </c>
      <c r="Q51" s="40">
        <v>0</v>
      </c>
      <c r="R51" s="36">
        <v>0</v>
      </c>
      <c r="S51" s="41">
        <v>0</v>
      </c>
      <c r="T51" s="35">
        <v>45</v>
      </c>
      <c r="U51" s="41">
        <v>3375000</v>
      </c>
      <c r="V51" s="41"/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45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89">
        <v>0</v>
      </c>
    </row>
    <row r="52" spans="1:42" ht="30.75" customHeight="1">
      <c r="A52" s="37">
        <v>40</v>
      </c>
      <c r="B52" s="37" t="s">
        <v>322</v>
      </c>
      <c r="C52" s="38" t="s">
        <v>608</v>
      </c>
      <c r="D52" s="42" t="s">
        <v>609</v>
      </c>
      <c r="E52" s="34" t="s">
        <v>575</v>
      </c>
      <c r="F52" s="42" t="s">
        <v>565</v>
      </c>
      <c r="G52" s="34" t="s">
        <v>94</v>
      </c>
      <c r="H52" s="37" t="s">
        <v>489</v>
      </c>
      <c r="I52" s="37" t="s">
        <v>461</v>
      </c>
      <c r="J52" s="37" t="s">
        <v>24</v>
      </c>
      <c r="K52" s="37" t="s">
        <v>375</v>
      </c>
      <c r="L52" s="37" t="s">
        <v>429</v>
      </c>
      <c r="M52" s="80" t="s">
        <v>540</v>
      </c>
      <c r="N52" s="40">
        <v>1.2</v>
      </c>
      <c r="O52" s="36">
        <v>75000</v>
      </c>
      <c r="P52" s="41">
        <v>90000</v>
      </c>
      <c r="Q52" s="40">
        <v>0</v>
      </c>
      <c r="R52" s="36">
        <v>0</v>
      </c>
      <c r="S52" s="41">
        <v>0</v>
      </c>
      <c r="T52" s="35">
        <v>1.2</v>
      </c>
      <c r="U52" s="41">
        <v>90000</v>
      </c>
      <c r="V52" s="41"/>
      <c r="W52" s="37">
        <v>0</v>
      </c>
      <c r="X52" s="37">
        <v>0</v>
      </c>
      <c r="Y52" s="37">
        <v>1.2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89">
        <v>0</v>
      </c>
    </row>
    <row r="53" spans="1:42" ht="30.75" customHeight="1">
      <c r="A53" s="37">
        <v>41</v>
      </c>
      <c r="B53" s="37" t="s">
        <v>322</v>
      </c>
      <c r="C53" s="38" t="s">
        <v>608</v>
      </c>
      <c r="D53" s="42" t="s">
        <v>609</v>
      </c>
      <c r="E53" s="34" t="s">
        <v>575</v>
      </c>
      <c r="F53" s="42" t="s">
        <v>565</v>
      </c>
      <c r="G53" s="34" t="s">
        <v>94</v>
      </c>
      <c r="H53" s="37" t="s">
        <v>489</v>
      </c>
      <c r="I53" s="37" t="s">
        <v>461</v>
      </c>
      <c r="J53" s="37" t="s">
        <v>25</v>
      </c>
      <c r="K53" s="37" t="s">
        <v>375</v>
      </c>
      <c r="L53" s="37" t="s">
        <v>429</v>
      </c>
      <c r="M53" s="80" t="s">
        <v>540</v>
      </c>
      <c r="N53" s="40">
        <v>2.9</v>
      </c>
      <c r="O53" s="36">
        <v>75000</v>
      </c>
      <c r="P53" s="41">
        <v>217500</v>
      </c>
      <c r="Q53" s="40">
        <v>0</v>
      </c>
      <c r="R53" s="36">
        <v>0</v>
      </c>
      <c r="S53" s="41">
        <v>0</v>
      </c>
      <c r="T53" s="35">
        <v>2.9</v>
      </c>
      <c r="U53" s="41">
        <v>217500</v>
      </c>
      <c r="V53" s="41"/>
      <c r="W53" s="37">
        <v>0</v>
      </c>
      <c r="X53" s="37">
        <v>2.9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89">
        <v>0</v>
      </c>
    </row>
    <row r="54" spans="1:42" ht="30.75" customHeight="1">
      <c r="A54" s="37">
        <v>42</v>
      </c>
      <c r="B54" s="37" t="s">
        <v>322</v>
      </c>
      <c r="C54" s="38" t="s">
        <v>608</v>
      </c>
      <c r="D54" s="39" t="s">
        <v>609</v>
      </c>
      <c r="E54" s="34" t="s">
        <v>575</v>
      </c>
      <c r="F54" s="33" t="s">
        <v>565</v>
      </c>
      <c r="G54" s="34" t="s">
        <v>94</v>
      </c>
      <c r="H54" s="37" t="s">
        <v>489</v>
      </c>
      <c r="I54" s="37" t="s">
        <v>461</v>
      </c>
      <c r="J54" s="37" t="s">
        <v>23</v>
      </c>
      <c r="K54" s="37" t="s">
        <v>376</v>
      </c>
      <c r="L54" s="37" t="s">
        <v>429</v>
      </c>
      <c r="M54" s="80" t="s">
        <v>540</v>
      </c>
      <c r="N54" s="40">
        <v>45</v>
      </c>
      <c r="O54" s="36">
        <v>75000</v>
      </c>
      <c r="P54" s="41">
        <v>3375000</v>
      </c>
      <c r="Q54" s="40">
        <v>0</v>
      </c>
      <c r="R54" s="36">
        <v>0</v>
      </c>
      <c r="S54" s="41">
        <v>0</v>
      </c>
      <c r="T54" s="35">
        <v>45</v>
      </c>
      <c r="U54" s="41">
        <v>3375000</v>
      </c>
      <c r="V54" s="41"/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45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89">
        <v>0</v>
      </c>
    </row>
    <row r="55" spans="1:42" ht="30.75" customHeight="1">
      <c r="A55" s="37">
        <v>43</v>
      </c>
      <c r="B55" s="37" t="s">
        <v>322</v>
      </c>
      <c r="C55" s="38" t="s">
        <v>608</v>
      </c>
      <c r="D55" s="39" t="s">
        <v>609</v>
      </c>
      <c r="E55" s="34" t="s">
        <v>575</v>
      </c>
      <c r="F55" s="33" t="s">
        <v>565</v>
      </c>
      <c r="G55" s="34" t="s">
        <v>94</v>
      </c>
      <c r="H55" s="37" t="s">
        <v>489</v>
      </c>
      <c r="I55" s="37" t="s">
        <v>461</v>
      </c>
      <c r="J55" s="37" t="s">
        <v>24</v>
      </c>
      <c r="K55" s="37" t="s">
        <v>376</v>
      </c>
      <c r="L55" s="37" t="s">
        <v>429</v>
      </c>
      <c r="M55" s="80" t="s">
        <v>540</v>
      </c>
      <c r="N55" s="40">
        <v>2.5</v>
      </c>
      <c r="O55" s="36">
        <v>75000</v>
      </c>
      <c r="P55" s="41">
        <v>187500</v>
      </c>
      <c r="Q55" s="40">
        <v>0</v>
      </c>
      <c r="R55" s="36">
        <v>0</v>
      </c>
      <c r="S55" s="41">
        <v>0</v>
      </c>
      <c r="T55" s="35">
        <v>2.5</v>
      </c>
      <c r="U55" s="41">
        <v>187500</v>
      </c>
      <c r="V55" s="41"/>
      <c r="W55" s="37">
        <v>0</v>
      </c>
      <c r="X55" s="37">
        <v>0</v>
      </c>
      <c r="Y55" s="37">
        <v>2.5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89">
        <v>0</v>
      </c>
    </row>
    <row r="56" spans="1:42" ht="30.75" customHeight="1">
      <c r="A56" s="37">
        <v>44</v>
      </c>
      <c r="B56" s="37" t="s">
        <v>322</v>
      </c>
      <c r="C56" s="38" t="s">
        <v>608</v>
      </c>
      <c r="D56" s="39" t="s">
        <v>609</v>
      </c>
      <c r="E56" s="34" t="s">
        <v>575</v>
      </c>
      <c r="F56" s="33" t="s">
        <v>565</v>
      </c>
      <c r="G56" s="34" t="s">
        <v>94</v>
      </c>
      <c r="H56" s="37" t="s">
        <v>489</v>
      </c>
      <c r="I56" s="37" t="s">
        <v>461</v>
      </c>
      <c r="J56" s="37" t="s">
        <v>25</v>
      </c>
      <c r="K56" s="37" t="s">
        <v>376</v>
      </c>
      <c r="L56" s="37" t="s">
        <v>429</v>
      </c>
      <c r="M56" s="80" t="s">
        <v>540</v>
      </c>
      <c r="N56" s="40">
        <v>6.3</v>
      </c>
      <c r="O56" s="36">
        <v>75000</v>
      </c>
      <c r="P56" s="41">
        <v>472500</v>
      </c>
      <c r="Q56" s="40">
        <v>0</v>
      </c>
      <c r="R56" s="36">
        <v>0</v>
      </c>
      <c r="S56" s="41">
        <v>0</v>
      </c>
      <c r="T56" s="35">
        <v>6.3</v>
      </c>
      <c r="U56" s="41">
        <v>472500</v>
      </c>
      <c r="V56" s="41"/>
      <c r="W56" s="37">
        <v>0</v>
      </c>
      <c r="X56" s="37">
        <v>6.3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89">
        <v>0</v>
      </c>
    </row>
    <row r="57" spans="1:42" ht="30.75" customHeight="1">
      <c r="A57" s="37">
        <v>45</v>
      </c>
      <c r="B57" s="37" t="s">
        <v>308</v>
      </c>
      <c r="C57" s="38" t="s">
        <v>39</v>
      </c>
      <c r="D57" s="42" t="s">
        <v>588</v>
      </c>
      <c r="E57" s="34" t="s">
        <v>570</v>
      </c>
      <c r="F57" s="42" t="s">
        <v>561</v>
      </c>
      <c r="G57" s="34" t="s">
        <v>94</v>
      </c>
      <c r="H57" s="37" t="s">
        <v>465</v>
      </c>
      <c r="I57" s="37" t="s">
        <v>461</v>
      </c>
      <c r="J57" s="37" t="s">
        <v>19</v>
      </c>
      <c r="K57" s="37" t="s">
        <v>354</v>
      </c>
      <c r="L57" s="37" t="s">
        <v>415</v>
      </c>
      <c r="M57" s="80" t="s">
        <v>527</v>
      </c>
      <c r="N57" s="40">
        <v>0</v>
      </c>
      <c r="O57" s="36">
        <v>0</v>
      </c>
      <c r="P57" s="41">
        <v>0</v>
      </c>
      <c r="Q57" s="40">
        <v>15</v>
      </c>
      <c r="R57" s="36">
        <v>105000</v>
      </c>
      <c r="S57" s="41">
        <v>1575000</v>
      </c>
      <c r="T57" s="35">
        <v>15</v>
      </c>
      <c r="U57" s="41">
        <v>1575000</v>
      </c>
      <c r="V57" s="41"/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15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89">
        <v>0</v>
      </c>
    </row>
    <row r="58" spans="1:42" ht="30.75" customHeight="1">
      <c r="A58" s="37">
        <v>46</v>
      </c>
      <c r="B58" s="37" t="s">
        <v>308</v>
      </c>
      <c r="C58" s="38" t="s">
        <v>39</v>
      </c>
      <c r="D58" s="39" t="s">
        <v>588</v>
      </c>
      <c r="E58" s="34" t="s">
        <v>570</v>
      </c>
      <c r="F58" s="39" t="s">
        <v>561</v>
      </c>
      <c r="G58" s="34" t="s">
        <v>94</v>
      </c>
      <c r="H58" s="37" t="s">
        <v>465</v>
      </c>
      <c r="I58" s="83" t="s">
        <v>461</v>
      </c>
      <c r="J58" s="37" t="s">
        <v>20</v>
      </c>
      <c r="K58" s="37" t="s">
        <v>354</v>
      </c>
      <c r="L58" s="37" t="s">
        <v>415</v>
      </c>
      <c r="M58" s="80" t="s">
        <v>527</v>
      </c>
      <c r="N58" s="40">
        <v>0</v>
      </c>
      <c r="O58" s="36">
        <v>0</v>
      </c>
      <c r="P58" s="41">
        <v>0</v>
      </c>
      <c r="Q58" s="40">
        <v>0.1</v>
      </c>
      <c r="R58" s="36">
        <v>105000</v>
      </c>
      <c r="S58" s="41">
        <v>10500</v>
      </c>
      <c r="T58" s="35">
        <v>0.1</v>
      </c>
      <c r="U58" s="41">
        <v>10500</v>
      </c>
      <c r="V58" s="41"/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0.1</v>
      </c>
      <c r="AM58" s="37">
        <v>0</v>
      </c>
      <c r="AN58" s="37">
        <v>0</v>
      </c>
      <c r="AO58" s="37">
        <v>0</v>
      </c>
      <c r="AP58" s="89">
        <v>0</v>
      </c>
    </row>
    <row r="59" spans="1:42" ht="30.75" customHeight="1">
      <c r="A59" s="37">
        <v>47</v>
      </c>
      <c r="B59" s="37" t="s">
        <v>308</v>
      </c>
      <c r="C59" s="38" t="s">
        <v>39</v>
      </c>
      <c r="D59" s="39" t="s">
        <v>588</v>
      </c>
      <c r="E59" s="34" t="s">
        <v>570</v>
      </c>
      <c r="F59" s="39" t="s">
        <v>561</v>
      </c>
      <c r="G59" s="34" t="s">
        <v>94</v>
      </c>
      <c r="H59" s="37" t="s">
        <v>465</v>
      </c>
      <c r="I59" s="37" t="s">
        <v>461</v>
      </c>
      <c r="J59" s="37" t="s">
        <v>21</v>
      </c>
      <c r="K59" s="37" t="s">
        <v>354</v>
      </c>
      <c r="L59" s="37" t="s">
        <v>415</v>
      </c>
      <c r="M59" s="80" t="s">
        <v>527</v>
      </c>
      <c r="N59" s="40">
        <v>0</v>
      </c>
      <c r="O59" s="36">
        <v>0</v>
      </c>
      <c r="P59" s="41">
        <v>0</v>
      </c>
      <c r="Q59" s="40">
        <v>0.3</v>
      </c>
      <c r="R59" s="36">
        <v>105000</v>
      </c>
      <c r="S59" s="41">
        <v>31500</v>
      </c>
      <c r="T59" s="35">
        <v>0.3</v>
      </c>
      <c r="U59" s="41">
        <v>31500</v>
      </c>
      <c r="V59" s="41"/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0.3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89">
        <v>0</v>
      </c>
    </row>
    <row r="60" spans="1:42" ht="30.75" customHeight="1">
      <c r="A60" s="37">
        <v>48</v>
      </c>
      <c r="B60" s="37" t="s">
        <v>305</v>
      </c>
      <c r="C60" s="38" t="s">
        <v>585</v>
      </c>
      <c r="D60" s="42" t="s">
        <v>43</v>
      </c>
      <c r="E60" s="34" t="s">
        <v>174</v>
      </c>
      <c r="F60" s="42" t="s">
        <v>151</v>
      </c>
      <c r="G60" s="34" t="s">
        <v>94</v>
      </c>
      <c r="H60" s="37" t="s">
        <v>457</v>
      </c>
      <c r="I60" s="37" t="s">
        <v>458</v>
      </c>
      <c r="J60" s="37" t="s">
        <v>19</v>
      </c>
      <c r="K60" s="37" t="s">
        <v>352</v>
      </c>
      <c r="L60" s="37" t="s">
        <v>409</v>
      </c>
      <c r="M60" s="80" t="s">
        <v>522</v>
      </c>
      <c r="N60" s="40">
        <v>0</v>
      </c>
      <c r="O60" s="36">
        <v>0</v>
      </c>
      <c r="P60" s="41">
        <v>0</v>
      </c>
      <c r="Q60" s="40">
        <v>15</v>
      </c>
      <c r="R60" s="36">
        <v>105000</v>
      </c>
      <c r="S60" s="41">
        <v>1575000</v>
      </c>
      <c r="T60" s="35">
        <v>15</v>
      </c>
      <c r="U60" s="41">
        <v>1575000</v>
      </c>
      <c r="V60" s="41"/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15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89">
        <v>0</v>
      </c>
    </row>
    <row r="61" spans="1:42" ht="30.75" customHeight="1">
      <c r="A61" s="37">
        <v>49</v>
      </c>
      <c r="B61" s="37" t="s">
        <v>305</v>
      </c>
      <c r="C61" s="38" t="s">
        <v>585</v>
      </c>
      <c r="D61" s="39" t="s">
        <v>43</v>
      </c>
      <c r="E61" s="34" t="s">
        <v>174</v>
      </c>
      <c r="F61" s="39" t="s">
        <v>151</v>
      </c>
      <c r="G61" s="34" t="s">
        <v>94</v>
      </c>
      <c r="H61" s="82" t="s">
        <v>457</v>
      </c>
      <c r="I61" s="82" t="s">
        <v>458</v>
      </c>
      <c r="J61" s="37" t="s">
        <v>20</v>
      </c>
      <c r="K61" s="37" t="s">
        <v>352</v>
      </c>
      <c r="L61" s="37" t="s">
        <v>409</v>
      </c>
      <c r="M61" s="80" t="s">
        <v>522</v>
      </c>
      <c r="N61" s="40">
        <v>0</v>
      </c>
      <c r="O61" s="36">
        <v>0</v>
      </c>
      <c r="P61" s="41">
        <v>0</v>
      </c>
      <c r="Q61" s="40">
        <v>0.5</v>
      </c>
      <c r="R61" s="36">
        <v>105000</v>
      </c>
      <c r="S61" s="41">
        <v>52500</v>
      </c>
      <c r="T61" s="35">
        <v>0.5</v>
      </c>
      <c r="U61" s="41">
        <v>52500</v>
      </c>
      <c r="V61" s="41"/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0.5</v>
      </c>
      <c r="AM61" s="37">
        <v>0</v>
      </c>
      <c r="AN61" s="37">
        <v>0</v>
      </c>
      <c r="AO61" s="37">
        <v>0</v>
      </c>
      <c r="AP61" s="89">
        <v>0</v>
      </c>
    </row>
    <row r="62" spans="1:42" ht="30.75" customHeight="1">
      <c r="A62" s="37">
        <v>50</v>
      </c>
      <c r="B62" s="37" t="s">
        <v>305</v>
      </c>
      <c r="C62" s="38" t="s">
        <v>585</v>
      </c>
      <c r="D62" s="39" t="s">
        <v>43</v>
      </c>
      <c r="E62" s="34" t="s">
        <v>174</v>
      </c>
      <c r="F62" s="39" t="s">
        <v>151</v>
      </c>
      <c r="G62" s="34" t="s">
        <v>94</v>
      </c>
      <c r="H62" s="37" t="s">
        <v>457</v>
      </c>
      <c r="I62" s="37" t="s">
        <v>458</v>
      </c>
      <c r="J62" s="37" t="s">
        <v>21</v>
      </c>
      <c r="K62" s="37" t="s">
        <v>352</v>
      </c>
      <c r="L62" s="37" t="s">
        <v>409</v>
      </c>
      <c r="M62" s="80" t="s">
        <v>522</v>
      </c>
      <c r="N62" s="40">
        <v>0</v>
      </c>
      <c r="O62" s="36">
        <v>0</v>
      </c>
      <c r="P62" s="41">
        <v>0</v>
      </c>
      <c r="Q62" s="40">
        <v>1.3</v>
      </c>
      <c r="R62" s="36">
        <v>105000</v>
      </c>
      <c r="S62" s="41">
        <v>136500</v>
      </c>
      <c r="T62" s="35">
        <v>1.3</v>
      </c>
      <c r="U62" s="41">
        <v>136500</v>
      </c>
      <c r="V62" s="41"/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1.3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89">
        <v>0</v>
      </c>
    </row>
    <row r="63" spans="1:42" ht="30.75" customHeight="1">
      <c r="A63" s="37">
        <v>51</v>
      </c>
      <c r="B63" s="37" t="s">
        <v>122</v>
      </c>
      <c r="C63" s="38" t="s">
        <v>46</v>
      </c>
      <c r="D63" s="39" t="s">
        <v>130</v>
      </c>
      <c r="E63" s="34" t="s">
        <v>190</v>
      </c>
      <c r="F63" s="39" t="s">
        <v>161</v>
      </c>
      <c r="G63" s="34" t="s">
        <v>94</v>
      </c>
      <c r="H63" s="82" t="s">
        <v>501</v>
      </c>
      <c r="I63" s="82" t="s">
        <v>498</v>
      </c>
      <c r="J63" s="37" t="s">
        <v>19</v>
      </c>
      <c r="K63" s="37" t="s">
        <v>209</v>
      </c>
      <c r="L63" s="37" t="s">
        <v>123</v>
      </c>
      <c r="M63" s="80" t="s">
        <v>144</v>
      </c>
      <c r="N63" s="40">
        <v>0</v>
      </c>
      <c r="O63" s="36">
        <v>0</v>
      </c>
      <c r="P63" s="41">
        <v>0</v>
      </c>
      <c r="Q63" s="40">
        <v>10</v>
      </c>
      <c r="R63" s="36">
        <v>105000</v>
      </c>
      <c r="S63" s="41">
        <v>1050000</v>
      </c>
      <c r="T63" s="35">
        <v>10</v>
      </c>
      <c r="U63" s="41">
        <v>1050000</v>
      </c>
      <c r="V63" s="41"/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10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89">
        <v>0</v>
      </c>
    </row>
    <row r="64" spans="1:42" ht="30.75" customHeight="1">
      <c r="A64" s="37">
        <v>52</v>
      </c>
      <c r="B64" s="37" t="s">
        <v>122</v>
      </c>
      <c r="C64" s="38" t="s">
        <v>46</v>
      </c>
      <c r="D64" s="39" t="s">
        <v>130</v>
      </c>
      <c r="E64" s="34" t="s">
        <v>190</v>
      </c>
      <c r="F64" s="39" t="s">
        <v>161</v>
      </c>
      <c r="G64" s="34" t="s">
        <v>94</v>
      </c>
      <c r="H64" s="82" t="s">
        <v>501</v>
      </c>
      <c r="I64" s="82" t="s">
        <v>498</v>
      </c>
      <c r="J64" s="37" t="s">
        <v>20</v>
      </c>
      <c r="K64" s="37" t="s">
        <v>209</v>
      </c>
      <c r="L64" s="37" t="s">
        <v>123</v>
      </c>
      <c r="M64" s="80" t="s">
        <v>144</v>
      </c>
      <c r="N64" s="40">
        <v>0</v>
      </c>
      <c r="O64" s="36">
        <v>0</v>
      </c>
      <c r="P64" s="41">
        <v>0</v>
      </c>
      <c r="Q64" s="40">
        <v>0.3</v>
      </c>
      <c r="R64" s="36">
        <v>105000</v>
      </c>
      <c r="S64" s="41">
        <v>31500</v>
      </c>
      <c r="T64" s="35">
        <v>0.3</v>
      </c>
      <c r="U64" s="41">
        <v>31500</v>
      </c>
      <c r="V64" s="41"/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0.3</v>
      </c>
      <c r="AM64" s="37">
        <v>0</v>
      </c>
      <c r="AN64" s="37">
        <v>0</v>
      </c>
      <c r="AO64" s="37">
        <v>0</v>
      </c>
      <c r="AP64" s="89">
        <v>0</v>
      </c>
    </row>
    <row r="65" spans="1:42" ht="30.75" customHeight="1">
      <c r="A65" s="37">
        <v>53</v>
      </c>
      <c r="B65" s="37" t="s">
        <v>122</v>
      </c>
      <c r="C65" s="38" t="s">
        <v>46</v>
      </c>
      <c r="D65" s="39" t="s">
        <v>130</v>
      </c>
      <c r="E65" s="34" t="s">
        <v>190</v>
      </c>
      <c r="F65" s="39" t="s">
        <v>161</v>
      </c>
      <c r="G65" s="34" t="s">
        <v>94</v>
      </c>
      <c r="H65" s="37" t="s">
        <v>501</v>
      </c>
      <c r="I65" s="83" t="s">
        <v>498</v>
      </c>
      <c r="J65" s="37" t="s">
        <v>21</v>
      </c>
      <c r="K65" s="37" t="s">
        <v>209</v>
      </c>
      <c r="L65" s="37" t="s">
        <v>123</v>
      </c>
      <c r="M65" s="80" t="s">
        <v>144</v>
      </c>
      <c r="N65" s="40">
        <v>0</v>
      </c>
      <c r="O65" s="36">
        <v>0</v>
      </c>
      <c r="P65" s="41">
        <v>0</v>
      </c>
      <c r="Q65" s="40">
        <v>0.6</v>
      </c>
      <c r="R65" s="36">
        <v>105000</v>
      </c>
      <c r="S65" s="41">
        <v>63000</v>
      </c>
      <c r="T65" s="35">
        <v>0.6</v>
      </c>
      <c r="U65" s="41">
        <v>63000</v>
      </c>
      <c r="V65" s="41"/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0.6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89">
        <v>0</v>
      </c>
    </row>
    <row r="66" spans="1:42" ht="30.75" customHeight="1">
      <c r="A66" s="37">
        <v>54</v>
      </c>
      <c r="B66" s="37" t="s">
        <v>328</v>
      </c>
      <c r="C66" s="38" t="s">
        <v>617</v>
      </c>
      <c r="D66" s="39" t="s">
        <v>618</v>
      </c>
      <c r="E66" s="34" t="s">
        <v>578</v>
      </c>
      <c r="F66" s="39" t="s">
        <v>567</v>
      </c>
      <c r="G66" s="34" t="s">
        <v>95</v>
      </c>
      <c r="H66" s="37" t="s">
        <v>503</v>
      </c>
      <c r="I66" s="37" t="s">
        <v>496</v>
      </c>
      <c r="J66" s="37" t="s">
        <v>19</v>
      </c>
      <c r="K66" s="37" t="s">
        <v>380</v>
      </c>
      <c r="L66" s="37" t="s">
        <v>439</v>
      </c>
      <c r="M66" s="80" t="s">
        <v>550</v>
      </c>
      <c r="N66" s="40">
        <v>0</v>
      </c>
      <c r="O66" s="36">
        <v>0</v>
      </c>
      <c r="P66" s="41">
        <v>0</v>
      </c>
      <c r="Q66" s="40">
        <v>10</v>
      </c>
      <c r="R66" s="36">
        <v>120000</v>
      </c>
      <c r="S66" s="41">
        <v>1200000</v>
      </c>
      <c r="T66" s="35">
        <v>10</v>
      </c>
      <c r="U66" s="41">
        <v>1200000</v>
      </c>
      <c r="V66" s="41"/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10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89">
        <v>0</v>
      </c>
    </row>
    <row r="67" spans="1:42" ht="30.75" customHeight="1">
      <c r="A67" s="37">
        <v>55</v>
      </c>
      <c r="B67" s="37" t="s">
        <v>328</v>
      </c>
      <c r="C67" s="38" t="s">
        <v>617</v>
      </c>
      <c r="D67" s="39" t="s">
        <v>618</v>
      </c>
      <c r="E67" s="34" t="s">
        <v>578</v>
      </c>
      <c r="F67" s="39" t="s">
        <v>567</v>
      </c>
      <c r="G67" s="34" t="s">
        <v>95</v>
      </c>
      <c r="H67" s="37" t="s">
        <v>503</v>
      </c>
      <c r="I67" s="37" t="s">
        <v>496</v>
      </c>
      <c r="J67" s="37" t="s">
        <v>20</v>
      </c>
      <c r="K67" s="37" t="s">
        <v>380</v>
      </c>
      <c r="L67" s="37" t="s">
        <v>439</v>
      </c>
      <c r="M67" s="80" t="s">
        <v>550</v>
      </c>
      <c r="N67" s="40">
        <v>0</v>
      </c>
      <c r="O67" s="36">
        <v>0</v>
      </c>
      <c r="P67" s="41">
        <v>0</v>
      </c>
      <c r="Q67" s="40">
        <v>0.2</v>
      </c>
      <c r="R67" s="36">
        <v>120000</v>
      </c>
      <c r="S67" s="41">
        <v>24000</v>
      </c>
      <c r="T67" s="35">
        <v>0.2</v>
      </c>
      <c r="U67" s="41">
        <v>24000</v>
      </c>
      <c r="V67" s="41"/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0.2</v>
      </c>
      <c r="AM67" s="37">
        <v>0</v>
      </c>
      <c r="AN67" s="37">
        <v>0</v>
      </c>
      <c r="AO67" s="37">
        <v>0</v>
      </c>
      <c r="AP67" s="89">
        <v>0</v>
      </c>
    </row>
    <row r="68" spans="1:42" ht="30.75" customHeight="1">
      <c r="A68" s="37">
        <v>56</v>
      </c>
      <c r="B68" s="37" t="s">
        <v>328</v>
      </c>
      <c r="C68" s="38" t="s">
        <v>617</v>
      </c>
      <c r="D68" s="39" t="s">
        <v>618</v>
      </c>
      <c r="E68" s="34" t="s">
        <v>578</v>
      </c>
      <c r="F68" s="39" t="s">
        <v>567</v>
      </c>
      <c r="G68" s="34" t="s">
        <v>95</v>
      </c>
      <c r="H68" s="37" t="s">
        <v>503</v>
      </c>
      <c r="I68" s="37" t="s">
        <v>496</v>
      </c>
      <c r="J68" s="37" t="s">
        <v>21</v>
      </c>
      <c r="K68" s="37" t="s">
        <v>380</v>
      </c>
      <c r="L68" s="37" t="s">
        <v>439</v>
      </c>
      <c r="M68" s="80" t="s">
        <v>550</v>
      </c>
      <c r="N68" s="40">
        <v>0</v>
      </c>
      <c r="O68" s="36">
        <v>0</v>
      </c>
      <c r="P68" s="41">
        <v>0</v>
      </c>
      <c r="Q68" s="40">
        <v>0.4</v>
      </c>
      <c r="R68" s="36">
        <v>120000</v>
      </c>
      <c r="S68" s="41">
        <v>48000</v>
      </c>
      <c r="T68" s="35">
        <v>0.4</v>
      </c>
      <c r="U68" s="41">
        <v>48000</v>
      </c>
      <c r="V68" s="41"/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0.4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89">
        <v>0</v>
      </c>
    </row>
    <row r="69" spans="1:42" ht="30.75" customHeight="1">
      <c r="A69" s="37">
        <v>57</v>
      </c>
      <c r="B69" s="37" t="s">
        <v>328</v>
      </c>
      <c r="C69" s="38" t="s">
        <v>617</v>
      </c>
      <c r="D69" s="39" t="s">
        <v>618</v>
      </c>
      <c r="E69" s="34" t="s">
        <v>578</v>
      </c>
      <c r="F69" s="39" t="s">
        <v>567</v>
      </c>
      <c r="G69" s="34" t="s">
        <v>95</v>
      </c>
      <c r="H69" s="37" t="s">
        <v>503</v>
      </c>
      <c r="I69" s="37" t="s">
        <v>496</v>
      </c>
      <c r="J69" s="37" t="s">
        <v>19</v>
      </c>
      <c r="K69" s="37" t="s">
        <v>381</v>
      </c>
      <c r="L69" s="37" t="s">
        <v>439</v>
      </c>
      <c r="M69" s="80" t="s">
        <v>550</v>
      </c>
      <c r="N69" s="40">
        <v>0</v>
      </c>
      <c r="O69" s="36">
        <v>0</v>
      </c>
      <c r="P69" s="41">
        <v>0</v>
      </c>
      <c r="Q69" s="40">
        <v>10</v>
      </c>
      <c r="R69" s="36">
        <v>120000</v>
      </c>
      <c r="S69" s="41">
        <v>1200000</v>
      </c>
      <c r="T69" s="35">
        <v>10</v>
      </c>
      <c r="U69" s="41">
        <v>1200000</v>
      </c>
      <c r="V69" s="41"/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10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89">
        <v>0</v>
      </c>
    </row>
    <row r="70" spans="1:42" ht="30.75" customHeight="1">
      <c r="A70" s="37">
        <v>58</v>
      </c>
      <c r="B70" s="37" t="s">
        <v>328</v>
      </c>
      <c r="C70" s="38" t="s">
        <v>617</v>
      </c>
      <c r="D70" s="42" t="s">
        <v>618</v>
      </c>
      <c r="E70" s="34" t="s">
        <v>578</v>
      </c>
      <c r="F70" s="42" t="s">
        <v>567</v>
      </c>
      <c r="G70" s="34" t="s">
        <v>95</v>
      </c>
      <c r="H70" s="37" t="s">
        <v>503</v>
      </c>
      <c r="I70" s="37" t="s">
        <v>496</v>
      </c>
      <c r="J70" s="37" t="s">
        <v>20</v>
      </c>
      <c r="K70" s="37" t="s">
        <v>381</v>
      </c>
      <c r="L70" s="37" t="s">
        <v>439</v>
      </c>
      <c r="M70" s="80" t="s">
        <v>550</v>
      </c>
      <c r="N70" s="40">
        <v>0</v>
      </c>
      <c r="O70" s="36">
        <v>0</v>
      </c>
      <c r="P70" s="41">
        <v>0</v>
      </c>
      <c r="Q70" s="40">
        <v>0.2</v>
      </c>
      <c r="R70" s="36">
        <v>120000</v>
      </c>
      <c r="S70" s="41">
        <v>24000</v>
      </c>
      <c r="T70" s="35">
        <v>0.2</v>
      </c>
      <c r="U70" s="41">
        <v>24000</v>
      </c>
      <c r="V70" s="41"/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0.2</v>
      </c>
      <c r="AM70" s="37">
        <v>0</v>
      </c>
      <c r="AN70" s="37">
        <v>0</v>
      </c>
      <c r="AO70" s="37">
        <v>0</v>
      </c>
      <c r="AP70" s="89">
        <v>0</v>
      </c>
    </row>
    <row r="71" spans="1:42" ht="30.75" customHeight="1">
      <c r="A71" s="37">
        <v>59</v>
      </c>
      <c r="B71" s="37" t="s">
        <v>328</v>
      </c>
      <c r="C71" s="38" t="s">
        <v>617</v>
      </c>
      <c r="D71" s="39" t="s">
        <v>618</v>
      </c>
      <c r="E71" s="34" t="s">
        <v>578</v>
      </c>
      <c r="F71" s="39" t="s">
        <v>567</v>
      </c>
      <c r="G71" s="34" t="s">
        <v>95</v>
      </c>
      <c r="H71" s="37" t="s">
        <v>503</v>
      </c>
      <c r="I71" s="37" t="s">
        <v>496</v>
      </c>
      <c r="J71" s="37" t="s">
        <v>21</v>
      </c>
      <c r="K71" s="37" t="s">
        <v>381</v>
      </c>
      <c r="L71" s="37" t="s">
        <v>439</v>
      </c>
      <c r="M71" s="80" t="s">
        <v>550</v>
      </c>
      <c r="N71" s="40">
        <v>0</v>
      </c>
      <c r="O71" s="36">
        <v>0</v>
      </c>
      <c r="P71" s="41">
        <v>0</v>
      </c>
      <c r="Q71" s="40">
        <v>0.4</v>
      </c>
      <c r="R71" s="36">
        <v>120000</v>
      </c>
      <c r="S71" s="41">
        <v>48000</v>
      </c>
      <c r="T71" s="35">
        <v>0.4</v>
      </c>
      <c r="U71" s="41">
        <v>48000</v>
      </c>
      <c r="V71" s="41"/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0.4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89">
        <v>0</v>
      </c>
    </row>
    <row r="72" spans="1:42" ht="30.75" customHeight="1">
      <c r="A72" s="37">
        <v>60</v>
      </c>
      <c r="B72" s="37" t="s">
        <v>328</v>
      </c>
      <c r="C72" s="38" t="s">
        <v>617</v>
      </c>
      <c r="D72" s="42" t="s">
        <v>618</v>
      </c>
      <c r="E72" s="34" t="s">
        <v>578</v>
      </c>
      <c r="F72" s="42" t="s">
        <v>567</v>
      </c>
      <c r="G72" s="34" t="s">
        <v>95</v>
      </c>
      <c r="H72" s="37" t="s">
        <v>503</v>
      </c>
      <c r="I72" s="37" t="s">
        <v>496</v>
      </c>
      <c r="J72" s="37" t="s">
        <v>19</v>
      </c>
      <c r="K72" s="37" t="s">
        <v>209</v>
      </c>
      <c r="L72" s="37" t="s">
        <v>447</v>
      </c>
      <c r="M72" s="80" t="s">
        <v>558</v>
      </c>
      <c r="N72" s="40">
        <v>0</v>
      </c>
      <c r="O72" s="36">
        <v>0</v>
      </c>
      <c r="P72" s="41">
        <v>0</v>
      </c>
      <c r="Q72" s="40">
        <v>10</v>
      </c>
      <c r="R72" s="36">
        <v>120000</v>
      </c>
      <c r="S72" s="41">
        <v>1200000</v>
      </c>
      <c r="T72" s="35">
        <v>10</v>
      </c>
      <c r="U72" s="41">
        <v>1200000</v>
      </c>
      <c r="V72" s="41"/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10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89">
        <v>0</v>
      </c>
    </row>
    <row r="73" spans="1:42" ht="30.75" customHeight="1">
      <c r="A73" s="37">
        <v>61</v>
      </c>
      <c r="B73" s="37" t="s">
        <v>328</v>
      </c>
      <c r="C73" s="38" t="s">
        <v>617</v>
      </c>
      <c r="D73" s="39" t="s">
        <v>618</v>
      </c>
      <c r="E73" s="34" t="s">
        <v>578</v>
      </c>
      <c r="F73" s="39" t="s">
        <v>567</v>
      </c>
      <c r="G73" s="34" t="s">
        <v>95</v>
      </c>
      <c r="H73" s="37" t="s">
        <v>503</v>
      </c>
      <c r="I73" s="82" t="s">
        <v>496</v>
      </c>
      <c r="J73" s="37" t="s">
        <v>20</v>
      </c>
      <c r="K73" s="37" t="s">
        <v>209</v>
      </c>
      <c r="L73" s="37" t="s">
        <v>447</v>
      </c>
      <c r="M73" s="80" t="s">
        <v>558</v>
      </c>
      <c r="N73" s="40">
        <v>0</v>
      </c>
      <c r="O73" s="36">
        <v>0</v>
      </c>
      <c r="P73" s="41">
        <v>0</v>
      </c>
      <c r="Q73" s="40">
        <v>0.2</v>
      </c>
      <c r="R73" s="36">
        <v>120000</v>
      </c>
      <c r="S73" s="41">
        <v>24000</v>
      </c>
      <c r="T73" s="35">
        <v>0.2</v>
      </c>
      <c r="U73" s="41">
        <v>24000</v>
      </c>
      <c r="V73" s="41"/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0.2</v>
      </c>
      <c r="AM73" s="37">
        <v>0</v>
      </c>
      <c r="AN73" s="37">
        <v>0</v>
      </c>
      <c r="AO73" s="37">
        <v>0</v>
      </c>
      <c r="AP73" s="89">
        <v>0</v>
      </c>
    </row>
    <row r="74" spans="1:42" ht="30.75" customHeight="1">
      <c r="A74" s="37">
        <v>62</v>
      </c>
      <c r="B74" s="37" t="s">
        <v>328</v>
      </c>
      <c r="C74" s="38" t="s">
        <v>617</v>
      </c>
      <c r="D74" s="39" t="s">
        <v>618</v>
      </c>
      <c r="E74" s="34" t="s">
        <v>578</v>
      </c>
      <c r="F74" s="39" t="s">
        <v>567</v>
      </c>
      <c r="G74" s="34" t="s">
        <v>95</v>
      </c>
      <c r="H74" s="37" t="s">
        <v>503</v>
      </c>
      <c r="I74" s="83" t="s">
        <v>496</v>
      </c>
      <c r="J74" s="37" t="s">
        <v>21</v>
      </c>
      <c r="K74" s="37" t="s">
        <v>209</v>
      </c>
      <c r="L74" s="37" t="s">
        <v>447</v>
      </c>
      <c r="M74" s="80" t="s">
        <v>558</v>
      </c>
      <c r="N74" s="40">
        <v>0</v>
      </c>
      <c r="O74" s="36">
        <v>0</v>
      </c>
      <c r="P74" s="41">
        <v>0</v>
      </c>
      <c r="Q74" s="40">
        <v>0.5</v>
      </c>
      <c r="R74" s="36">
        <v>120000</v>
      </c>
      <c r="S74" s="41">
        <v>60000</v>
      </c>
      <c r="T74" s="35">
        <v>0.5</v>
      </c>
      <c r="U74" s="41">
        <v>60000</v>
      </c>
      <c r="V74" s="41"/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0.5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89">
        <v>0</v>
      </c>
    </row>
    <row r="75" spans="1:42" ht="30.75" customHeight="1">
      <c r="A75" s="37">
        <v>63</v>
      </c>
      <c r="B75" s="37" t="s">
        <v>306</v>
      </c>
      <c r="C75" s="38" t="s">
        <v>48</v>
      </c>
      <c r="D75" s="39" t="s">
        <v>586</v>
      </c>
      <c r="E75" s="34" t="s">
        <v>174</v>
      </c>
      <c r="F75" s="39" t="s">
        <v>151</v>
      </c>
      <c r="G75" s="34" t="s">
        <v>94</v>
      </c>
      <c r="H75" s="37" t="s">
        <v>459</v>
      </c>
      <c r="I75" s="37" t="s">
        <v>458</v>
      </c>
      <c r="J75" s="37" t="s">
        <v>23</v>
      </c>
      <c r="K75" s="37" t="s">
        <v>215</v>
      </c>
      <c r="L75" s="37" t="s">
        <v>292</v>
      </c>
      <c r="M75" s="80" t="s">
        <v>297</v>
      </c>
      <c r="N75" s="40">
        <v>14</v>
      </c>
      <c r="O75" s="36">
        <v>75000</v>
      </c>
      <c r="P75" s="41">
        <v>1050000</v>
      </c>
      <c r="Q75" s="40">
        <v>0</v>
      </c>
      <c r="R75" s="36">
        <v>0</v>
      </c>
      <c r="S75" s="41">
        <v>0</v>
      </c>
      <c r="T75" s="35">
        <v>14</v>
      </c>
      <c r="U75" s="41">
        <v>1050000</v>
      </c>
      <c r="V75" s="41"/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14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89">
        <v>0</v>
      </c>
    </row>
    <row r="76" spans="1:42" ht="30.75" customHeight="1">
      <c r="A76" s="37">
        <v>64</v>
      </c>
      <c r="B76" s="37" t="s">
        <v>306</v>
      </c>
      <c r="C76" s="38" t="s">
        <v>48</v>
      </c>
      <c r="D76" s="39" t="s">
        <v>586</v>
      </c>
      <c r="E76" s="34" t="s">
        <v>174</v>
      </c>
      <c r="F76" s="39" t="s">
        <v>151</v>
      </c>
      <c r="G76" s="34" t="s">
        <v>94</v>
      </c>
      <c r="H76" s="37" t="s">
        <v>459</v>
      </c>
      <c r="I76" s="37" t="s">
        <v>458</v>
      </c>
      <c r="J76" s="37" t="s">
        <v>22</v>
      </c>
      <c r="K76" s="37" t="s">
        <v>215</v>
      </c>
      <c r="L76" s="37" t="s">
        <v>292</v>
      </c>
      <c r="M76" s="80" t="s">
        <v>297</v>
      </c>
      <c r="N76" s="40">
        <v>5.3</v>
      </c>
      <c r="O76" s="36">
        <v>75000</v>
      </c>
      <c r="P76" s="41">
        <v>397500</v>
      </c>
      <c r="Q76" s="40">
        <v>0</v>
      </c>
      <c r="R76" s="36">
        <v>0</v>
      </c>
      <c r="S76" s="41">
        <v>0</v>
      </c>
      <c r="T76" s="35">
        <v>5.3</v>
      </c>
      <c r="U76" s="41">
        <v>397500</v>
      </c>
      <c r="V76" s="41"/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5.3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89">
        <v>0</v>
      </c>
    </row>
    <row r="77" spans="1:42" ht="30.75" customHeight="1">
      <c r="A77" s="37">
        <v>65</v>
      </c>
      <c r="B77" s="37" t="s">
        <v>306</v>
      </c>
      <c r="C77" s="38" t="s">
        <v>48</v>
      </c>
      <c r="D77" s="39" t="s">
        <v>586</v>
      </c>
      <c r="E77" s="34" t="s">
        <v>174</v>
      </c>
      <c r="F77" s="39" t="s">
        <v>151</v>
      </c>
      <c r="G77" s="34" t="s">
        <v>94</v>
      </c>
      <c r="H77" s="37" t="s">
        <v>459</v>
      </c>
      <c r="I77" s="82" t="s">
        <v>458</v>
      </c>
      <c r="J77" s="37" t="s">
        <v>22</v>
      </c>
      <c r="K77" s="37" t="s">
        <v>215</v>
      </c>
      <c r="L77" s="37" t="s">
        <v>292</v>
      </c>
      <c r="M77" s="80" t="s">
        <v>297</v>
      </c>
      <c r="N77" s="40">
        <v>5.3</v>
      </c>
      <c r="O77" s="36">
        <v>75000</v>
      </c>
      <c r="P77" s="41">
        <v>397500</v>
      </c>
      <c r="Q77" s="40">
        <v>0</v>
      </c>
      <c r="R77" s="36">
        <v>0</v>
      </c>
      <c r="S77" s="41">
        <v>0</v>
      </c>
      <c r="T77" s="35">
        <v>5.3</v>
      </c>
      <c r="U77" s="41">
        <v>397500</v>
      </c>
      <c r="V77" s="41"/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5.3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89">
        <v>0</v>
      </c>
    </row>
    <row r="78" spans="1:42" ht="30.75" customHeight="1">
      <c r="A78" s="37">
        <v>66</v>
      </c>
      <c r="B78" s="37" t="s">
        <v>306</v>
      </c>
      <c r="C78" s="38" t="s">
        <v>48</v>
      </c>
      <c r="D78" s="39" t="s">
        <v>586</v>
      </c>
      <c r="E78" s="34" t="s">
        <v>174</v>
      </c>
      <c r="F78" s="39" t="s">
        <v>151</v>
      </c>
      <c r="G78" s="34" t="s">
        <v>94</v>
      </c>
      <c r="H78" s="37" t="s">
        <v>459</v>
      </c>
      <c r="I78" s="37" t="s">
        <v>458</v>
      </c>
      <c r="J78" s="37" t="s">
        <v>24</v>
      </c>
      <c r="K78" s="37" t="s">
        <v>215</v>
      </c>
      <c r="L78" s="37" t="s">
        <v>292</v>
      </c>
      <c r="M78" s="80" t="s">
        <v>297</v>
      </c>
      <c r="N78" s="40">
        <v>0.6</v>
      </c>
      <c r="O78" s="36">
        <v>75000</v>
      </c>
      <c r="P78" s="41">
        <v>45000</v>
      </c>
      <c r="Q78" s="40">
        <v>0</v>
      </c>
      <c r="R78" s="36">
        <v>0</v>
      </c>
      <c r="S78" s="41">
        <v>0</v>
      </c>
      <c r="T78" s="35">
        <v>0.6</v>
      </c>
      <c r="U78" s="41">
        <v>45000</v>
      </c>
      <c r="V78" s="41"/>
      <c r="W78" s="37">
        <v>0</v>
      </c>
      <c r="X78" s="37">
        <v>0</v>
      </c>
      <c r="Y78" s="37">
        <v>0.6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89">
        <v>0</v>
      </c>
    </row>
    <row r="79" spans="1:42" ht="30.75" customHeight="1">
      <c r="A79" s="37">
        <v>67</v>
      </c>
      <c r="B79" s="37" t="s">
        <v>306</v>
      </c>
      <c r="C79" s="38" t="s">
        <v>48</v>
      </c>
      <c r="D79" s="42" t="s">
        <v>586</v>
      </c>
      <c r="E79" s="34" t="s">
        <v>174</v>
      </c>
      <c r="F79" s="42" t="s">
        <v>151</v>
      </c>
      <c r="G79" s="34" t="s">
        <v>94</v>
      </c>
      <c r="H79" s="37" t="s">
        <v>459</v>
      </c>
      <c r="I79" s="37" t="s">
        <v>458</v>
      </c>
      <c r="J79" s="37" t="s">
        <v>25</v>
      </c>
      <c r="K79" s="37" t="s">
        <v>215</v>
      </c>
      <c r="L79" s="37" t="s">
        <v>292</v>
      </c>
      <c r="M79" s="80" t="s">
        <v>297</v>
      </c>
      <c r="N79" s="40">
        <v>1.5</v>
      </c>
      <c r="O79" s="36">
        <v>75000</v>
      </c>
      <c r="P79" s="41">
        <v>112500</v>
      </c>
      <c r="Q79" s="40">
        <v>0</v>
      </c>
      <c r="R79" s="36">
        <v>0</v>
      </c>
      <c r="S79" s="41">
        <v>0</v>
      </c>
      <c r="T79" s="35">
        <v>1.5</v>
      </c>
      <c r="U79" s="41">
        <v>112500</v>
      </c>
      <c r="V79" s="41"/>
      <c r="W79" s="37">
        <v>0</v>
      </c>
      <c r="X79" s="37">
        <v>1.5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89">
        <v>0</v>
      </c>
    </row>
    <row r="80" spans="1:42" ht="30.75" customHeight="1">
      <c r="A80" s="37">
        <v>68</v>
      </c>
      <c r="B80" s="37" t="s">
        <v>319</v>
      </c>
      <c r="C80" s="38" t="s">
        <v>602</v>
      </c>
      <c r="D80" s="39" t="s">
        <v>603</v>
      </c>
      <c r="E80" s="34" t="s">
        <v>183</v>
      </c>
      <c r="F80" s="39" t="s">
        <v>157</v>
      </c>
      <c r="G80" s="34" t="s">
        <v>91</v>
      </c>
      <c r="H80" s="37" t="s">
        <v>482</v>
      </c>
      <c r="I80" s="37" t="s">
        <v>483</v>
      </c>
      <c r="J80" s="37" t="s">
        <v>23</v>
      </c>
      <c r="K80" s="37" t="s">
        <v>360</v>
      </c>
      <c r="L80" s="37" t="s">
        <v>427</v>
      </c>
      <c r="M80" s="80" t="s">
        <v>538</v>
      </c>
      <c r="N80" s="40">
        <v>35.299999999999997</v>
      </c>
      <c r="O80" s="36">
        <v>70000</v>
      </c>
      <c r="P80" s="41">
        <v>2471000</v>
      </c>
      <c r="Q80" s="40">
        <v>0</v>
      </c>
      <c r="R80" s="36">
        <v>0</v>
      </c>
      <c r="S80" s="41">
        <v>0</v>
      </c>
      <c r="T80" s="35">
        <v>35.299999999999997</v>
      </c>
      <c r="U80" s="41">
        <v>2471000</v>
      </c>
      <c r="V80" s="41"/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35.299999999999997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89">
        <v>0</v>
      </c>
    </row>
    <row r="81" spans="1:42" ht="30.75" customHeight="1">
      <c r="A81" s="37">
        <v>69</v>
      </c>
      <c r="B81" s="37" t="s">
        <v>319</v>
      </c>
      <c r="C81" s="38" t="s">
        <v>602</v>
      </c>
      <c r="D81" s="39" t="s">
        <v>603</v>
      </c>
      <c r="E81" s="34" t="s">
        <v>183</v>
      </c>
      <c r="F81" s="39" t="s">
        <v>157</v>
      </c>
      <c r="G81" s="34" t="s">
        <v>91</v>
      </c>
      <c r="H81" s="37" t="s">
        <v>482</v>
      </c>
      <c r="I81" s="37" t="s">
        <v>483</v>
      </c>
      <c r="J81" s="37" t="s">
        <v>23</v>
      </c>
      <c r="K81" s="37" t="s">
        <v>361</v>
      </c>
      <c r="L81" s="37" t="s">
        <v>427</v>
      </c>
      <c r="M81" s="80" t="s">
        <v>538</v>
      </c>
      <c r="N81" s="40">
        <v>22.5</v>
      </c>
      <c r="O81" s="36">
        <v>70000</v>
      </c>
      <c r="P81" s="41">
        <v>1575000</v>
      </c>
      <c r="Q81" s="40">
        <v>0</v>
      </c>
      <c r="R81" s="36">
        <v>0</v>
      </c>
      <c r="S81" s="41">
        <v>0</v>
      </c>
      <c r="T81" s="35">
        <v>22.5</v>
      </c>
      <c r="U81" s="41">
        <v>1575000</v>
      </c>
      <c r="V81" s="41"/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22.5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89">
        <v>0</v>
      </c>
    </row>
    <row r="82" spans="1:42" ht="30.75" customHeight="1">
      <c r="A82" s="37">
        <v>70</v>
      </c>
      <c r="B82" s="37" t="s">
        <v>319</v>
      </c>
      <c r="C82" s="38" t="s">
        <v>602</v>
      </c>
      <c r="D82" s="42" t="s">
        <v>603</v>
      </c>
      <c r="E82" s="34" t="s">
        <v>183</v>
      </c>
      <c r="F82" s="42" t="s">
        <v>157</v>
      </c>
      <c r="G82" s="34" t="s">
        <v>91</v>
      </c>
      <c r="H82" s="37" t="s">
        <v>482</v>
      </c>
      <c r="I82" s="37" t="s">
        <v>483</v>
      </c>
      <c r="J82" s="37" t="s">
        <v>23</v>
      </c>
      <c r="K82" s="37" t="s">
        <v>362</v>
      </c>
      <c r="L82" s="37" t="s">
        <v>427</v>
      </c>
      <c r="M82" s="80" t="s">
        <v>538</v>
      </c>
      <c r="N82" s="40">
        <v>15</v>
      </c>
      <c r="O82" s="36">
        <v>70000</v>
      </c>
      <c r="P82" s="41">
        <v>1050000</v>
      </c>
      <c r="Q82" s="40">
        <v>0</v>
      </c>
      <c r="R82" s="36">
        <v>0</v>
      </c>
      <c r="S82" s="41">
        <v>0</v>
      </c>
      <c r="T82" s="35">
        <v>15</v>
      </c>
      <c r="U82" s="41">
        <v>1050000</v>
      </c>
      <c r="V82" s="41"/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15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89">
        <v>0</v>
      </c>
    </row>
    <row r="83" spans="1:42" ht="30.75" customHeight="1">
      <c r="A83" s="37">
        <v>71</v>
      </c>
      <c r="B83" s="37" t="s">
        <v>319</v>
      </c>
      <c r="C83" s="38" t="s">
        <v>602</v>
      </c>
      <c r="D83" s="42" t="s">
        <v>603</v>
      </c>
      <c r="E83" s="34" t="s">
        <v>183</v>
      </c>
      <c r="F83" s="42" t="s">
        <v>157</v>
      </c>
      <c r="G83" s="34" t="s">
        <v>91</v>
      </c>
      <c r="H83" s="37" t="s">
        <v>482</v>
      </c>
      <c r="I83" s="37" t="s">
        <v>483</v>
      </c>
      <c r="J83" s="37" t="s">
        <v>23</v>
      </c>
      <c r="K83" s="37" t="s">
        <v>363</v>
      </c>
      <c r="L83" s="37" t="s">
        <v>427</v>
      </c>
      <c r="M83" s="80" t="s">
        <v>538</v>
      </c>
      <c r="N83" s="40">
        <v>15</v>
      </c>
      <c r="O83" s="36">
        <v>70000</v>
      </c>
      <c r="P83" s="41">
        <v>1050000</v>
      </c>
      <c r="Q83" s="40">
        <v>0</v>
      </c>
      <c r="R83" s="36">
        <v>0</v>
      </c>
      <c r="S83" s="41">
        <v>0</v>
      </c>
      <c r="T83" s="35">
        <v>15</v>
      </c>
      <c r="U83" s="41">
        <v>1050000</v>
      </c>
      <c r="V83" s="41"/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15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89">
        <v>0</v>
      </c>
    </row>
    <row r="84" spans="1:42" ht="30.75" customHeight="1">
      <c r="A84" s="37">
        <v>72</v>
      </c>
      <c r="B84" s="37" t="s">
        <v>319</v>
      </c>
      <c r="C84" s="38" t="s">
        <v>602</v>
      </c>
      <c r="D84" s="42" t="s">
        <v>603</v>
      </c>
      <c r="E84" s="34" t="s">
        <v>183</v>
      </c>
      <c r="F84" s="42" t="s">
        <v>157</v>
      </c>
      <c r="G84" s="34" t="s">
        <v>91</v>
      </c>
      <c r="H84" s="37" t="s">
        <v>482</v>
      </c>
      <c r="I84" s="37" t="s">
        <v>483</v>
      </c>
      <c r="J84" s="37" t="s">
        <v>23</v>
      </c>
      <c r="K84" s="37" t="s">
        <v>364</v>
      </c>
      <c r="L84" s="37" t="s">
        <v>427</v>
      </c>
      <c r="M84" s="80" t="s">
        <v>538</v>
      </c>
      <c r="N84" s="40">
        <v>34.9</v>
      </c>
      <c r="O84" s="36">
        <v>70000</v>
      </c>
      <c r="P84" s="41">
        <v>2443000</v>
      </c>
      <c r="Q84" s="40">
        <v>0</v>
      </c>
      <c r="R84" s="36">
        <v>0</v>
      </c>
      <c r="S84" s="41">
        <v>0</v>
      </c>
      <c r="T84" s="35">
        <v>34.9</v>
      </c>
      <c r="U84" s="41">
        <v>2443000</v>
      </c>
      <c r="V84" s="41"/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34.9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89">
        <v>0</v>
      </c>
    </row>
    <row r="85" spans="1:42" ht="30.75" customHeight="1">
      <c r="A85" s="37">
        <v>73</v>
      </c>
      <c r="B85" s="37" t="s">
        <v>319</v>
      </c>
      <c r="C85" s="38" t="s">
        <v>602</v>
      </c>
      <c r="D85" s="42" t="s">
        <v>603</v>
      </c>
      <c r="E85" s="34" t="s">
        <v>183</v>
      </c>
      <c r="F85" s="42" t="s">
        <v>157</v>
      </c>
      <c r="G85" s="34" t="s">
        <v>91</v>
      </c>
      <c r="H85" s="37" t="s">
        <v>669</v>
      </c>
      <c r="I85" s="37" t="s">
        <v>483</v>
      </c>
      <c r="J85" s="37" t="s">
        <v>23</v>
      </c>
      <c r="K85" s="37" t="s">
        <v>365</v>
      </c>
      <c r="L85" s="37" t="s">
        <v>124</v>
      </c>
      <c r="M85" s="80" t="s">
        <v>145</v>
      </c>
      <c r="N85" s="40">
        <v>55.1</v>
      </c>
      <c r="O85" s="36">
        <v>70000</v>
      </c>
      <c r="P85" s="41">
        <v>3857000</v>
      </c>
      <c r="Q85" s="40">
        <v>0</v>
      </c>
      <c r="R85" s="36">
        <v>0</v>
      </c>
      <c r="S85" s="41">
        <v>0</v>
      </c>
      <c r="T85" s="35">
        <v>55.1</v>
      </c>
      <c r="U85" s="41">
        <v>3857000</v>
      </c>
      <c r="V85" s="41"/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55.1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89">
        <v>0</v>
      </c>
    </row>
    <row r="86" spans="1:42" ht="30.75" customHeight="1">
      <c r="A86" s="37">
        <v>74</v>
      </c>
      <c r="B86" s="37" t="s">
        <v>319</v>
      </c>
      <c r="C86" s="38" t="s">
        <v>602</v>
      </c>
      <c r="D86" s="39" t="s">
        <v>603</v>
      </c>
      <c r="E86" s="34" t="s">
        <v>183</v>
      </c>
      <c r="F86" s="39" t="s">
        <v>157</v>
      </c>
      <c r="G86" s="34" t="s">
        <v>91</v>
      </c>
      <c r="H86" s="37" t="s">
        <v>669</v>
      </c>
      <c r="I86" s="37" t="s">
        <v>483</v>
      </c>
      <c r="J86" s="37" t="s">
        <v>24</v>
      </c>
      <c r="K86" s="37" t="s">
        <v>365</v>
      </c>
      <c r="L86" s="37" t="s">
        <v>124</v>
      </c>
      <c r="M86" s="80" t="s">
        <v>145</v>
      </c>
      <c r="N86" s="40">
        <v>2.5</v>
      </c>
      <c r="O86" s="36">
        <v>70000</v>
      </c>
      <c r="P86" s="41">
        <v>175000</v>
      </c>
      <c r="Q86" s="40">
        <v>0</v>
      </c>
      <c r="R86" s="36">
        <v>0</v>
      </c>
      <c r="S86" s="41">
        <v>0</v>
      </c>
      <c r="T86" s="35">
        <v>2.5</v>
      </c>
      <c r="U86" s="41">
        <v>175000</v>
      </c>
      <c r="V86" s="41"/>
      <c r="W86" s="37">
        <v>0</v>
      </c>
      <c r="X86" s="37">
        <v>0</v>
      </c>
      <c r="Y86" s="37">
        <v>2.5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89">
        <v>0</v>
      </c>
    </row>
    <row r="87" spans="1:42" ht="30.75" customHeight="1">
      <c r="A87" s="37">
        <v>75</v>
      </c>
      <c r="B87" s="37" t="s">
        <v>319</v>
      </c>
      <c r="C87" s="38" t="s">
        <v>602</v>
      </c>
      <c r="D87" s="39" t="s">
        <v>603</v>
      </c>
      <c r="E87" s="34" t="s">
        <v>183</v>
      </c>
      <c r="F87" s="39" t="s">
        <v>157</v>
      </c>
      <c r="G87" s="34" t="s">
        <v>91</v>
      </c>
      <c r="H87" s="37" t="s">
        <v>669</v>
      </c>
      <c r="I87" s="37" t="s">
        <v>483</v>
      </c>
      <c r="J87" s="37" t="s">
        <v>25</v>
      </c>
      <c r="K87" s="37" t="s">
        <v>365</v>
      </c>
      <c r="L87" s="37" t="s">
        <v>124</v>
      </c>
      <c r="M87" s="80" t="s">
        <v>145</v>
      </c>
      <c r="N87" s="40">
        <v>6.1</v>
      </c>
      <c r="O87" s="36">
        <v>70000</v>
      </c>
      <c r="P87" s="41">
        <v>427000</v>
      </c>
      <c r="Q87" s="40">
        <v>0</v>
      </c>
      <c r="R87" s="36">
        <v>0</v>
      </c>
      <c r="S87" s="41">
        <v>0</v>
      </c>
      <c r="T87" s="35">
        <v>6.1</v>
      </c>
      <c r="U87" s="41">
        <v>427000</v>
      </c>
      <c r="V87" s="41"/>
      <c r="W87" s="37">
        <v>0</v>
      </c>
      <c r="X87" s="37">
        <v>6.1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89">
        <v>0</v>
      </c>
    </row>
    <row r="88" spans="1:42" ht="30.75" customHeight="1">
      <c r="A88" s="37">
        <v>76</v>
      </c>
      <c r="B88" s="37" t="s">
        <v>311</v>
      </c>
      <c r="C88" s="38" t="s">
        <v>591</v>
      </c>
      <c r="D88" s="39" t="s">
        <v>592</v>
      </c>
      <c r="E88" s="34" t="s">
        <v>177</v>
      </c>
      <c r="F88" s="39" t="s">
        <v>562</v>
      </c>
      <c r="G88" s="34" t="s">
        <v>94</v>
      </c>
      <c r="H88" s="37" t="s">
        <v>628</v>
      </c>
      <c r="I88" s="37" t="s">
        <v>451</v>
      </c>
      <c r="J88" s="37" t="s">
        <v>19</v>
      </c>
      <c r="K88" s="37" t="s">
        <v>355</v>
      </c>
      <c r="L88" s="37" t="s">
        <v>419</v>
      </c>
      <c r="M88" s="80" t="s">
        <v>531</v>
      </c>
      <c r="N88" s="40">
        <v>0</v>
      </c>
      <c r="O88" s="36">
        <v>0</v>
      </c>
      <c r="P88" s="41">
        <v>0</v>
      </c>
      <c r="Q88" s="40">
        <v>10</v>
      </c>
      <c r="R88" s="36">
        <v>105000</v>
      </c>
      <c r="S88" s="41">
        <v>1050000</v>
      </c>
      <c r="T88" s="35">
        <v>10</v>
      </c>
      <c r="U88" s="41">
        <v>1050000</v>
      </c>
      <c r="V88" s="41"/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10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>
        <v>0</v>
      </c>
      <c r="AP88" s="89">
        <v>0</v>
      </c>
    </row>
    <row r="89" spans="1:42" ht="30.75" customHeight="1">
      <c r="A89" s="37">
        <v>77</v>
      </c>
      <c r="B89" s="37" t="s">
        <v>311</v>
      </c>
      <c r="C89" s="38" t="s">
        <v>591</v>
      </c>
      <c r="D89" s="39" t="s">
        <v>592</v>
      </c>
      <c r="E89" s="34" t="s">
        <v>177</v>
      </c>
      <c r="F89" s="39" t="s">
        <v>562</v>
      </c>
      <c r="G89" s="34" t="s">
        <v>94</v>
      </c>
      <c r="H89" s="37" t="s">
        <v>628</v>
      </c>
      <c r="I89" s="37" t="s">
        <v>451</v>
      </c>
      <c r="J89" s="37" t="s">
        <v>20</v>
      </c>
      <c r="K89" s="37" t="s">
        <v>355</v>
      </c>
      <c r="L89" s="37" t="s">
        <v>419</v>
      </c>
      <c r="M89" s="80" t="s">
        <v>531</v>
      </c>
      <c r="N89" s="40">
        <v>0</v>
      </c>
      <c r="O89" s="36">
        <v>0</v>
      </c>
      <c r="P89" s="41">
        <v>0</v>
      </c>
      <c r="Q89" s="40">
        <v>0.6</v>
      </c>
      <c r="R89" s="36">
        <v>105000</v>
      </c>
      <c r="S89" s="41">
        <v>63000</v>
      </c>
      <c r="T89" s="35">
        <v>0.6</v>
      </c>
      <c r="U89" s="41">
        <v>63000</v>
      </c>
      <c r="V89" s="41"/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0.6</v>
      </c>
      <c r="AM89" s="37">
        <v>0</v>
      </c>
      <c r="AN89" s="37">
        <v>0</v>
      </c>
      <c r="AO89" s="37">
        <v>0</v>
      </c>
      <c r="AP89" s="89">
        <v>0</v>
      </c>
    </row>
    <row r="90" spans="1:42" ht="30.75" customHeight="1">
      <c r="A90" s="37">
        <v>78</v>
      </c>
      <c r="B90" s="37" t="s">
        <v>311</v>
      </c>
      <c r="C90" s="38" t="s">
        <v>591</v>
      </c>
      <c r="D90" s="39" t="s">
        <v>592</v>
      </c>
      <c r="E90" s="34" t="s">
        <v>177</v>
      </c>
      <c r="F90" s="39" t="s">
        <v>562</v>
      </c>
      <c r="G90" s="34" t="s">
        <v>94</v>
      </c>
      <c r="H90" s="37" t="s">
        <v>628</v>
      </c>
      <c r="I90" s="83" t="s">
        <v>451</v>
      </c>
      <c r="J90" s="37" t="s">
        <v>21</v>
      </c>
      <c r="K90" s="37" t="s">
        <v>355</v>
      </c>
      <c r="L90" s="37" t="s">
        <v>419</v>
      </c>
      <c r="M90" s="80" t="s">
        <v>531</v>
      </c>
      <c r="N90" s="40">
        <v>0</v>
      </c>
      <c r="O90" s="36">
        <v>0</v>
      </c>
      <c r="P90" s="41">
        <v>0</v>
      </c>
      <c r="Q90" s="40">
        <v>1.4</v>
      </c>
      <c r="R90" s="36">
        <v>105000</v>
      </c>
      <c r="S90" s="41">
        <v>147000</v>
      </c>
      <c r="T90" s="35">
        <v>1.4</v>
      </c>
      <c r="U90" s="41">
        <v>147000</v>
      </c>
      <c r="V90" s="41"/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1.4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89">
        <v>0</v>
      </c>
    </row>
    <row r="91" spans="1:42" ht="30.75" customHeight="1">
      <c r="A91" s="37">
        <v>79</v>
      </c>
      <c r="B91" s="37" t="s">
        <v>264</v>
      </c>
      <c r="C91" s="38" t="s">
        <v>268</v>
      </c>
      <c r="D91" s="39" t="s">
        <v>269</v>
      </c>
      <c r="E91" s="34" t="s">
        <v>273</v>
      </c>
      <c r="F91" s="39" t="s">
        <v>274</v>
      </c>
      <c r="G91" s="34" t="s">
        <v>94</v>
      </c>
      <c r="H91" s="37" t="s">
        <v>629</v>
      </c>
      <c r="I91" s="83" t="s">
        <v>627</v>
      </c>
      <c r="J91" s="37" t="s">
        <v>23</v>
      </c>
      <c r="K91" s="37" t="s">
        <v>333</v>
      </c>
      <c r="L91" s="37" t="s">
        <v>290</v>
      </c>
      <c r="M91" s="80" t="s">
        <v>509</v>
      </c>
      <c r="N91" s="40">
        <v>37</v>
      </c>
      <c r="O91" s="36">
        <v>75000</v>
      </c>
      <c r="P91" s="41">
        <v>2775000</v>
      </c>
      <c r="Q91" s="40">
        <v>0</v>
      </c>
      <c r="R91" s="36">
        <v>0</v>
      </c>
      <c r="S91" s="41">
        <v>0</v>
      </c>
      <c r="T91" s="35">
        <v>37</v>
      </c>
      <c r="U91" s="41">
        <v>2775000</v>
      </c>
      <c r="V91" s="41"/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37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89">
        <v>0</v>
      </c>
    </row>
    <row r="92" spans="1:42" ht="30.75" customHeight="1">
      <c r="A92" s="37">
        <v>80</v>
      </c>
      <c r="B92" s="37" t="s">
        <v>264</v>
      </c>
      <c r="C92" s="38" t="s">
        <v>268</v>
      </c>
      <c r="D92" s="39" t="s">
        <v>269</v>
      </c>
      <c r="E92" s="34" t="s">
        <v>273</v>
      </c>
      <c r="F92" s="39" t="s">
        <v>274</v>
      </c>
      <c r="G92" s="34" t="s">
        <v>94</v>
      </c>
      <c r="H92" s="37" t="s">
        <v>629</v>
      </c>
      <c r="I92" s="83" t="s">
        <v>627</v>
      </c>
      <c r="J92" s="37" t="s">
        <v>24</v>
      </c>
      <c r="K92" s="37" t="s">
        <v>333</v>
      </c>
      <c r="L92" s="37" t="s">
        <v>290</v>
      </c>
      <c r="M92" s="80" t="s">
        <v>509</v>
      </c>
      <c r="N92" s="40">
        <v>1.1000000000000001</v>
      </c>
      <c r="O92" s="36">
        <v>75000</v>
      </c>
      <c r="P92" s="41">
        <v>82500</v>
      </c>
      <c r="Q92" s="40">
        <v>0</v>
      </c>
      <c r="R92" s="36">
        <v>0</v>
      </c>
      <c r="S92" s="41">
        <v>0</v>
      </c>
      <c r="T92" s="35">
        <v>1.1000000000000001</v>
      </c>
      <c r="U92" s="41">
        <v>82500</v>
      </c>
      <c r="V92" s="41"/>
      <c r="W92" s="37">
        <v>0</v>
      </c>
      <c r="X92" s="37">
        <v>0</v>
      </c>
      <c r="Y92" s="37">
        <v>1.1000000000000001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89">
        <v>0</v>
      </c>
    </row>
    <row r="93" spans="1:42" ht="30.75" customHeight="1">
      <c r="A93" s="37">
        <v>81</v>
      </c>
      <c r="B93" s="37" t="s">
        <v>264</v>
      </c>
      <c r="C93" s="38" t="s">
        <v>268</v>
      </c>
      <c r="D93" s="42" t="s">
        <v>269</v>
      </c>
      <c r="E93" s="34" t="s">
        <v>273</v>
      </c>
      <c r="F93" s="42" t="s">
        <v>274</v>
      </c>
      <c r="G93" s="34" t="s">
        <v>94</v>
      </c>
      <c r="H93" s="37" t="s">
        <v>629</v>
      </c>
      <c r="I93" s="37" t="s">
        <v>627</v>
      </c>
      <c r="J93" s="37" t="s">
        <v>25</v>
      </c>
      <c r="K93" s="37" t="s">
        <v>333</v>
      </c>
      <c r="L93" s="37" t="s">
        <v>290</v>
      </c>
      <c r="M93" s="80" t="s">
        <v>509</v>
      </c>
      <c r="N93" s="40">
        <v>2.6</v>
      </c>
      <c r="O93" s="36">
        <v>75000</v>
      </c>
      <c r="P93" s="41">
        <v>195000</v>
      </c>
      <c r="Q93" s="40">
        <v>0</v>
      </c>
      <c r="R93" s="36">
        <v>0</v>
      </c>
      <c r="S93" s="41">
        <v>0</v>
      </c>
      <c r="T93" s="35">
        <v>2.6</v>
      </c>
      <c r="U93" s="41">
        <v>195000</v>
      </c>
      <c r="V93" s="41"/>
      <c r="W93" s="37">
        <v>0</v>
      </c>
      <c r="X93" s="37">
        <v>2.6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89">
        <v>0</v>
      </c>
    </row>
    <row r="94" spans="1:42" ht="30.75" customHeight="1">
      <c r="A94" s="37">
        <v>82</v>
      </c>
      <c r="B94" s="37" t="s">
        <v>264</v>
      </c>
      <c r="C94" s="38" t="s">
        <v>268</v>
      </c>
      <c r="D94" s="42" t="s">
        <v>269</v>
      </c>
      <c r="E94" s="34" t="s">
        <v>273</v>
      </c>
      <c r="F94" s="42" t="s">
        <v>274</v>
      </c>
      <c r="G94" s="34" t="s">
        <v>94</v>
      </c>
      <c r="H94" s="37" t="s">
        <v>629</v>
      </c>
      <c r="I94" s="37" t="s">
        <v>627</v>
      </c>
      <c r="J94" s="37" t="s">
        <v>23</v>
      </c>
      <c r="K94" s="37" t="s">
        <v>331</v>
      </c>
      <c r="L94" s="37" t="s">
        <v>396</v>
      </c>
      <c r="M94" s="80" t="s">
        <v>509</v>
      </c>
      <c r="N94" s="40">
        <v>22</v>
      </c>
      <c r="O94" s="36">
        <v>75000</v>
      </c>
      <c r="P94" s="41">
        <v>1650000</v>
      </c>
      <c r="Q94" s="40">
        <v>0</v>
      </c>
      <c r="R94" s="36">
        <v>0</v>
      </c>
      <c r="S94" s="41">
        <v>0</v>
      </c>
      <c r="T94" s="35">
        <v>22</v>
      </c>
      <c r="U94" s="41">
        <v>1650000</v>
      </c>
      <c r="V94" s="41"/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22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89">
        <v>0</v>
      </c>
    </row>
    <row r="95" spans="1:42" ht="30.75" customHeight="1">
      <c r="A95" s="37">
        <v>83</v>
      </c>
      <c r="B95" s="37" t="s">
        <v>264</v>
      </c>
      <c r="C95" s="38" t="s">
        <v>268</v>
      </c>
      <c r="D95" s="39" t="s">
        <v>269</v>
      </c>
      <c r="E95" s="34" t="s">
        <v>273</v>
      </c>
      <c r="F95" s="39" t="s">
        <v>274</v>
      </c>
      <c r="G95" s="34" t="s">
        <v>94</v>
      </c>
      <c r="H95" s="37" t="s">
        <v>629</v>
      </c>
      <c r="I95" s="37" t="s">
        <v>627</v>
      </c>
      <c r="J95" s="37" t="s">
        <v>24</v>
      </c>
      <c r="K95" s="37" t="s">
        <v>331</v>
      </c>
      <c r="L95" s="37" t="s">
        <v>396</v>
      </c>
      <c r="M95" s="80" t="s">
        <v>509</v>
      </c>
      <c r="N95" s="40">
        <v>3</v>
      </c>
      <c r="O95" s="36">
        <v>75000</v>
      </c>
      <c r="P95" s="41">
        <v>225000</v>
      </c>
      <c r="Q95" s="40">
        <v>0</v>
      </c>
      <c r="R95" s="36">
        <v>0</v>
      </c>
      <c r="S95" s="41">
        <v>0</v>
      </c>
      <c r="T95" s="35">
        <v>3</v>
      </c>
      <c r="U95" s="41">
        <v>225000</v>
      </c>
      <c r="V95" s="41"/>
      <c r="W95" s="37">
        <v>0</v>
      </c>
      <c r="X95" s="37">
        <v>0</v>
      </c>
      <c r="Y95" s="37">
        <v>3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89">
        <v>0</v>
      </c>
    </row>
    <row r="96" spans="1:42" ht="30.75" customHeight="1">
      <c r="A96" s="37">
        <v>84</v>
      </c>
      <c r="B96" s="37" t="s">
        <v>264</v>
      </c>
      <c r="C96" s="38" t="s">
        <v>268</v>
      </c>
      <c r="D96" s="39" t="s">
        <v>269</v>
      </c>
      <c r="E96" s="34" t="s">
        <v>273</v>
      </c>
      <c r="F96" s="39" t="s">
        <v>274</v>
      </c>
      <c r="G96" s="34" t="s">
        <v>94</v>
      </c>
      <c r="H96" s="37" t="s">
        <v>629</v>
      </c>
      <c r="I96" s="37" t="s">
        <v>627</v>
      </c>
      <c r="J96" s="37" t="s">
        <v>25</v>
      </c>
      <c r="K96" s="37" t="s">
        <v>331</v>
      </c>
      <c r="L96" s="37" t="s">
        <v>396</v>
      </c>
      <c r="M96" s="80" t="s">
        <v>509</v>
      </c>
      <c r="N96" s="40">
        <v>7.4</v>
      </c>
      <c r="O96" s="36">
        <v>75000</v>
      </c>
      <c r="P96" s="41">
        <v>555000</v>
      </c>
      <c r="Q96" s="40">
        <v>0</v>
      </c>
      <c r="R96" s="36">
        <v>0</v>
      </c>
      <c r="S96" s="41">
        <v>0</v>
      </c>
      <c r="T96" s="35">
        <v>7.4</v>
      </c>
      <c r="U96" s="41">
        <v>555000</v>
      </c>
      <c r="V96" s="41"/>
      <c r="W96" s="37">
        <v>0</v>
      </c>
      <c r="X96" s="37">
        <v>7.4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89">
        <v>0</v>
      </c>
    </row>
    <row r="97" spans="1:42" ht="30.75" customHeight="1">
      <c r="A97" s="37">
        <v>85</v>
      </c>
      <c r="B97" s="37" t="s">
        <v>304</v>
      </c>
      <c r="C97" s="38" t="s">
        <v>583</v>
      </c>
      <c r="D97" s="39" t="s">
        <v>584</v>
      </c>
      <c r="E97" s="34" t="s">
        <v>170</v>
      </c>
      <c r="F97" s="39" t="s">
        <v>237</v>
      </c>
      <c r="G97" s="34" t="s">
        <v>91</v>
      </c>
      <c r="H97" s="37" t="s">
        <v>455</v>
      </c>
      <c r="I97" s="37" t="s">
        <v>456</v>
      </c>
      <c r="J97" s="37" t="s">
        <v>19</v>
      </c>
      <c r="K97" s="37" t="s">
        <v>345</v>
      </c>
      <c r="L97" s="37" t="s">
        <v>407</v>
      </c>
      <c r="M97" s="80" t="s">
        <v>520</v>
      </c>
      <c r="N97" s="40">
        <v>0</v>
      </c>
      <c r="O97" s="36">
        <v>0</v>
      </c>
      <c r="P97" s="41">
        <v>0</v>
      </c>
      <c r="Q97" s="40">
        <v>30</v>
      </c>
      <c r="R97" s="36">
        <v>90000</v>
      </c>
      <c r="S97" s="41">
        <v>2700000</v>
      </c>
      <c r="T97" s="35">
        <v>30</v>
      </c>
      <c r="U97" s="41">
        <v>2700000</v>
      </c>
      <c r="V97" s="41"/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30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89">
        <v>0</v>
      </c>
    </row>
    <row r="98" spans="1:42" ht="30.75" customHeight="1">
      <c r="A98" s="37">
        <v>86</v>
      </c>
      <c r="B98" s="37" t="s">
        <v>304</v>
      </c>
      <c r="C98" s="38" t="s">
        <v>583</v>
      </c>
      <c r="D98" s="42" t="s">
        <v>584</v>
      </c>
      <c r="E98" s="34" t="s">
        <v>170</v>
      </c>
      <c r="F98" s="42" t="s">
        <v>237</v>
      </c>
      <c r="G98" s="34" t="s">
        <v>91</v>
      </c>
      <c r="H98" s="37" t="s">
        <v>455</v>
      </c>
      <c r="I98" s="37" t="s">
        <v>456</v>
      </c>
      <c r="J98" s="37" t="s">
        <v>20</v>
      </c>
      <c r="K98" s="37" t="s">
        <v>345</v>
      </c>
      <c r="L98" s="37" t="s">
        <v>407</v>
      </c>
      <c r="M98" s="80" t="s">
        <v>520</v>
      </c>
      <c r="N98" s="40">
        <v>0</v>
      </c>
      <c r="O98" s="36">
        <v>0</v>
      </c>
      <c r="P98" s="41">
        <v>0</v>
      </c>
      <c r="Q98" s="40">
        <v>1.6</v>
      </c>
      <c r="R98" s="36">
        <v>90000</v>
      </c>
      <c r="S98" s="41">
        <v>144000</v>
      </c>
      <c r="T98" s="35">
        <v>1.6</v>
      </c>
      <c r="U98" s="41">
        <v>144000</v>
      </c>
      <c r="V98" s="41"/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1.6</v>
      </c>
      <c r="AM98" s="37">
        <v>0</v>
      </c>
      <c r="AN98" s="37">
        <v>0</v>
      </c>
      <c r="AO98" s="37">
        <v>0</v>
      </c>
      <c r="AP98" s="89">
        <v>0</v>
      </c>
    </row>
    <row r="99" spans="1:42" ht="30.75" customHeight="1">
      <c r="A99" s="37">
        <v>87</v>
      </c>
      <c r="B99" s="37" t="s">
        <v>304</v>
      </c>
      <c r="C99" s="38" t="s">
        <v>583</v>
      </c>
      <c r="D99" s="42" t="s">
        <v>584</v>
      </c>
      <c r="E99" s="34" t="s">
        <v>170</v>
      </c>
      <c r="F99" s="42" t="s">
        <v>237</v>
      </c>
      <c r="G99" s="34" t="s">
        <v>91</v>
      </c>
      <c r="H99" s="37" t="s">
        <v>455</v>
      </c>
      <c r="I99" s="37" t="s">
        <v>456</v>
      </c>
      <c r="J99" s="37" t="s">
        <v>21</v>
      </c>
      <c r="K99" s="37" t="s">
        <v>345</v>
      </c>
      <c r="L99" s="37" t="s">
        <v>407</v>
      </c>
      <c r="M99" s="80" t="s">
        <v>520</v>
      </c>
      <c r="N99" s="40">
        <v>0</v>
      </c>
      <c r="O99" s="36">
        <v>0</v>
      </c>
      <c r="P99" s="41">
        <v>0</v>
      </c>
      <c r="Q99" s="40">
        <v>4</v>
      </c>
      <c r="R99" s="36">
        <v>90000</v>
      </c>
      <c r="S99" s="41">
        <v>360000</v>
      </c>
      <c r="T99" s="35">
        <v>4</v>
      </c>
      <c r="U99" s="41">
        <v>360000</v>
      </c>
      <c r="V99" s="41"/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4</v>
      </c>
      <c r="AK99" s="37">
        <v>0</v>
      </c>
      <c r="AL99" s="37">
        <v>0</v>
      </c>
      <c r="AM99" s="37">
        <v>0</v>
      </c>
      <c r="AN99" s="37">
        <v>0</v>
      </c>
      <c r="AO99" s="37">
        <v>0</v>
      </c>
      <c r="AP99" s="89">
        <v>0</v>
      </c>
    </row>
    <row r="100" spans="1:42" ht="30.75" customHeight="1">
      <c r="A100" s="37">
        <v>88</v>
      </c>
      <c r="B100" s="37" t="s">
        <v>198</v>
      </c>
      <c r="C100" s="38" t="s">
        <v>218</v>
      </c>
      <c r="D100" s="42" t="s">
        <v>219</v>
      </c>
      <c r="E100" s="34" t="s">
        <v>231</v>
      </c>
      <c r="F100" s="42" t="s">
        <v>238</v>
      </c>
      <c r="G100" s="34" t="s">
        <v>94</v>
      </c>
      <c r="H100" s="37" t="s">
        <v>502</v>
      </c>
      <c r="I100" s="37" t="s">
        <v>498</v>
      </c>
      <c r="J100" s="37" t="s">
        <v>19</v>
      </c>
      <c r="K100" s="37" t="s">
        <v>209</v>
      </c>
      <c r="L100" s="37" t="s">
        <v>123</v>
      </c>
      <c r="M100" s="80" t="s">
        <v>144</v>
      </c>
      <c r="N100" s="40">
        <v>0</v>
      </c>
      <c r="O100" s="36">
        <v>0</v>
      </c>
      <c r="P100" s="41">
        <v>0</v>
      </c>
      <c r="Q100" s="40">
        <v>5</v>
      </c>
      <c r="R100" s="36">
        <v>105000</v>
      </c>
      <c r="S100" s="41">
        <v>525000</v>
      </c>
      <c r="T100" s="35">
        <v>5</v>
      </c>
      <c r="U100" s="41">
        <v>525000</v>
      </c>
      <c r="V100" s="41"/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5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89">
        <v>0</v>
      </c>
    </row>
    <row r="101" spans="1:42" ht="30.75" customHeight="1">
      <c r="A101" s="37">
        <v>89</v>
      </c>
      <c r="B101" s="37" t="s">
        <v>198</v>
      </c>
      <c r="C101" s="38" t="s">
        <v>218</v>
      </c>
      <c r="D101" s="42" t="s">
        <v>219</v>
      </c>
      <c r="E101" s="34" t="s">
        <v>231</v>
      </c>
      <c r="F101" s="42" t="s">
        <v>238</v>
      </c>
      <c r="G101" s="34" t="s">
        <v>94</v>
      </c>
      <c r="H101" s="37" t="s">
        <v>502</v>
      </c>
      <c r="I101" s="37" t="s">
        <v>498</v>
      </c>
      <c r="J101" s="37" t="s">
        <v>20</v>
      </c>
      <c r="K101" s="37" t="s">
        <v>209</v>
      </c>
      <c r="L101" s="37" t="s">
        <v>123</v>
      </c>
      <c r="M101" s="80" t="s">
        <v>144</v>
      </c>
      <c r="N101" s="40">
        <v>0</v>
      </c>
      <c r="O101" s="36">
        <v>0</v>
      </c>
      <c r="P101" s="41">
        <v>0</v>
      </c>
      <c r="Q101" s="40">
        <v>0.2</v>
      </c>
      <c r="R101" s="36">
        <v>105000</v>
      </c>
      <c r="S101" s="41">
        <v>21000</v>
      </c>
      <c r="T101" s="35">
        <v>0.2</v>
      </c>
      <c r="U101" s="41">
        <v>21000</v>
      </c>
      <c r="V101" s="41"/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0.2</v>
      </c>
      <c r="AM101" s="37">
        <v>0</v>
      </c>
      <c r="AN101" s="37">
        <v>0</v>
      </c>
      <c r="AO101" s="37">
        <v>0</v>
      </c>
      <c r="AP101" s="89">
        <v>0</v>
      </c>
    </row>
    <row r="102" spans="1:42" ht="30.75" customHeight="1">
      <c r="A102" s="37">
        <v>90</v>
      </c>
      <c r="B102" s="37" t="s">
        <v>198</v>
      </c>
      <c r="C102" s="38" t="s">
        <v>218</v>
      </c>
      <c r="D102" s="42" t="s">
        <v>219</v>
      </c>
      <c r="E102" s="34" t="s">
        <v>231</v>
      </c>
      <c r="F102" s="42" t="s">
        <v>238</v>
      </c>
      <c r="G102" s="34" t="s">
        <v>94</v>
      </c>
      <c r="H102" s="37" t="s">
        <v>502</v>
      </c>
      <c r="I102" s="37" t="s">
        <v>498</v>
      </c>
      <c r="J102" s="37" t="s">
        <v>21</v>
      </c>
      <c r="K102" s="37" t="s">
        <v>209</v>
      </c>
      <c r="L102" s="37" t="s">
        <v>123</v>
      </c>
      <c r="M102" s="80" t="s">
        <v>144</v>
      </c>
      <c r="N102" s="40">
        <v>0</v>
      </c>
      <c r="O102" s="36">
        <v>0</v>
      </c>
      <c r="P102" s="41">
        <v>0</v>
      </c>
      <c r="Q102" s="40">
        <v>0.5</v>
      </c>
      <c r="R102" s="36">
        <v>105000</v>
      </c>
      <c r="S102" s="41">
        <v>52500</v>
      </c>
      <c r="T102" s="35">
        <v>0.5</v>
      </c>
      <c r="U102" s="41">
        <v>52500</v>
      </c>
      <c r="V102" s="41"/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0.5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89">
        <v>0</v>
      </c>
    </row>
    <row r="103" spans="1:42" ht="30.75" customHeight="1">
      <c r="A103" s="37">
        <v>91</v>
      </c>
      <c r="B103" s="37" t="s">
        <v>265</v>
      </c>
      <c r="C103" s="38" t="s">
        <v>39</v>
      </c>
      <c r="D103" s="42" t="s">
        <v>270</v>
      </c>
      <c r="E103" s="34" t="s">
        <v>176</v>
      </c>
      <c r="F103" s="42" t="s">
        <v>153</v>
      </c>
      <c r="G103" s="34" t="s">
        <v>91</v>
      </c>
      <c r="H103" s="37" t="s">
        <v>464</v>
      </c>
      <c r="I103" s="37" t="s">
        <v>451</v>
      </c>
      <c r="J103" s="37" t="s">
        <v>22</v>
      </c>
      <c r="K103" s="37" t="s">
        <v>353</v>
      </c>
      <c r="L103" s="37" t="s">
        <v>289</v>
      </c>
      <c r="M103" s="80" t="s">
        <v>295</v>
      </c>
      <c r="N103" s="40">
        <v>8</v>
      </c>
      <c r="O103" s="36">
        <v>70000</v>
      </c>
      <c r="P103" s="41">
        <v>560000</v>
      </c>
      <c r="Q103" s="40">
        <v>0</v>
      </c>
      <c r="R103" s="36">
        <v>0</v>
      </c>
      <c r="S103" s="41">
        <v>0</v>
      </c>
      <c r="T103" s="35">
        <v>8</v>
      </c>
      <c r="U103" s="41">
        <v>560000</v>
      </c>
      <c r="V103" s="41"/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8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89">
        <v>0</v>
      </c>
    </row>
    <row r="104" spans="1:42" ht="30.75" customHeight="1">
      <c r="A104" s="37">
        <v>92</v>
      </c>
      <c r="B104" s="37" t="s">
        <v>265</v>
      </c>
      <c r="C104" s="38" t="s">
        <v>39</v>
      </c>
      <c r="D104" s="42" t="s">
        <v>270</v>
      </c>
      <c r="E104" s="34" t="s">
        <v>176</v>
      </c>
      <c r="F104" s="42" t="s">
        <v>153</v>
      </c>
      <c r="G104" s="34" t="s">
        <v>91</v>
      </c>
      <c r="H104" s="37" t="s">
        <v>464</v>
      </c>
      <c r="I104" s="37" t="s">
        <v>451</v>
      </c>
      <c r="J104" s="37" t="s">
        <v>22</v>
      </c>
      <c r="K104" s="37" t="s">
        <v>353</v>
      </c>
      <c r="L104" s="37" t="s">
        <v>289</v>
      </c>
      <c r="M104" s="80" t="s">
        <v>295</v>
      </c>
      <c r="N104" s="40">
        <v>8</v>
      </c>
      <c r="O104" s="36">
        <v>70000</v>
      </c>
      <c r="P104" s="41">
        <v>560000</v>
      </c>
      <c r="Q104" s="40">
        <v>0</v>
      </c>
      <c r="R104" s="36">
        <v>0</v>
      </c>
      <c r="S104" s="41">
        <v>0</v>
      </c>
      <c r="T104" s="35">
        <v>8</v>
      </c>
      <c r="U104" s="41">
        <v>560000</v>
      </c>
      <c r="V104" s="41"/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8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89">
        <v>0</v>
      </c>
    </row>
    <row r="105" spans="1:42" ht="30.75" customHeight="1">
      <c r="A105" s="37">
        <v>93</v>
      </c>
      <c r="B105" s="37" t="s">
        <v>265</v>
      </c>
      <c r="C105" s="38" t="s">
        <v>39</v>
      </c>
      <c r="D105" s="42" t="s">
        <v>270</v>
      </c>
      <c r="E105" s="34" t="s">
        <v>176</v>
      </c>
      <c r="F105" s="75" t="s">
        <v>153</v>
      </c>
      <c r="G105" s="34" t="s">
        <v>91</v>
      </c>
      <c r="H105" s="37" t="s">
        <v>464</v>
      </c>
      <c r="I105" s="37" t="s">
        <v>451</v>
      </c>
      <c r="J105" s="37" t="s">
        <v>22</v>
      </c>
      <c r="K105" s="37" t="s">
        <v>353</v>
      </c>
      <c r="L105" s="37" t="s">
        <v>289</v>
      </c>
      <c r="M105" s="80" t="s">
        <v>295</v>
      </c>
      <c r="N105" s="40">
        <v>8</v>
      </c>
      <c r="O105" s="36">
        <v>70000</v>
      </c>
      <c r="P105" s="41">
        <v>560000</v>
      </c>
      <c r="Q105" s="40">
        <v>0</v>
      </c>
      <c r="R105" s="36">
        <v>0</v>
      </c>
      <c r="S105" s="41">
        <v>0</v>
      </c>
      <c r="T105" s="35">
        <v>8</v>
      </c>
      <c r="U105" s="41">
        <v>560000</v>
      </c>
      <c r="V105" s="41"/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8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89">
        <v>0</v>
      </c>
    </row>
    <row r="106" spans="1:42" ht="30.75" customHeight="1">
      <c r="A106" s="37">
        <v>94</v>
      </c>
      <c r="B106" s="37" t="s">
        <v>265</v>
      </c>
      <c r="C106" s="38" t="s">
        <v>39</v>
      </c>
      <c r="D106" s="42" t="s">
        <v>270</v>
      </c>
      <c r="E106" s="34" t="s">
        <v>176</v>
      </c>
      <c r="F106" s="42" t="s">
        <v>153</v>
      </c>
      <c r="G106" s="34" t="s">
        <v>91</v>
      </c>
      <c r="H106" s="37" t="s">
        <v>464</v>
      </c>
      <c r="I106" s="37" t="s">
        <v>451</v>
      </c>
      <c r="J106" s="37" t="s">
        <v>22</v>
      </c>
      <c r="K106" s="37" t="s">
        <v>288</v>
      </c>
      <c r="L106" s="37" t="s">
        <v>414</v>
      </c>
      <c r="M106" s="80" t="s">
        <v>143</v>
      </c>
      <c r="N106" s="40">
        <v>8</v>
      </c>
      <c r="O106" s="36">
        <v>70000</v>
      </c>
      <c r="P106" s="41">
        <v>560000</v>
      </c>
      <c r="Q106" s="40">
        <v>0</v>
      </c>
      <c r="R106" s="36">
        <v>0</v>
      </c>
      <c r="S106" s="41">
        <v>0</v>
      </c>
      <c r="T106" s="35">
        <v>8</v>
      </c>
      <c r="U106" s="41">
        <v>560000</v>
      </c>
      <c r="V106" s="41"/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8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89">
        <v>0</v>
      </c>
    </row>
    <row r="107" spans="1:42" ht="30.75" customHeight="1">
      <c r="A107" s="37">
        <v>95</v>
      </c>
      <c r="B107" s="37" t="s">
        <v>265</v>
      </c>
      <c r="C107" s="38" t="s">
        <v>39</v>
      </c>
      <c r="D107" s="42" t="s">
        <v>270</v>
      </c>
      <c r="E107" s="34" t="s">
        <v>176</v>
      </c>
      <c r="F107" s="42" t="s">
        <v>153</v>
      </c>
      <c r="G107" s="34" t="s">
        <v>91</v>
      </c>
      <c r="H107" s="37" t="s">
        <v>464</v>
      </c>
      <c r="I107" s="37" t="s">
        <v>451</v>
      </c>
      <c r="J107" s="37" t="s">
        <v>22</v>
      </c>
      <c r="K107" s="37" t="s">
        <v>288</v>
      </c>
      <c r="L107" s="37" t="s">
        <v>414</v>
      </c>
      <c r="M107" s="80" t="s">
        <v>143</v>
      </c>
      <c r="N107" s="40">
        <v>8</v>
      </c>
      <c r="O107" s="36">
        <v>70000</v>
      </c>
      <c r="P107" s="41">
        <v>560000</v>
      </c>
      <c r="Q107" s="40">
        <v>0</v>
      </c>
      <c r="R107" s="36">
        <v>0</v>
      </c>
      <c r="S107" s="41">
        <v>0</v>
      </c>
      <c r="T107" s="35">
        <v>8</v>
      </c>
      <c r="U107" s="41">
        <v>560000</v>
      </c>
      <c r="V107" s="41"/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8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89">
        <v>0</v>
      </c>
    </row>
    <row r="108" spans="1:42" ht="30.75" customHeight="1">
      <c r="A108" s="37">
        <v>96</v>
      </c>
      <c r="B108" s="37" t="s">
        <v>31</v>
      </c>
      <c r="C108" s="38" t="s">
        <v>50</v>
      </c>
      <c r="D108" s="42" t="s">
        <v>32</v>
      </c>
      <c r="E108" s="34" t="s">
        <v>189</v>
      </c>
      <c r="F108" s="75" t="s">
        <v>160</v>
      </c>
      <c r="G108" s="34" t="s">
        <v>94</v>
      </c>
      <c r="H108" s="37" t="s">
        <v>630</v>
      </c>
      <c r="I108" s="37" t="s">
        <v>453</v>
      </c>
      <c r="J108" s="37" t="s">
        <v>23</v>
      </c>
      <c r="K108" s="37" t="s">
        <v>285</v>
      </c>
      <c r="L108" s="37" t="s">
        <v>195</v>
      </c>
      <c r="M108" s="80" t="s">
        <v>234</v>
      </c>
      <c r="N108" s="40">
        <v>29.5</v>
      </c>
      <c r="O108" s="36">
        <v>75000</v>
      </c>
      <c r="P108" s="41">
        <v>2212500</v>
      </c>
      <c r="Q108" s="40">
        <v>0</v>
      </c>
      <c r="R108" s="36">
        <v>0</v>
      </c>
      <c r="S108" s="41">
        <v>0</v>
      </c>
      <c r="T108" s="35">
        <v>29.5</v>
      </c>
      <c r="U108" s="41">
        <v>2212500</v>
      </c>
      <c r="V108" s="41"/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29.5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89">
        <v>0</v>
      </c>
    </row>
    <row r="109" spans="1:42" ht="30.75" customHeight="1">
      <c r="A109" s="37">
        <v>97</v>
      </c>
      <c r="B109" s="37" t="s">
        <v>31</v>
      </c>
      <c r="C109" s="38" t="s">
        <v>50</v>
      </c>
      <c r="D109" s="42" t="s">
        <v>32</v>
      </c>
      <c r="E109" s="34" t="s">
        <v>189</v>
      </c>
      <c r="F109" s="75" t="s">
        <v>160</v>
      </c>
      <c r="G109" s="34" t="s">
        <v>94</v>
      </c>
      <c r="H109" s="37" t="s">
        <v>630</v>
      </c>
      <c r="I109" s="37" t="s">
        <v>453</v>
      </c>
      <c r="J109" s="37" t="s">
        <v>23</v>
      </c>
      <c r="K109" s="37" t="s">
        <v>286</v>
      </c>
      <c r="L109" s="37" t="s">
        <v>195</v>
      </c>
      <c r="M109" s="80" t="s">
        <v>234</v>
      </c>
      <c r="N109" s="40">
        <v>28.3</v>
      </c>
      <c r="O109" s="36">
        <v>75000</v>
      </c>
      <c r="P109" s="41">
        <v>2122500</v>
      </c>
      <c r="Q109" s="40">
        <v>0</v>
      </c>
      <c r="R109" s="36">
        <v>0</v>
      </c>
      <c r="S109" s="41">
        <v>0</v>
      </c>
      <c r="T109" s="35">
        <v>28.3</v>
      </c>
      <c r="U109" s="41">
        <v>2122500</v>
      </c>
      <c r="V109" s="41"/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28.3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89">
        <v>0</v>
      </c>
    </row>
    <row r="110" spans="1:42" ht="30.75" customHeight="1">
      <c r="A110" s="37">
        <v>98</v>
      </c>
      <c r="B110" s="37" t="s">
        <v>31</v>
      </c>
      <c r="C110" s="38" t="s">
        <v>50</v>
      </c>
      <c r="D110" s="42" t="s">
        <v>32</v>
      </c>
      <c r="E110" s="34" t="s">
        <v>189</v>
      </c>
      <c r="F110" s="75" t="s">
        <v>160</v>
      </c>
      <c r="G110" s="34" t="s">
        <v>94</v>
      </c>
      <c r="H110" s="37" t="s">
        <v>630</v>
      </c>
      <c r="I110" s="37" t="s">
        <v>453</v>
      </c>
      <c r="J110" s="37" t="s">
        <v>23</v>
      </c>
      <c r="K110" s="37" t="s">
        <v>278</v>
      </c>
      <c r="L110" s="37" t="s">
        <v>195</v>
      </c>
      <c r="M110" s="80" t="s">
        <v>234</v>
      </c>
      <c r="N110" s="40">
        <v>31.4</v>
      </c>
      <c r="O110" s="36">
        <v>75000</v>
      </c>
      <c r="P110" s="41">
        <v>2355000</v>
      </c>
      <c r="Q110" s="40">
        <v>0</v>
      </c>
      <c r="R110" s="36">
        <v>0</v>
      </c>
      <c r="S110" s="41">
        <v>0</v>
      </c>
      <c r="T110" s="35">
        <v>31.4</v>
      </c>
      <c r="U110" s="41">
        <v>2355000</v>
      </c>
      <c r="V110" s="41"/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31.4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89">
        <v>0</v>
      </c>
    </row>
    <row r="111" spans="1:42" ht="30.75" customHeight="1">
      <c r="A111" s="37">
        <v>99</v>
      </c>
      <c r="B111" s="37" t="s">
        <v>31</v>
      </c>
      <c r="C111" s="38" t="s">
        <v>50</v>
      </c>
      <c r="D111" s="42" t="s">
        <v>32</v>
      </c>
      <c r="E111" s="34" t="s">
        <v>189</v>
      </c>
      <c r="F111" s="75" t="s">
        <v>160</v>
      </c>
      <c r="G111" s="34" t="s">
        <v>94</v>
      </c>
      <c r="H111" s="37" t="s">
        <v>630</v>
      </c>
      <c r="I111" s="37" t="s">
        <v>453</v>
      </c>
      <c r="J111" s="37" t="s">
        <v>22</v>
      </c>
      <c r="K111" s="37" t="s">
        <v>286</v>
      </c>
      <c r="L111" s="37" t="s">
        <v>195</v>
      </c>
      <c r="M111" s="80" t="s">
        <v>234</v>
      </c>
      <c r="N111" s="40">
        <v>8</v>
      </c>
      <c r="O111" s="36">
        <v>75000</v>
      </c>
      <c r="P111" s="41">
        <v>600000</v>
      </c>
      <c r="Q111" s="40">
        <v>0</v>
      </c>
      <c r="R111" s="36">
        <v>0</v>
      </c>
      <c r="S111" s="41">
        <v>0</v>
      </c>
      <c r="T111" s="35">
        <v>8</v>
      </c>
      <c r="U111" s="41">
        <v>600000</v>
      </c>
      <c r="V111" s="41"/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8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>
        <v>0</v>
      </c>
      <c r="AP111" s="89">
        <v>0</v>
      </c>
    </row>
    <row r="112" spans="1:42" ht="30.75" customHeight="1">
      <c r="A112" s="37">
        <v>100</v>
      </c>
      <c r="B112" s="37" t="s">
        <v>31</v>
      </c>
      <c r="C112" s="38" t="s">
        <v>50</v>
      </c>
      <c r="D112" s="39" t="s">
        <v>32</v>
      </c>
      <c r="E112" s="34" t="s">
        <v>189</v>
      </c>
      <c r="F112" s="33" t="s">
        <v>160</v>
      </c>
      <c r="G112" s="34" t="s">
        <v>94</v>
      </c>
      <c r="H112" s="37" t="s">
        <v>630</v>
      </c>
      <c r="I112" s="37" t="s">
        <v>453</v>
      </c>
      <c r="J112" s="37" t="s">
        <v>22</v>
      </c>
      <c r="K112" s="37" t="s">
        <v>286</v>
      </c>
      <c r="L112" s="37" t="s">
        <v>195</v>
      </c>
      <c r="M112" s="80" t="s">
        <v>234</v>
      </c>
      <c r="N112" s="40">
        <v>8</v>
      </c>
      <c r="O112" s="36">
        <v>75000</v>
      </c>
      <c r="P112" s="41">
        <v>600000</v>
      </c>
      <c r="Q112" s="40">
        <v>0</v>
      </c>
      <c r="R112" s="36">
        <v>0</v>
      </c>
      <c r="S112" s="41">
        <v>0</v>
      </c>
      <c r="T112" s="35">
        <v>8</v>
      </c>
      <c r="U112" s="41">
        <v>600000</v>
      </c>
      <c r="V112" s="41"/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8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89">
        <v>0</v>
      </c>
    </row>
    <row r="113" spans="1:42" ht="30.75" customHeight="1">
      <c r="A113" s="37">
        <v>101</v>
      </c>
      <c r="B113" s="37" t="s">
        <v>31</v>
      </c>
      <c r="C113" s="38" t="s">
        <v>50</v>
      </c>
      <c r="D113" s="39" t="s">
        <v>32</v>
      </c>
      <c r="E113" s="34" t="s">
        <v>189</v>
      </c>
      <c r="F113" s="39" t="s">
        <v>160</v>
      </c>
      <c r="G113" s="34" t="s">
        <v>94</v>
      </c>
      <c r="H113" s="37" t="s">
        <v>630</v>
      </c>
      <c r="I113" s="37" t="s">
        <v>453</v>
      </c>
      <c r="J113" s="37" t="s">
        <v>22</v>
      </c>
      <c r="K113" s="37" t="s">
        <v>286</v>
      </c>
      <c r="L113" s="37" t="s">
        <v>195</v>
      </c>
      <c r="M113" s="80" t="s">
        <v>234</v>
      </c>
      <c r="N113" s="40">
        <v>8</v>
      </c>
      <c r="O113" s="36">
        <v>75000</v>
      </c>
      <c r="P113" s="41">
        <v>600000</v>
      </c>
      <c r="Q113" s="40">
        <v>0</v>
      </c>
      <c r="R113" s="36">
        <v>0</v>
      </c>
      <c r="S113" s="41">
        <v>0</v>
      </c>
      <c r="T113" s="35">
        <v>8</v>
      </c>
      <c r="U113" s="41">
        <v>600000</v>
      </c>
      <c r="V113" s="41"/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8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>
        <v>0</v>
      </c>
      <c r="AP113" s="89">
        <v>0</v>
      </c>
    </row>
    <row r="114" spans="1:42" ht="30.75" customHeight="1">
      <c r="A114" s="37">
        <v>102</v>
      </c>
      <c r="B114" s="37" t="s">
        <v>31</v>
      </c>
      <c r="C114" s="38" t="s">
        <v>50</v>
      </c>
      <c r="D114" s="39" t="s">
        <v>32</v>
      </c>
      <c r="E114" s="34" t="s">
        <v>189</v>
      </c>
      <c r="F114" s="39" t="s">
        <v>160</v>
      </c>
      <c r="G114" s="34" t="s">
        <v>94</v>
      </c>
      <c r="H114" s="37" t="s">
        <v>630</v>
      </c>
      <c r="I114" s="37" t="s">
        <v>453</v>
      </c>
      <c r="J114" s="37" t="s">
        <v>22</v>
      </c>
      <c r="K114" s="37" t="s">
        <v>286</v>
      </c>
      <c r="L114" s="37" t="s">
        <v>195</v>
      </c>
      <c r="M114" s="80" t="s">
        <v>234</v>
      </c>
      <c r="N114" s="40">
        <v>8</v>
      </c>
      <c r="O114" s="36">
        <v>75000</v>
      </c>
      <c r="P114" s="41">
        <v>600000</v>
      </c>
      <c r="Q114" s="40">
        <v>0</v>
      </c>
      <c r="R114" s="36">
        <v>0</v>
      </c>
      <c r="S114" s="41">
        <v>0</v>
      </c>
      <c r="T114" s="35">
        <v>8</v>
      </c>
      <c r="U114" s="41">
        <v>600000</v>
      </c>
      <c r="V114" s="41"/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8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89">
        <v>0</v>
      </c>
    </row>
    <row r="115" spans="1:42" ht="30.75" customHeight="1">
      <c r="A115" s="37">
        <v>103</v>
      </c>
      <c r="B115" s="37" t="s">
        <v>31</v>
      </c>
      <c r="C115" s="38" t="s">
        <v>50</v>
      </c>
      <c r="D115" s="39" t="s">
        <v>32</v>
      </c>
      <c r="E115" s="34" t="s">
        <v>189</v>
      </c>
      <c r="F115" s="39" t="s">
        <v>160</v>
      </c>
      <c r="G115" s="34" t="s">
        <v>94</v>
      </c>
      <c r="H115" s="37" t="s">
        <v>630</v>
      </c>
      <c r="I115" s="37" t="s">
        <v>453</v>
      </c>
      <c r="J115" s="37" t="s">
        <v>22</v>
      </c>
      <c r="K115" s="37" t="s">
        <v>277</v>
      </c>
      <c r="L115" s="37" t="s">
        <v>195</v>
      </c>
      <c r="M115" s="80" t="s">
        <v>234</v>
      </c>
      <c r="N115" s="40">
        <v>8</v>
      </c>
      <c r="O115" s="36">
        <v>75000</v>
      </c>
      <c r="P115" s="41">
        <v>600000</v>
      </c>
      <c r="Q115" s="40">
        <v>0</v>
      </c>
      <c r="R115" s="36">
        <v>0</v>
      </c>
      <c r="S115" s="41">
        <v>0</v>
      </c>
      <c r="T115" s="35">
        <v>8</v>
      </c>
      <c r="U115" s="41">
        <v>600000</v>
      </c>
      <c r="V115" s="41"/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8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>
        <v>0</v>
      </c>
      <c r="AP115" s="89">
        <v>0</v>
      </c>
    </row>
    <row r="116" spans="1:42" ht="30.75" customHeight="1">
      <c r="A116" s="37">
        <v>104</v>
      </c>
      <c r="B116" s="37" t="s">
        <v>31</v>
      </c>
      <c r="C116" s="38" t="s">
        <v>50</v>
      </c>
      <c r="D116" s="39" t="s">
        <v>32</v>
      </c>
      <c r="E116" s="34" t="s">
        <v>189</v>
      </c>
      <c r="F116" s="39" t="s">
        <v>160</v>
      </c>
      <c r="G116" s="34" t="s">
        <v>94</v>
      </c>
      <c r="H116" s="37" t="s">
        <v>630</v>
      </c>
      <c r="I116" s="37" t="s">
        <v>453</v>
      </c>
      <c r="J116" s="37" t="s">
        <v>22</v>
      </c>
      <c r="K116" s="37" t="s">
        <v>277</v>
      </c>
      <c r="L116" s="37" t="s">
        <v>195</v>
      </c>
      <c r="M116" s="80" t="s">
        <v>234</v>
      </c>
      <c r="N116" s="40">
        <v>8</v>
      </c>
      <c r="O116" s="36">
        <v>75000</v>
      </c>
      <c r="P116" s="41">
        <v>600000</v>
      </c>
      <c r="Q116" s="40">
        <v>0</v>
      </c>
      <c r="R116" s="36">
        <v>0</v>
      </c>
      <c r="S116" s="41">
        <v>0</v>
      </c>
      <c r="T116" s="35">
        <v>8</v>
      </c>
      <c r="U116" s="41">
        <v>600000</v>
      </c>
      <c r="V116" s="41"/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8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89">
        <v>0</v>
      </c>
    </row>
    <row r="117" spans="1:42" ht="30.75" customHeight="1">
      <c r="A117" s="37">
        <v>105</v>
      </c>
      <c r="B117" s="37" t="s">
        <v>31</v>
      </c>
      <c r="C117" s="38" t="s">
        <v>50</v>
      </c>
      <c r="D117" s="39" t="s">
        <v>32</v>
      </c>
      <c r="E117" s="34" t="s">
        <v>189</v>
      </c>
      <c r="F117" s="39" t="s">
        <v>160</v>
      </c>
      <c r="G117" s="34" t="s">
        <v>94</v>
      </c>
      <c r="H117" s="37" t="s">
        <v>630</v>
      </c>
      <c r="I117" s="37" t="s">
        <v>453</v>
      </c>
      <c r="J117" s="37" t="s">
        <v>22</v>
      </c>
      <c r="K117" s="37" t="s">
        <v>278</v>
      </c>
      <c r="L117" s="37" t="s">
        <v>195</v>
      </c>
      <c r="M117" s="80" t="s">
        <v>234</v>
      </c>
      <c r="N117" s="40">
        <v>8</v>
      </c>
      <c r="O117" s="36">
        <v>75000</v>
      </c>
      <c r="P117" s="41">
        <v>600000</v>
      </c>
      <c r="Q117" s="40">
        <v>0</v>
      </c>
      <c r="R117" s="36">
        <v>0</v>
      </c>
      <c r="S117" s="41">
        <v>0</v>
      </c>
      <c r="T117" s="35">
        <v>8</v>
      </c>
      <c r="U117" s="41">
        <v>600000</v>
      </c>
      <c r="V117" s="41"/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8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89">
        <v>0</v>
      </c>
    </row>
    <row r="118" spans="1:42" ht="30.75" customHeight="1">
      <c r="A118" s="37">
        <v>106</v>
      </c>
      <c r="B118" s="37" t="s">
        <v>31</v>
      </c>
      <c r="C118" s="38" t="s">
        <v>50</v>
      </c>
      <c r="D118" s="39" t="s">
        <v>32</v>
      </c>
      <c r="E118" s="34" t="s">
        <v>189</v>
      </c>
      <c r="F118" s="39" t="s">
        <v>160</v>
      </c>
      <c r="G118" s="34" t="s">
        <v>94</v>
      </c>
      <c r="H118" s="37" t="s">
        <v>630</v>
      </c>
      <c r="I118" s="37" t="s">
        <v>453</v>
      </c>
      <c r="J118" s="37" t="s">
        <v>22</v>
      </c>
      <c r="K118" s="37" t="s">
        <v>278</v>
      </c>
      <c r="L118" s="37" t="s">
        <v>195</v>
      </c>
      <c r="M118" s="80" t="s">
        <v>234</v>
      </c>
      <c r="N118" s="40">
        <v>8</v>
      </c>
      <c r="O118" s="36">
        <v>75000</v>
      </c>
      <c r="P118" s="41">
        <v>600000</v>
      </c>
      <c r="Q118" s="40">
        <v>0</v>
      </c>
      <c r="R118" s="36">
        <v>0</v>
      </c>
      <c r="S118" s="41">
        <v>0</v>
      </c>
      <c r="T118" s="35">
        <v>8</v>
      </c>
      <c r="U118" s="41">
        <v>600000</v>
      </c>
      <c r="V118" s="41"/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8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89">
        <v>0</v>
      </c>
    </row>
    <row r="119" spans="1:42" ht="30.75" customHeight="1">
      <c r="A119" s="37">
        <v>107</v>
      </c>
      <c r="B119" s="37" t="s">
        <v>31</v>
      </c>
      <c r="C119" s="38" t="s">
        <v>50</v>
      </c>
      <c r="D119" s="39" t="s">
        <v>32</v>
      </c>
      <c r="E119" s="34" t="s">
        <v>189</v>
      </c>
      <c r="F119" s="39" t="s">
        <v>160</v>
      </c>
      <c r="G119" s="34" t="s">
        <v>94</v>
      </c>
      <c r="H119" s="37" t="s">
        <v>630</v>
      </c>
      <c r="I119" s="37" t="s">
        <v>453</v>
      </c>
      <c r="J119" s="37" t="s">
        <v>22</v>
      </c>
      <c r="K119" s="37" t="s">
        <v>278</v>
      </c>
      <c r="L119" s="37" t="s">
        <v>195</v>
      </c>
      <c r="M119" s="80" t="s">
        <v>234</v>
      </c>
      <c r="N119" s="40">
        <v>8</v>
      </c>
      <c r="O119" s="36">
        <v>75000</v>
      </c>
      <c r="P119" s="41">
        <v>600000</v>
      </c>
      <c r="Q119" s="40">
        <v>0</v>
      </c>
      <c r="R119" s="36">
        <v>0</v>
      </c>
      <c r="S119" s="41">
        <v>0</v>
      </c>
      <c r="T119" s="35">
        <v>8</v>
      </c>
      <c r="U119" s="41">
        <v>600000</v>
      </c>
      <c r="V119" s="41"/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8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89">
        <v>0</v>
      </c>
    </row>
    <row r="120" spans="1:42" ht="30.75" customHeight="1">
      <c r="A120" s="37">
        <v>108</v>
      </c>
      <c r="B120" s="37" t="s">
        <v>31</v>
      </c>
      <c r="C120" s="38" t="s">
        <v>50</v>
      </c>
      <c r="D120" s="39" t="s">
        <v>32</v>
      </c>
      <c r="E120" s="34" t="s">
        <v>189</v>
      </c>
      <c r="F120" s="39" t="s">
        <v>160</v>
      </c>
      <c r="G120" s="34" t="s">
        <v>94</v>
      </c>
      <c r="H120" s="37" t="s">
        <v>630</v>
      </c>
      <c r="I120" s="83" t="s">
        <v>453</v>
      </c>
      <c r="J120" s="37" t="s">
        <v>22</v>
      </c>
      <c r="K120" s="37" t="s">
        <v>278</v>
      </c>
      <c r="L120" s="37" t="s">
        <v>195</v>
      </c>
      <c r="M120" s="80" t="s">
        <v>234</v>
      </c>
      <c r="N120" s="40">
        <v>8</v>
      </c>
      <c r="O120" s="36">
        <v>75000</v>
      </c>
      <c r="P120" s="41">
        <v>600000</v>
      </c>
      <c r="Q120" s="40">
        <v>0</v>
      </c>
      <c r="R120" s="36">
        <v>0</v>
      </c>
      <c r="S120" s="41">
        <v>0</v>
      </c>
      <c r="T120" s="35">
        <v>8</v>
      </c>
      <c r="U120" s="41">
        <v>600000</v>
      </c>
      <c r="V120" s="41"/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8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89">
        <v>0</v>
      </c>
    </row>
    <row r="121" spans="1:42" ht="30.75" customHeight="1">
      <c r="A121" s="37">
        <v>109</v>
      </c>
      <c r="B121" s="37" t="s">
        <v>31</v>
      </c>
      <c r="C121" s="38" t="s">
        <v>50</v>
      </c>
      <c r="D121" s="39" t="s">
        <v>32</v>
      </c>
      <c r="E121" s="34" t="s">
        <v>189</v>
      </c>
      <c r="F121" s="39" t="s">
        <v>160</v>
      </c>
      <c r="G121" s="34" t="s">
        <v>94</v>
      </c>
      <c r="H121" s="37" t="s">
        <v>630</v>
      </c>
      <c r="I121" s="83" t="s">
        <v>453</v>
      </c>
      <c r="J121" s="37" t="s">
        <v>22</v>
      </c>
      <c r="K121" s="37" t="s">
        <v>279</v>
      </c>
      <c r="L121" s="37" t="s">
        <v>195</v>
      </c>
      <c r="M121" s="80" t="s">
        <v>234</v>
      </c>
      <c r="N121" s="40">
        <v>8</v>
      </c>
      <c r="O121" s="36">
        <v>75000</v>
      </c>
      <c r="P121" s="41">
        <v>600000</v>
      </c>
      <c r="Q121" s="40">
        <v>0</v>
      </c>
      <c r="R121" s="36">
        <v>0</v>
      </c>
      <c r="S121" s="41">
        <v>0</v>
      </c>
      <c r="T121" s="35">
        <v>8</v>
      </c>
      <c r="U121" s="41">
        <v>600000</v>
      </c>
      <c r="V121" s="41"/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8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>
        <v>0</v>
      </c>
      <c r="AP121" s="89">
        <v>0</v>
      </c>
    </row>
    <row r="122" spans="1:42" ht="30.75" customHeight="1">
      <c r="A122" s="37">
        <v>110</v>
      </c>
      <c r="B122" s="37" t="s">
        <v>31</v>
      </c>
      <c r="C122" s="38" t="s">
        <v>50</v>
      </c>
      <c r="D122" s="39" t="s">
        <v>32</v>
      </c>
      <c r="E122" s="34" t="s">
        <v>189</v>
      </c>
      <c r="F122" s="39" t="s">
        <v>160</v>
      </c>
      <c r="G122" s="34" t="s">
        <v>94</v>
      </c>
      <c r="H122" s="37" t="s">
        <v>630</v>
      </c>
      <c r="I122" s="83" t="s">
        <v>453</v>
      </c>
      <c r="J122" s="37" t="s">
        <v>22</v>
      </c>
      <c r="K122" s="37" t="s">
        <v>279</v>
      </c>
      <c r="L122" s="37" t="s">
        <v>195</v>
      </c>
      <c r="M122" s="80" t="s">
        <v>234</v>
      </c>
      <c r="N122" s="40">
        <v>8</v>
      </c>
      <c r="O122" s="36">
        <v>75000</v>
      </c>
      <c r="P122" s="41">
        <v>600000</v>
      </c>
      <c r="Q122" s="40">
        <v>0</v>
      </c>
      <c r="R122" s="36">
        <v>0</v>
      </c>
      <c r="S122" s="41">
        <v>0</v>
      </c>
      <c r="T122" s="35">
        <v>8</v>
      </c>
      <c r="U122" s="41">
        <v>600000</v>
      </c>
      <c r="V122" s="41"/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8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>
        <v>0</v>
      </c>
      <c r="AP122" s="89">
        <v>0</v>
      </c>
    </row>
    <row r="123" spans="1:42" ht="30.75" customHeight="1">
      <c r="A123" s="37">
        <v>111</v>
      </c>
      <c r="B123" s="37" t="s">
        <v>31</v>
      </c>
      <c r="C123" s="38" t="s">
        <v>50</v>
      </c>
      <c r="D123" s="39" t="s">
        <v>32</v>
      </c>
      <c r="E123" s="34" t="s">
        <v>189</v>
      </c>
      <c r="F123" s="39" t="s">
        <v>160</v>
      </c>
      <c r="G123" s="34" t="s">
        <v>94</v>
      </c>
      <c r="H123" s="37" t="s">
        <v>630</v>
      </c>
      <c r="I123" s="37" t="s">
        <v>453</v>
      </c>
      <c r="J123" s="37" t="s">
        <v>22</v>
      </c>
      <c r="K123" s="37" t="s">
        <v>279</v>
      </c>
      <c r="L123" s="37" t="s">
        <v>195</v>
      </c>
      <c r="M123" s="80" t="s">
        <v>234</v>
      </c>
      <c r="N123" s="40">
        <v>8</v>
      </c>
      <c r="O123" s="36">
        <v>75000</v>
      </c>
      <c r="P123" s="41">
        <v>600000</v>
      </c>
      <c r="Q123" s="40">
        <v>0</v>
      </c>
      <c r="R123" s="36">
        <v>0</v>
      </c>
      <c r="S123" s="41">
        <v>0</v>
      </c>
      <c r="T123" s="35">
        <v>8</v>
      </c>
      <c r="U123" s="41">
        <v>600000</v>
      </c>
      <c r="V123" s="41"/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8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89">
        <v>0</v>
      </c>
    </row>
    <row r="124" spans="1:42" ht="30.75" customHeight="1">
      <c r="A124" s="37">
        <v>112</v>
      </c>
      <c r="B124" s="37" t="s">
        <v>31</v>
      </c>
      <c r="C124" s="38" t="s">
        <v>50</v>
      </c>
      <c r="D124" s="39" t="s">
        <v>32</v>
      </c>
      <c r="E124" s="34" t="s">
        <v>189</v>
      </c>
      <c r="F124" s="39" t="s">
        <v>160</v>
      </c>
      <c r="G124" s="34" t="s">
        <v>94</v>
      </c>
      <c r="H124" s="37" t="s">
        <v>630</v>
      </c>
      <c r="I124" s="37" t="s">
        <v>453</v>
      </c>
      <c r="J124" s="37" t="s">
        <v>22</v>
      </c>
      <c r="K124" s="37" t="s">
        <v>278</v>
      </c>
      <c r="L124" s="37" t="s">
        <v>291</v>
      </c>
      <c r="M124" s="80" t="s">
        <v>296</v>
      </c>
      <c r="N124" s="40">
        <v>8</v>
      </c>
      <c r="O124" s="36">
        <v>75000</v>
      </c>
      <c r="P124" s="41">
        <v>600000</v>
      </c>
      <c r="Q124" s="40">
        <v>0</v>
      </c>
      <c r="R124" s="36">
        <v>0</v>
      </c>
      <c r="S124" s="41">
        <v>0</v>
      </c>
      <c r="T124" s="35">
        <v>8</v>
      </c>
      <c r="U124" s="41">
        <v>600000</v>
      </c>
      <c r="V124" s="41"/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8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89">
        <v>0</v>
      </c>
    </row>
    <row r="125" spans="1:42" ht="30.75" customHeight="1">
      <c r="A125" s="37">
        <v>113</v>
      </c>
      <c r="B125" s="37" t="s">
        <v>31</v>
      </c>
      <c r="C125" s="38" t="s">
        <v>50</v>
      </c>
      <c r="D125" s="39" t="s">
        <v>32</v>
      </c>
      <c r="E125" s="34" t="s">
        <v>189</v>
      </c>
      <c r="F125" s="39" t="s">
        <v>160</v>
      </c>
      <c r="G125" s="34" t="s">
        <v>94</v>
      </c>
      <c r="H125" s="37" t="s">
        <v>630</v>
      </c>
      <c r="I125" s="37" t="s">
        <v>453</v>
      </c>
      <c r="J125" s="37" t="s">
        <v>22</v>
      </c>
      <c r="K125" s="37" t="s">
        <v>212</v>
      </c>
      <c r="L125" s="37" t="s">
        <v>440</v>
      </c>
      <c r="M125" s="80" t="s">
        <v>551</v>
      </c>
      <c r="N125" s="40">
        <v>8</v>
      </c>
      <c r="O125" s="36">
        <v>75000</v>
      </c>
      <c r="P125" s="41">
        <v>600000</v>
      </c>
      <c r="Q125" s="40">
        <v>0</v>
      </c>
      <c r="R125" s="36">
        <v>0</v>
      </c>
      <c r="S125" s="41">
        <v>0</v>
      </c>
      <c r="T125" s="35">
        <v>8</v>
      </c>
      <c r="U125" s="41">
        <v>600000</v>
      </c>
      <c r="V125" s="41"/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8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89">
        <v>0</v>
      </c>
    </row>
    <row r="126" spans="1:42" ht="30.75" customHeight="1">
      <c r="A126" s="37">
        <v>114</v>
      </c>
      <c r="B126" s="37" t="s">
        <v>31</v>
      </c>
      <c r="C126" s="38" t="s">
        <v>50</v>
      </c>
      <c r="D126" s="39" t="s">
        <v>32</v>
      </c>
      <c r="E126" s="34" t="s">
        <v>189</v>
      </c>
      <c r="F126" s="39" t="s">
        <v>160</v>
      </c>
      <c r="G126" s="34" t="s">
        <v>94</v>
      </c>
      <c r="H126" s="37" t="s">
        <v>630</v>
      </c>
      <c r="I126" s="37" t="s">
        <v>453</v>
      </c>
      <c r="J126" s="37" t="s">
        <v>22</v>
      </c>
      <c r="K126" s="37" t="s">
        <v>212</v>
      </c>
      <c r="L126" s="37" t="s">
        <v>440</v>
      </c>
      <c r="M126" s="80" t="s">
        <v>551</v>
      </c>
      <c r="N126" s="40">
        <v>8</v>
      </c>
      <c r="O126" s="36">
        <v>75000</v>
      </c>
      <c r="P126" s="41">
        <v>600000</v>
      </c>
      <c r="Q126" s="40">
        <v>0</v>
      </c>
      <c r="R126" s="36">
        <v>0</v>
      </c>
      <c r="S126" s="41">
        <v>0</v>
      </c>
      <c r="T126" s="35">
        <v>8</v>
      </c>
      <c r="U126" s="41">
        <v>600000</v>
      </c>
      <c r="V126" s="41"/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8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89">
        <v>0</v>
      </c>
    </row>
    <row r="127" spans="1:42" ht="30.75" customHeight="1">
      <c r="A127" s="37">
        <v>115</v>
      </c>
      <c r="B127" s="37" t="s">
        <v>31</v>
      </c>
      <c r="C127" s="38" t="s">
        <v>50</v>
      </c>
      <c r="D127" s="39" t="s">
        <v>32</v>
      </c>
      <c r="E127" s="34" t="s">
        <v>189</v>
      </c>
      <c r="F127" s="39" t="s">
        <v>160</v>
      </c>
      <c r="G127" s="34" t="s">
        <v>94</v>
      </c>
      <c r="H127" s="37" t="s">
        <v>630</v>
      </c>
      <c r="I127" s="37" t="s">
        <v>453</v>
      </c>
      <c r="J127" s="37" t="s">
        <v>22</v>
      </c>
      <c r="K127" s="37" t="s">
        <v>212</v>
      </c>
      <c r="L127" s="37" t="s">
        <v>440</v>
      </c>
      <c r="M127" s="80" t="s">
        <v>551</v>
      </c>
      <c r="N127" s="40">
        <v>8</v>
      </c>
      <c r="O127" s="36">
        <v>75000</v>
      </c>
      <c r="P127" s="41">
        <v>600000</v>
      </c>
      <c r="Q127" s="40">
        <v>0</v>
      </c>
      <c r="R127" s="36">
        <v>0</v>
      </c>
      <c r="S127" s="41">
        <v>0</v>
      </c>
      <c r="T127" s="35">
        <v>8</v>
      </c>
      <c r="U127" s="41">
        <v>600000</v>
      </c>
      <c r="V127" s="41"/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8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>
        <v>0</v>
      </c>
      <c r="AP127" s="89">
        <v>0</v>
      </c>
    </row>
    <row r="128" spans="1:42" ht="30.75" customHeight="1">
      <c r="A128" s="37">
        <v>116</v>
      </c>
      <c r="B128" s="37" t="s">
        <v>31</v>
      </c>
      <c r="C128" s="38" t="s">
        <v>50</v>
      </c>
      <c r="D128" s="39" t="s">
        <v>32</v>
      </c>
      <c r="E128" s="34" t="s">
        <v>189</v>
      </c>
      <c r="F128" s="39" t="s">
        <v>160</v>
      </c>
      <c r="G128" s="34" t="s">
        <v>94</v>
      </c>
      <c r="H128" s="37" t="s">
        <v>630</v>
      </c>
      <c r="I128" s="37" t="s">
        <v>453</v>
      </c>
      <c r="J128" s="37" t="s">
        <v>22</v>
      </c>
      <c r="K128" s="37" t="s">
        <v>210</v>
      </c>
      <c r="L128" s="37" t="s">
        <v>440</v>
      </c>
      <c r="M128" s="80" t="s">
        <v>551</v>
      </c>
      <c r="N128" s="40">
        <v>8</v>
      </c>
      <c r="O128" s="36">
        <v>75000</v>
      </c>
      <c r="P128" s="41">
        <v>600000</v>
      </c>
      <c r="Q128" s="40">
        <v>0</v>
      </c>
      <c r="R128" s="36">
        <v>0</v>
      </c>
      <c r="S128" s="41">
        <v>0</v>
      </c>
      <c r="T128" s="35">
        <v>8</v>
      </c>
      <c r="U128" s="41">
        <v>600000</v>
      </c>
      <c r="V128" s="41"/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8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89">
        <v>0</v>
      </c>
    </row>
    <row r="129" spans="1:42" ht="30.75" customHeight="1">
      <c r="A129" s="37">
        <v>117</v>
      </c>
      <c r="B129" s="37" t="s">
        <v>31</v>
      </c>
      <c r="C129" s="38" t="s">
        <v>50</v>
      </c>
      <c r="D129" s="39" t="s">
        <v>32</v>
      </c>
      <c r="E129" s="34" t="s">
        <v>189</v>
      </c>
      <c r="F129" s="39" t="s">
        <v>160</v>
      </c>
      <c r="G129" s="34" t="s">
        <v>94</v>
      </c>
      <c r="H129" s="37" t="s">
        <v>630</v>
      </c>
      <c r="I129" s="37" t="s">
        <v>453</v>
      </c>
      <c r="J129" s="37" t="s">
        <v>22</v>
      </c>
      <c r="K129" s="37" t="s">
        <v>210</v>
      </c>
      <c r="L129" s="37" t="s">
        <v>440</v>
      </c>
      <c r="M129" s="80" t="s">
        <v>551</v>
      </c>
      <c r="N129" s="40">
        <v>8</v>
      </c>
      <c r="O129" s="36">
        <v>75000</v>
      </c>
      <c r="P129" s="41">
        <v>600000</v>
      </c>
      <c r="Q129" s="40">
        <v>0</v>
      </c>
      <c r="R129" s="36">
        <v>0</v>
      </c>
      <c r="S129" s="41">
        <v>0</v>
      </c>
      <c r="T129" s="35">
        <v>8</v>
      </c>
      <c r="U129" s="41">
        <v>600000</v>
      </c>
      <c r="V129" s="41"/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8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89">
        <v>0</v>
      </c>
    </row>
    <row r="130" spans="1:42" ht="30.75" customHeight="1">
      <c r="A130" s="37">
        <v>118</v>
      </c>
      <c r="B130" s="37" t="s">
        <v>31</v>
      </c>
      <c r="C130" s="38" t="s">
        <v>50</v>
      </c>
      <c r="D130" s="39" t="s">
        <v>32</v>
      </c>
      <c r="E130" s="34" t="s">
        <v>189</v>
      </c>
      <c r="F130" s="39" t="s">
        <v>160</v>
      </c>
      <c r="G130" s="34" t="s">
        <v>94</v>
      </c>
      <c r="H130" s="37" t="s">
        <v>630</v>
      </c>
      <c r="I130" s="37" t="s">
        <v>453</v>
      </c>
      <c r="J130" s="37" t="s">
        <v>22</v>
      </c>
      <c r="K130" s="37" t="s">
        <v>213</v>
      </c>
      <c r="L130" s="37" t="s">
        <v>440</v>
      </c>
      <c r="M130" s="80" t="s">
        <v>551</v>
      </c>
      <c r="N130" s="40">
        <v>8</v>
      </c>
      <c r="O130" s="36">
        <v>75000</v>
      </c>
      <c r="P130" s="41">
        <v>600000</v>
      </c>
      <c r="Q130" s="40">
        <v>0</v>
      </c>
      <c r="R130" s="36">
        <v>0</v>
      </c>
      <c r="S130" s="41">
        <v>0</v>
      </c>
      <c r="T130" s="35">
        <v>8</v>
      </c>
      <c r="U130" s="41">
        <v>600000</v>
      </c>
      <c r="V130" s="41"/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8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89">
        <v>0</v>
      </c>
    </row>
    <row r="131" spans="1:42" ht="30.75" customHeight="1">
      <c r="A131" s="37">
        <v>119</v>
      </c>
      <c r="B131" s="37" t="s">
        <v>31</v>
      </c>
      <c r="C131" s="38" t="s">
        <v>50</v>
      </c>
      <c r="D131" s="39" t="s">
        <v>32</v>
      </c>
      <c r="E131" s="34" t="s">
        <v>189</v>
      </c>
      <c r="F131" s="33" t="s">
        <v>160</v>
      </c>
      <c r="G131" s="34" t="s">
        <v>94</v>
      </c>
      <c r="H131" s="37" t="s">
        <v>630</v>
      </c>
      <c r="I131" s="37" t="s">
        <v>453</v>
      </c>
      <c r="J131" s="37" t="s">
        <v>22</v>
      </c>
      <c r="K131" s="37" t="s">
        <v>213</v>
      </c>
      <c r="L131" s="37" t="s">
        <v>440</v>
      </c>
      <c r="M131" s="80" t="s">
        <v>551</v>
      </c>
      <c r="N131" s="40">
        <v>8</v>
      </c>
      <c r="O131" s="36">
        <v>75000</v>
      </c>
      <c r="P131" s="41">
        <v>600000</v>
      </c>
      <c r="Q131" s="40">
        <v>0</v>
      </c>
      <c r="R131" s="36">
        <v>0</v>
      </c>
      <c r="S131" s="41">
        <v>0</v>
      </c>
      <c r="T131" s="35">
        <v>8</v>
      </c>
      <c r="U131" s="41">
        <v>600000</v>
      </c>
      <c r="V131" s="41"/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8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89">
        <v>0</v>
      </c>
    </row>
    <row r="132" spans="1:42" ht="30.75" customHeight="1">
      <c r="A132" s="37">
        <v>120</v>
      </c>
      <c r="B132" s="37" t="s">
        <v>31</v>
      </c>
      <c r="C132" s="38" t="s">
        <v>50</v>
      </c>
      <c r="D132" s="39" t="s">
        <v>32</v>
      </c>
      <c r="E132" s="34" t="s">
        <v>189</v>
      </c>
      <c r="F132" s="33" t="s">
        <v>160</v>
      </c>
      <c r="G132" s="34" t="s">
        <v>94</v>
      </c>
      <c r="H132" s="37" t="s">
        <v>630</v>
      </c>
      <c r="I132" s="37" t="s">
        <v>453</v>
      </c>
      <c r="J132" s="37" t="s">
        <v>22</v>
      </c>
      <c r="K132" s="37" t="s">
        <v>213</v>
      </c>
      <c r="L132" s="37" t="s">
        <v>440</v>
      </c>
      <c r="M132" s="80" t="s">
        <v>551</v>
      </c>
      <c r="N132" s="40">
        <v>8</v>
      </c>
      <c r="O132" s="36">
        <v>75000</v>
      </c>
      <c r="P132" s="41">
        <v>600000</v>
      </c>
      <c r="Q132" s="40">
        <v>0</v>
      </c>
      <c r="R132" s="36">
        <v>0</v>
      </c>
      <c r="S132" s="41">
        <v>0</v>
      </c>
      <c r="T132" s="35">
        <v>8</v>
      </c>
      <c r="U132" s="41">
        <v>600000</v>
      </c>
      <c r="V132" s="41"/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8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89">
        <v>0</v>
      </c>
    </row>
    <row r="133" spans="1:42" ht="30.75" customHeight="1">
      <c r="A133" s="37">
        <v>121</v>
      </c>
      <c r="B133" s="37" t="s">
        <v>31</v>
      </c>
      <c r="C133" s="38" t="s">
        <v>50</v>
      </c>
      <c r="D133" s="39" t="s">
        <v>32</v>
      </c>
      <c r="E133" s="34" t="s">
        <v>189</v>
      </c>
      <c r="F133" s="39" t="s">
        <v>160</v>
      </c>
      <c r="G133" s="34" t="s">
        <v>94</v>
      </c>
      <c r="H133" s="37" t="s">
        <v>630</v>
      </c>
      <c r="I133" s="37" t="s">
        <v>453</v>
      </c>
      <c r="J133" s="37" t="s">
        <v>22</v>
      </c>
      <c r="K133" s="37" t="s">
        <v>214</v>
      </c>
      <c r="L133" s="37" t="s">
        <v>440</v>
      </c>
      <c r="M133" s="80" t="s">
        <v>551</v>
      </c>
      <c r="N133" s="40">
        <v>8</v>
      </c>
      <c r="O133" s="36">
        <v>75000</v>
      </c>
      <c r="P133" s="41">
        <v>600000</v>
      </c>
      <c r="Q133" s="40">
        <v>0</v>
      </c>
      <c r="R133" s="36">
        <v>0</v>
      </c>
      <c r="S133" s="41">
        <v>0</v>
      </c>
      <c r="T133" s="35">
        <v>8</v>
      </c>
      <c r="U133" s="41">
        <v>600000</v>
      </c>
      <c r="V133" s="41"/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8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89">
        <v>0</v>
      </c>
    </row>
    <row r="134" spans="1:42" ht="30.75" customHeight="1">
      <c r="A134" s="37">
        <v>122</v>
      </c>
      <c r="B134" s="37" t="s">
        <v>31</v>
      </c>
      <c r="C134" s="38" t="s">
        <v>50</v>
      </c>
      <c r="D134" s="39" t="s">
        <v>32</v>
      </c>
      <c r="E134" s="34" t="s">
        <v>189</v>
      </c>
      <c r="F134" s="39" t="s">
        <v>160</v>
      </c>
      <c r="G134" s="34" t="s">
        <v>94</v>
      </c>
      <c r="H134" s="37" t="s">
        <v>630</v>
      </c>
      <c r="I134" s="37" t="s">
        <v>453</v>
      </c>
      <c r="J134" s="37" t="s">
        <v>22</v>
      </c>
      <c r="K134" s="37" t="s">
        <v>214</v>
      </c>
      <c r="L134" s="37" t="s">
        <v>440</v>
      </c>
      <c r="M134" s="80" t="s">
        <v>551</v>
      </c>
      <c r="N134" s="40">
        <v>8</v>
      </c>
      <c r="O134" s="36">
        <v>75000</v>
      </c>
      <c r="P134" s="41">
        <v>600000</v>
      </c>
      <c r="Q134" s="40">
        <v>0</v>
      </c>
      <c r="R134" s="36">
        <v>0</v>
      </c>
      <c r="S134" s="41">
        <v>0</v>
      </c>
      <c r="T134" s="35">
        <v>8</v>
      </c>
      <c r="U134" s="41">
        <v>600000</v>
      </c>
      <c r="V134" s="41"/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8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89">
        <v>0</v>
      </c>
    </row>
    <row r="135" spans="1:42" ht="30.75" customHeight="1">
      <c r="A135" s="37">
        <v>123</v>
      </c>
      <c r="B135" s="37" t="s">
        <v>31</v>
      </c>
      <c r="C135" s="38" t="s">
        <v>50</v>
      </c>
      <c r="D135" s="39" t="s">
        <v>32</v>
      </c>
      <c r="E135" s="34" t="s">
        <v>189</v>
      </c>
      <c r="F135" s="33" t="s">
        <v>160</v>
      </c>
      <c r="G135" s="34" t="s">
        <v>94</v>
      </c>
      <c r="H135" s="37" t="s">
        <v>630</v>
      </c>
      <c r="I135" s="37" t="s">
        <v>453</v>
      </c>
      <c r="J135" s="37" t="s">
        <v>22</v>
      </c>
      <c r="K135" s="37" t="s">
        <v>214</v>
      </c>
      <c r="L135" s="37" t="s">
        <v>440</v>
      </c>
      <c r="M135" s="80" t="s">
        <v>551</v>
      </c>
      <c r="N135" s="40">
        <v>8</v>
      </c>
      <c r="O135" s="36">
        <v>75000</v>
      </c>
      <c r="P135" s="41">
        <v>600000</v>
      </c>
      <c r="Q135" s="40">
        <v>0</v>
      </c>
      <c r="R135" s="36">
        <v>0</v>
      </c>
      <c r="S135" s="41">
        <v>0</v>
      </c>
      <c r="T135" s="35">
        <v>8</v>
      </c>
      <c r="U135" s="41">
        <v>600000</v>
      </c>
      <c r="V135" s="41"/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8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89">
        <v>0</v>
      </c>
    </row>
    <row r="136" spans="1:42" ht="30.75" customHeight="1">
      <c r="A136" s="37">
        <v>124</v>
      </c>
      <c r="B136" s="37" t="s">
        <v>31</v>
      </c>
      <c r="C136" s="38" t="s">
        <v>50</v>
      </c>
      <c r="D136" s="39" t="s">
        <v>32</v>
      </c>
      <c r="E136" s="34" t="s">
        <v>189</v>
      </c>
      <c r="F136" s="33" t="s">
        <v>160</v>
      </c>
      <c r="G136" s="34" t="s">
        <v>94</v>
      </c>
      <c r="H136" s="37" t="s">
        <v>630</v>
      </c>
      <c r="I136" s="37" t="s">
        <v>453</v>
      </c>
      <c r="J136" s="37" t="s">
        <v>22</v>
      </c>
      <c r="K136" s="37" t="s">
        <v>211</v>
      </c>
      <c r="L136" s="37" t="s">
        <v>440</v>
      </c>
      <c r="M136" s="80" t="s">
        <v>551</v>
      </c>
      <c r="N136" s="40">
        <v>8</v>
      </c>
      <c r="O136" s="36">
        <v>75000</v>
      </c>
      <c r="P136" s="41">
        <v>600000</v>
      </c>
      <c r="Q136" s="40">
        <v>0</v>
      </c>
      <c r="R136" s="36">
        <v>0</v>
      </c>
      <c r="S136" s="41">
        <v>0</v>
      </c>
      <c r="T136" s="35">
        <v>8</v>
      </c>
      <c r="U136" s="41">
        <v>600000</v>
      </c>
      <c r="V136" s="41"/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8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89">
        <v>0</v>
      </c>
    </row>
    <row r="137" spans="1:42" ht="30.75" customHeight="1">
      <c r="A137" s="37">
        <v>125</v>
      </c>
      <c r="B137" s="37" t="s">
        <v>31</v>
      </c>
      <c r="C137" s="38" t="s">
        <v>50</v>
      </c>
      <c r="D137" s="39" t="s">
        <v>32</v>
      </c>
      <c r="E137" s="34" t="s">
        <v>189</v>
      </c>
      <c r="F137" s="33" t="s">
        <v>160</v>
      </c>
      <c r="G137" s="34" t="s">
        <v>94</v>
      </c>
      <c r="H137" s="37" t="s">
        <v>630</v>
      </c>
      <c r="I137" s="37" t="s">
        <v>453</v>
      </c>
      <c r="J137" s="37" t="s">
        <v>22</v>
      </c>
      <c r="K137" s="37" t="s">
        <v>140</v>
      </c>
      <c r="L137" s="37" t="s">
        <v>440</v>
      </c>
      <c r="M137" s="80" t="s">
        <v>551</v>
      </c>
      <c r="N137" s="40">
        <v>8</v>
      </c>
      <c r="O137" s="36">
        <v>75000</v>
      </c>
      <c r="P137" s="41">
        <v>600000</v>
      </c>
      <c r="Q137" s="40">
        <v>0</v>
      </c>
      <c r="R137" s="36">
        <v>0</v>
      </c>
      <c r="S137" s="41">
        <v>0</v>
      </c>
      <c r="T137" s="35">
        <v>8</v>
      </c>
      <c r="U137" s="41">
        <v>600000</v>
      </c>
      <c r="V137" s="41"/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8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89">
        <v>0</v>
      </c>
    </row>
    <row r="138" spans="1:42" ht="30.75" customHeight="1">
      <c r="A138" s="37">
        <v>126</v>
      </c>
      <c r="B138" s="37" t="s">
        <v>31</v>
      </c>
      <c r="C138" s="38" t="s">
        <v>50</v>
      </c>
      <c r="D138" s="39" t="s">
        <v>32</v>
      </c>
      <c r="E138" s="34" t="s">
        <v>189</v>
      </c>
      <c r="F138" s="33" t="s">
        <v>160</v>
      </c>
      <c r="G138" s="34" t="s">
        <v>94</v>
      </c>
      <c r="H138" s="37" t="s">
        <v>630</v>
      </c>
      <c r="I138" s="37" t="s">
        <v>453</v>
      </c>
      <c r="J138" s="37" t="s">
        <v>22</v>
      </c>
      <c r="K138" s="37" t="s">
        <v>140</v>
      </c>
      <c r="L138" s="37" t="s">
        <v>440</v>
      </c>
      <c r="M138" s="80" t="s">
        <v>551</v>
      </c>
      <c r="N138" s="40">
        <v>8</v>
      </c>
      <c r="O138" s="36">
        <v>75000</v>
      </c>
      <c r="P138" s="41">
        <v>600000</v>
      </c>
      <c r="Q138" s="40">
        <v>0</v>
      </c>
      <c r="R138" s="36">
        <v>0</v>
      </c>
      <c r="S138" s="41">
        <v>0</v>
      </c>
      <c r="T138" s="35">
        <v>8</v>
      </c>
      <c r="U138" s="41">
        <v>600000</v>
      </c>
      <c r="V138" s="41"/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8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>
        <v>0</v>
      </c>
      <c r="AP138" s="89">
        <v>0</v>
      </c>
    </row>
    <row r="139" spans="1:42" ht="30.75" customHeight="1">
      <c r="A139" s="37">
        <v>127</v>
      </c>
      <c r="B139" s="37" t="s">
        <v>31</v>
      </c>
      <c r="C139" s="38" t="s">
        <v>50</v>
      </c>
      <c r="D139" s="39" t="s">
        <v>32</v>
      </c>
      <c r="E139" s="34" t="s">
        <v>189</v>
      </c>
      <c r="F139" s="39" t="s">
        <v>160</v>
      </c>
      <c r="G139" s="34" t="s">
        <v>94</v>
      </c>
      <c r="H139" s="37" t="s">
        <v>630</v>
      </c>
      <c r="I139" s="37" t="s">
        <v>453</v>
      </c>
      <c r="J139" s="37" t="s">
        <v>22</v>
      </c>
      <c r="K139" s="37" t="s">
        <v>140</v>
      </c>
      <c r="L139" s="37" t="s">
        <v>440</v>
      </c>
      <c r="M139" s="80" t="s">
        <v>551</v>
      </c>
      <c r="N139" s="40">
        <v>8</v>
      </c>
      <c r="O139" s="36">
        <v>75000</v>
      </c>
      <c r="P139" s="41">
        <v>600000</v>
      </c>
      <c r="Q139" s="40">
        <v>0</v>
      </c>
      <c r="R139" s="36">
        <v>0</v>
      </c>
      <c r="S139" s="41">
        <v>0</v>
      </c>
      <c r="T139" s="35">
        <v>8</v>
      </c>
      <c r="U139" s="41">
        <v>600000</v>
      </c>
      <c r="V139" s="41"/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8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89">
        <v>0</v>
      </c>
    </row>
    <row r="140" spans="1:42" ht="30.75" customHeight="1">
      <c r="A140" s="37">
        <v>128</v>
      </c>
      <c r="B140" s="37" t="s">
        <v>31</v>
      </c>
      <c r="C140" s="38" t="s">
        <v>50</v>
      </c>
      <c r="D140" s="39" t="s">
        <v>32</v>
      </c>
      <c r="E140" s="34" t="s">
        <v>189</v>
      </c>
      <c r="F140" s="39" t="s">
        <v>160</v>
      </c>
      <c r="G140" s="34" t="s">
        <v>94</v>
      </c>
      <c r="H140" s="37" t="s">
        <v>630</v>
      </c>
      <c r="I140" s="37" t="s">
        <v>453</v>
      </c>
      <c r="J140" s="37" t="s">
        <v>22</v>
      </c>
      <c r="K140" s="37" t="s">
        <v>140</v>
      </c>
      <c r="L140" s="37" t="s">
        <v>440</v>
      </c>
      <c r="M140" s="80" t="s">
        <v>551</v>
      </c>
      <c r="N140" s="40">
        <v>8</v>
      </c>
      <c r="O140" s="36">
        <v>75000</v>
      </c>
      <c r="P140" s="41">
        <v>600000</v>
      </c>
      <c r="Q140" s="40">
        <v>0</v>
      </c>
      <c r="R140" s="36">
        <v>0</v>
      </c>
      <c r="S140" s="41">
        <v>0</v>
      </c>
      <c r="T140" s="35">
        <v>8</v>
      </c>
      <c r="U140" s="41">
        <v>600000</v>
      </c>
      <c r="V140" s="41"/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8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89">
        <v>0</v>
      </c>
    </row>
    <row r="141" spans="1:42" ht="30.75" customHeight="1">
      <c r="A141" s="37">
        <v>129</v>
      </c>
      <c r="B141" s="37" t="s">
        <v>31</v>
      </c>
      <c r="C141" s="38" t="s">
        <v>50</v>
      </c>
      <c r="D141" s="39" t="s">
        <v>32</v>
      </c>
      <c r="E141" s="34" t="s">
        <v>189</v>
      </c>
      <c r="F141" s="39" t="s">
        <v>160</v>
      </c>
      <c r="G141" s="34" t="s">
        <v>94</v>
      </c>
      <c r="H141" s="37" t="s">
        <v>630</v>
      </c>
      <c r="I141" s="37" t="s">
        <v>453</v>
      </c>
      <c r="J141" s="37" t="s">
        <v>22</v>
      </c>
      <c r="K141" s="37" t="s">
        <v>141</v>
      </c>
      <c r="L141" s="37" t="s">
        <v>440</v>
      </c>
      <c r="M141" s="80" t="s">
        <v>551</v>
      </c>
      <c r="N141" s="40">
        <v>8</v>
      </c>
      <c r="O141" s="36">
        <v>75000</v>
      </c>
      <c r="P141" s="41">
        <v>600000</v>
      </c>
      <c r="Q141" s="40">
        <v>0</v>
      </c>
      <c r="R141" s="36">
        <v>0</v>
      </c>
      <c r="S141" s="41">
        <v>0</v>
      </c>
      <c r="T141" s="35">
        <v>8</v>
      </c>
      <c r="U141" s="41">
        <v>600000</v>
      </c>
      <c r="V141" s="41"/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8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89">
        <v>0</v>
      </c>
    </row>
    <row r="142" spans="1:42" ht="30.75" customHeight="1">
      <c r="A142" s="37">
        <v>130</v>
      </c>
      <c r="B142" s="37" t="s">
        <v>31</v>
      </c>
      <c r="C142" s="38" t="s">
        <v>50</v>
      </c>
      <c r="D142" s="39" t="s">
        <v>32</v>
      </c>
      <c r="E142" s="34" t="s">
        <v>189</v>
      </c>
      <c r="F142" s="33" t="s">
        <v>160</v>
      </c>
      <c r="G142" s="34" t="s">
        <v>94</v>
      </c>
      <c r="H142" s="37" t="s">
        <v>630</v>
      </c>
      <c r="I142" s="37" t="s">
        <v>453</v>
      </c>
      <c r="J142" s="37" t="s">
        <v>22</v>
      </c>
      <c r="K142" s="37" t="s">
        <v>141</v>
      </c>
      <c r="L142" s="37" t="s">
        <v>440</v>
      </c>
      <c r="M142" s="80" t="s">
        <v>551</v>
      </c>
      <c r="N142" s="40">
        <v>8</v>
      </c>
      <c r="O142" s="36">
        <v>75000</v>
      </c>
      <c r="P142" s="41">
        <v>600000</v>
      </c>
      <c r="Q142" s="40">
        <v>0</v>
      </c>
      <c r="R142" s="36">
        <v>0</v>
      </c>
      <c r="S142" s="41">
        <v>0</v>
      </c>
      <c r="T142" s="35">
        <v>8</v>
      </c>
      <c r="U142" s="41">
        <v>600000</v>
      </c>
      <c r="V142" s="41"/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8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>
        <v>0</v>
      </c>
      <c r="AP142" s="89">
        <v>0</v>
      </c>
    </row>
    <row r="143" spans="1:42" ht="30.75" customHeight="1">
      <c r="A143" s="37">
        <v>131</v>
      </c>
      <c r="B143" s="37" t="s">
        <v>31</v>
      </c>
      <c r="C143" s="38" t="s">
        <v>50</v>
      </c>
      <c r="D143" s="39" t="s">
        <v>32</v>
      </c>
      <c r="E143" s="34" t="s">
        <v>189</v>
      </c>
      <c r="F143" s="33" t="s">
        <v>160</v>
      </c>
      <c r="G143" s="34" t="s">
        <v>94</v>
      </c>
      <c r="H143" s="37" t="s">
        <v>630</v>
      </c>
      <c r="I143" s="37" t="s">
        <v>453</v>
      </c>
      <c r="J143" s="37" t="s">
        <v>22</v>
      </c>
      <c r="K143" s="37" t="s">
        <v>141</v>
      </c>
      <c r="L143" s="37" t="s">
        <v>440</v>
      </c>
      <c r="M143" s="80" t="s">
        <v>551</v>
      </c>
      <c r="N143" s="40">
        <v>8</v>
      </c>
      <c r="O143" s="36">
        <v>75000</v>
      </c>
      <c r="P143" s="41">
        <v>600000</v>
      </c>
      <c r="Q143" s="40">
        <v>0</v>
      </c>
      <c r="R143" s="36">
        <v>0</v>
      </c>
      <c r="S143" s="41">
        <v>0</v>
      </c>
      <c r="T143" s="35">
        <v>8</v>
      </c>
      <c r="U143" s="41">
        <v>600000</v>
      </c>
      <c r="V143" s="41"/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8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89">
        <v>0</v>
      </c>
    </row>
    <row r="144" spans="1:42" ht="30.75" customHeight="1">
      <c r="A144" s="37">
        <v>132</v>
      </c>
      <c r="B144" s="37" t="s">
        <v>31</v>
      </c>
      <c r="C144" s="38" t="s">
        <v>50</v>
      </c>
      <c r="D144" s="42" t="s">
        <v>32</v>
      </c>
      <c r="E144" s="34" t="s">
        <v>189</v>
      </c>
      <c r="F144" s="42" t="s">
        <v>160</v>
      </c>
      <c r="G144" s="34" t="s">
        <v>94</v>
      </c>
      <c r="H144" s="37" t="s">
        <v>630</v>
      </c>
      <c r="I144" s="37" t="s">
        <v>453</v>
      </c>
      <c r="J144" s="37" t="s">
        <v>22</v>
      </c>
      <c r="K144" s="37" t="s">
        <v>142</v>
      </c>
      <c r="L144" s="37" t="s">
        <v>440</v>
      </c>
      <c r="M144" s="80" t="s">
        <v>551</v>
      </c>
      <c r="N144" s="40">
        <v>8</v>
      </c>
      <c r="O144" s="36">
        <v>75000</v>
      </c>
      <c r="P144" s="41">
        <v>600000</v>
      </c>
      <c r="Q144" s="40">
        <v>0</v>
      </c>
      <c r="R144" s="36">
        <v>0</v>
      </c>
      <c r="S144" s="41">
        <v>0</v>
      </c>
      <c r="T144" s="35">
        <v>8</v>
      </c>
      <c r="U144" s="41">
        <v>600000</v>
      </c>
      <c r="V144" s="41"/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8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>
        <v>0</v>
      </c>
      <c r="AP144" s="89">
        <v>0</v>
      </c>
    </row>
    <row r="145" spans="1:42" ht="30.75" customHeight="1">
      <c r="A145" s="37">
        <v>133</v>
      </c>
      <c r="B145" s="37" t="s">
        <v>31</v>
      </c>
      <c r="C145" s="38" t="s">
        <v>50</v>
      </c>
      <c r="D145" s="42" t="s">
        <v>32</v>
      </c>
      <c r="E145" s="34" t="s">
        <v>189</v>
      </c>
      <c r="F145" s="42" t="s">
        <v>160</v>
      </c>
      <c r="G145" s="34" t="s">
        <v>94</v>
      </c>
      <c r="H145" s="37" t="s">
        <v>630</v>
      </c>
      <c r="I145" s="37" t="s">
        <v>453</v>
      </c>
      <c r="J145" s="37" t="s">
        <v>22</v>
      </c>
      <c r="K145" s="37" t="s">
        <v>142</v>
      </c>
      <c r="L145" s="37" t="s">
        <v>440</v>
      </c>
      <c r="M145" s="80" t="s">
        <v>551</v>
      </c>
      <c r="N145" s="40">
        <v>8</v>
      </c>
      <c r="O145" s="36">
        <v>75000</v>
      </c>
      <c r="P145" s="41">
        <v>600000</v>
      </c>
      <c r="Q145" s="40">
        <v>0</v>
      </c>
      <c r="R145" s="36">
        <v>0</v>
      </c>
      <c r="S145" s="41">
        <v>0</v>
      </c>
      <c r="T145" s="35">
        <v>8</v>
      </c>
      <c r="U145" s="41">
        <v>600000</v>
      </c>
      <c r="V145" s="41"/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8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89">
        <v>0</v>
      </c>
    </row>
    <row r="146" spans="1:42" ht="30.75" customHeight="1">
      <c r="A146" s="37">
        <v>134</v>
      </c>
      <c r="B146" s="37" t="s">
        <v>31</v>
      </c>
      <c r="C146" s="38" t="s">
        <v>50</v>
      </c>
      <c r="D146" s="42" t="s">
        <v>32</v>
      </c>
      <c r="E146" s="34" t="s">
        <v>189</v>
      </c>
      <c r="F146" s="42" t="s">
        <v>160</v>
      </c>
      <c r="G146" s="34" t="s">
        <v>94</v>
      </c>
      <c r="H146" s="37" t="s">
        <v>630</v>
      </c>
      <c r="I146" s="37" t="s">
        <v>453</v>
      </c>
      <c r="J146" s="37" t="s">
        <v>22</v>
      </c>
      <c r="K146" s="37" t="s">
        <v>142</v>
      </c>
      <c r="L146" s="37" t="s">
        <v>440</v>
      </c>
      <c r="M146" s="80" t="s">
        <v>551</v>
      </c>
      <c r="N146" s="40">
        <v>8</v>
      </c>
      <c r="O146" s="36">
        <v>75000</v>
      </c>
      <c r="P146" s="41">
        <v>600000</v>
      </c>
      <c r="Q146" s="40">
        <v>0</v>
      </c>
      <c r="R146" s="36">
        <v>0</v>
      </c>
      <c r="S146" s="41">
        <v>0</v>
      </c>
      <c r="T146" s="35">
        <v>8</v>
      </c>
      <c r="U146" s="41">
        <v>600000</v>
      </c>
      <c r="V146" s="41"/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8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89">
        <v>0</v>
      </c>
    </row>
    <row r="147" spans="1:42" ht="30.75" customHeight="1">
      <c r="A147" s="37">
        <v>135</v>
      </c>
      <c r="B147" s="37" t="s">
        <v>31</v>
      </c>
      <c r="C147" s="38" t="s">
        <v>50</v>
      </c>
      <c r="D147" s="39" t="s">
        <v>32</v>
      </c>
      <c r="E147" s="34" t="s">
        <v>189</v>
      </c>
      <c r="F147" s="39" t="s">
        <v>160</v>
      </c>
      <c r="G147" s="34" t="s">
        <v>94</v>
      </c>
      <c r="H147" s="37" t="s">
        <v>630</v>
      </c>
      <c r="I147" s="37" t="s">
        <v>453</v>
      </c>
      <c r="J147" s="37" t="s">
        <v>22</v>
      </c>
      <c r="K147" s="37" t="s">
        <v>142</v>
      </c>
      <c r="L147" s="37" t="s">
        <v>440</v>
      </c>
      <c r="M147" s="80" t="s">
        <v>551</v>
      </c>
      <c r="N147" s="40">
        <v>8</v>
      </c>
      <c r="O147" s="36">
        <v>75000</v>
      </c>
      <c r="P147" s="41">
        <v>600000</v>
      </c>
      <c r="Q147" s="40">
        <v>0</v>
      </c>
      <c r="R147" s="36">
        <v>0</v>
      </c>
      <c r="S147" s="41">
        <v>0</v>
      </c>
      <c r="T147" s="35">
        <v>8</v>
      </c>
      <c r="U147" s="41">
        <v>600000</v>
      </c>
      <c r="V147" s="41"/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8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89">
        <v>0</v>
      </c>
    </row>
    <row r="148" spans="1:42" ht="30.75" customHeight="1">
      <c r="A148" s="37">
        <v>136</v>
      </c>
      <c r="B148" s="37" t="s">
        <v>33</v>
      </c>
      <c r="C148" s="38" t="s">
        <v>52</v>
      </c>
      <c r="D148" s="39" t="s">
        <v>53</v>
      </c>
      <c r="E148" s="34" t="s">
        <v>165</v>
      </c>
      <c r="F148" s="39" t="s">
        <v>148</v>
      </c>
      <c r="G148" s="34" t="s">
        <v>94</v>
      </c>
      <c r="H148" s="37" t="s">
        <v>631</v>
      </c>
      <c r="I148" s="37" t="s">
        <v>632</v>
      </c>
      <c r="J148" s="37" t="s">
        <v>23</v>
      </c>
      <c r="K148" s="37" t="s">
        <v>329</v>
      </c>
      <c r="L148" s="37" t="s">
        <v>392</v>
      </c>
      <c r="M148" s="80" t="s">
        <v>505</v>
      </c>
      <c r="N148" s="40">
        <v>30</v>
      </c>
      <c r="O148" s="36">
        <v>75000</v>
      </c>
      <c r="P148" s="41">
        <v>2250000</v>
      </c>
      <c r="Q148" s="40">
        <v>0</v>
      </c>
      <c r="R148" s="36">
        <v>0</v>
      </c>
      <c r="S148" s="41">
        <v>0</v>
      </c>
      <c r="T148" s="35">
        <v>30</v>
      </c>
      <c r="U148" s="41">
        <v>2250000</v>
      </c>
      <c r="V148" s="41"/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30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>
        <v>0</v>
      </c>
      <c r="AP148" s="89">
        <v>0</v>
      </c>
    </row>
    <row r="149" spans="1:42" ht="30.75" customHeight="1">
      <c r="A149" s="37">
        <v>137</v>
      </c>
      <c r="B149" s="37" t="s">
        <v>33</v>
      </c>
      <c r="C149" s="38" t="s">
        <v>52</v>
      </c>
      <c r="D149" s="39" t="s">
        <v>53</v>
      </c>
      <c r="E149" s="34" t="s">
        <v>165</v>
      </c>
      <c r="F149" s="39" t="s">
        <v>148</v>
      </c>
      <c r="G149" s="34" t="s">
        <v>94</v>
      </c>
      <c r="H149" s="37" t="s">
        <v>631</v>
      </c>
      <c r="I149" s="37" t="s">
        <v>632</v>
      </c>
      <c r="J149" s="37" t="s">
        <v>24</v>
      </c>
      <c r="K149" s="37" t="s">
        <v>329</v>
      </c>
      <c r="L149" s="37" t="s">
        <v>392</v>
      </c>
      <c r="M149" s="80" t="s">
        <v>505</v>
      </c>
      <c r="N149" s="40">
        <v>3.5</v>
      </c>
      <c r="O149" s="36">
        <v>75000</v>
      </c>
      <c r="P149" s="41">
        <v>262500</v>
      </c>
      <c r="Q149" s="40">
        <v>0</v>
      </c>
      <c r="R149" s="36">
        <v>0</v>
      </c>
      <c r="S149" s="41">
        <v>0</v>
      </c>
      <c r="T149" s="35">
        <v>3.5</v>
      </c>
      <c r="U149" s="41">
        <v>262500</v>
      </c>
      <c r="V149" s="41"/>
      <c r="W149" s="37">
        <v>0</v>
      </c>
      <c r="X149" s="37">
        <v>0</v>
      </c>
      <c r="Y149" s="37">
        <v>3.5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89">
        <v>0</v>
      </c>
    </row>
    <row r="150" spans="1:42" ht="30.75" customHeight="1">
      <c r="A150" s="37">
        <v>138</v>
      </c>
      <c r="B150" s="37" t="s">
        <v>33</v>
      </c>
      <c r="C150" s="38" t="s">
        <v>52</v>
      </c>
      <c r="D150" s="39" t="s">
        <v>53</v>
      </c>
      <c r="E150" s="34" t="s">
        <v>165</v>
      </c>
      <c r="F150" s="39" t="s">
        <v>148</v>
      </c>
      <c r="G150" s="34" t="s">
        <v>94</v>
      </c>
      <c r="H150" s="37" t="s">
        <v>631</v>
      </c>
      <c r="I150" s="37" t="s">
        <v>632</v>
      </c>
      <c r="J150" s="37" t="s">
        <v>25</v>
      </c>
      <c r="K150" s="37" t="s">
        <v>329</v>
      </c>
      <c r="L150" s="37" t="s">
        <v>392</v>
      </c>
      <c r="M150" s="80" t="s">
        <v>505</v>
      </c>
      <c r="N150" s="40">
        <v>8.6</v>
      </c>
      <c r="O150" s="36">
        <v>75000</v>
      </c>
      <c r="P150" s="41">
        <v>645000</v>
      </c>
      <c r="Q150" s="40">
        <v>0</v>
      </c>
      <c r="R150" s="36">
        <v>0</v>
      </c>
      <c r="S150" s="41">
        <v>0</v>
      </c>
      <c r="T150" s="35">
        <v>8.6</v>
      </c>
      <c r="U150" s="41">
        <v>645000</v>
      </c>
      <c r="V150" s="41"/>
      <c r="W150" s="37">
        <v>0</v>
      </c>
      <c r="X150" s="37">
        <v>8.6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>
        <v>0</v>
      </c>
      <c r="AP150" s="89">
        <v>0</v>
      </c>
    </row>
    <row r="151" spans="1:42" ht="30.75" customHeight="1">
      <c r="A151" s="37">
        <v>139</v>
      </c>
      <c r="B151" s="37" t="s">
        <v>33</v>
      </c>
      <c r="C151" s="38" t="s">
        <v>52</v>
      </c>
      <c r="D151" s="39" t="s">
        <v>53</v>
      </c>
      <c r="E151" s="34" t="s">
        <v>165</v>
      </c>
      <c r="F151" s="39" t="s">
        <v>148</v>
      </c>
      <c r="G151" s="34" t="s">
        <v>94</v>
      </c>
      <c r="H151" s="37" t="s">
        <v>631</v>
      </c>
      <c r="I151" s="37" t="s">
        <v>632</v>
      </c>
      <c r="J151" s="37" t="s">
        <v>23</v>
      </c>
      <c r="K151" s="37" t="s">
        <v>330</v>
      </c>
      <c r="L151" s="37" t="s">
        <v>392</v>
      </c>
      <c r="M151" s="80" t="s">
        <v>505</v>
      </c>
      <c r="N151" s="40">
        <v>30</v>
      </c>
      <c r="O151" s="36">
        <v>75000</v>
      </c>
      <c r="P151" s="41">
        <v>2250000</v>
      </c>
      <c r="Q151" s="40">
        <v>0</v>
      </c>
      <c r="R151" s="36">
        <v>0</v>
      </c>
      <c r="S151" s="41">
        <v>0</v>
      </c>
      <c r="T151" s="35">
        <v>30</v>
      </c>
      <c r="U151" s="41">
        <v>2250000</v>
      </c>
      <c r="V151" s="41"/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30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89">
        <v>0</v>
      </c>
    </row>
    <row r="152" spans="1:42" ht="30.75" customHeight="1">
      <c r="A152" s="37">
        <v>140</v>
      </c>
      <c r="B152" s="37" t="s">
        <v>33</v>
      </c>
      <c r="C152" s="38" t="s">
        <v>52</v>
      </c>
      <c r="D152" s="42" t="s">
        <v>53</v>
      </c>
      <c r="E152" s="34" t="s">
        <v>165</v>
      </c>
      <c r="F152" s="42" t="s">
        <v>148</v>
      </c>
      <c r="G152" s="34" t="s">
        <v>94</v>
      </c>
      <c r="H152" s="37" t="s">
        <v>631</v>
      </c>
      <c r="I152" s="37" t="s">
        <v>632</v>
      </c>
      <c r="J152" s="37" t="s">
        <v>24</v>
      </c>
      <c r="K152" s="37" t="s">
        <v>330</v>
      </c>
      <c r="L152" s="37" t="s">
        <v>392</v>
      </c>
      <c r="M152" s="80" t="s">
        <v>505</v>
      </c>
      <c r="N152" s="40">
        <v>3.1</v>
      </c>
      <c r="O152" s="36">
        <v>75000</v>
      </c>
      <c r="P152" s="41">
        <v>232500</v>
      </c>
      <c r="Q152" s="40">
        <v>0</v>
      </c>
      <c r="R152" s="36">
        <v>0</v>
      </c>
      <c r="S152" s="41">
        <v>0</v>
      </c>
      <c r="T152" s="35">
        <v>3.1</v>
      </c>
      <c r="U152" s="41">
        <v>232500</v>
      </c>
      <c r="V152" s="41"/>
      <c r="W152" s="37">
        <v>0</v>
      </c>
      <c r="X152" s="37">
        <v>0</v>
      </c>
      <c r="Y152" s="37">
        <v>3.1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>
        <v>0</v>
      </c>
      <c r="AP152" s="89">
        <v>0</v>
      </c>
    </row>
    <row r="153" spans="1:42" ht="30.75" customHeight="1">
      <c r="A153" s="37">
        <v>141</v>
      </c>
      <c r="B153" s="37" t="s">
        <v>33</v>
      </c>
      <c r="C153" s="38" t="s">
        <v>52</v>
      </c>
      <c r="D153" s="42" t="s">
        <v>53</v>
      </c>
      <c r="E153" s="34" t="s">
        <v>165</v>
      </c>
      <c r="F153" s="42" t="s">
        <v>148</v>
      </c>
      <c r="G153" s="34" t="s">
        <v>94</v>
      </c>
      <c r="H153" s="37" t="s">
        <v>631</v>
      </c>
      <c r="I153" s="37" t="s">
        <v>632</v>
      </c>
      <c r="J153" s="37" t="s">
        <v>25</v>
      </c>
      <c r="K153" s="37" t="s">
        <v>330</v>
      </c>
      <c r="L153" s="37" t="s">
        <v>392</v>
      </c>
      <c r="M153" s="80" t="s">
        <v>505</v>
      </c>
      <c r="N153" s="40">
        <v>7.6</v>
      </c>
      <c r="O153" s="36">
        <v>75000</v>
      </c>
      <c r="P153" s="41">
        <v>570000</v>
      </c>
      <c r="Q153" s="40">
        <v>0</v>
      </c>
      <c r="R153" s="36">
        <v>0</v>
      </c>
      <c r="S153" s="41">
        <v>0</v>
      </c>
      <c r="T153" s="35">
        <v>7.6</v>
      </c>
      <c r="U153" s="41">
        <v>570000</v>
      </c>
      <c r="V153" s="41"/>
      <c r="W153" s="37">
        <v>0</v>
      </c>
      <c r="X153" s="37">
        <v>7.6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>
        <v>0</v>
      </c>
      <c r="AP153" s="89">
        <v>0</v>
      </c>
    </row>
    <row r="154" spans="1:42" ht="30.75" customHeight="1">
      <c r="A154" s="37">
        <v>142</v>
      </c>
      <c r="B154" s="37" t="s">
        <v>33</v>
      </c>
      <c r="C154" s="38" t="s">
        <v>52</v>
      </c>
      <c r="D154" s="42" t="s">
        <v>53</v>
      </c>
      <c r="E154" s="34" t="s">
        <v>165</v>
      </c>
      <c r="F154" s="42" t="s">
        <v>148</v>
      </c>
      <c r="G154" s="34" t="s">
        <v>94</v>
      </c>
      <c r="H154" s="37" t="s">
        <v>631</v>
      </c>
      <c r="I154" s="37" t="s">
        <v>632</v>
      </c>
      <c r="J154" s="37" t="s">
        <v>23</v>
      </c>
      <c r="K154" s="37" t="s">
        <v>331</v>
      </c>
      <c r="L154" s="37" t="s">
        <v>392</v>
      </c>
      <c r="M154" s="80" t="s">
        <v>505</v>
      </c>
      <c r="N154" s="40">
        <v>30</v>
      </c>
      <c r="O154" s="36">
        <v>75000</v>
      </c>
      <c r="P154" s="41">
        <v>2250000</v>
      </c>
      <c r="Q154" s="40">
        <v>0</v>
      </c>
      <c r="R154" s="36">
        <v>0</v>
      </c>
      <c r="S154" s="41">
        <v>0</v>
      </c>
      <c r="T154" s="35">
        <v>30</v>
      </c>
      <c r="U154" s="41">
        <v>2250000</v>
      </c>
      <c r="V154" s="41"/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30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89">
        <v>0</v>
      </c>
    </row>
    <row r="155" spans="1:42" ht="30.75" customHeight="1">
      <c r="A155" s="37">
        <v>143</v>
      </c>
      <c r="B155" s="37" t="s">
        <v>33</v>
      </c>
      <c r="C155" s="38" t="s">
        <v>52</v>
      </c>
      <c r="D155" s="42" t="s">
        <v>53</v>
      </c>
      <c r="E155" s="34" t="s">
        <v>165</v>
      </c>
      <c r="F155" s="42" t="s">
        <v>148</v>
      </c>
      <c r="G155" s="34" t="s">
        <v>94</v>
      </c>
      <c r="H155" s="37" t="s">
        <v>631</v>
      </c>
      <c r="I155" s="37" t="s">
        <v>632</v>
      </c>
      <c r="J155" s="37" t="s">
        <v>24</v>
      </c>
      <c r="K155" s="37" t="s">
        <v>331</v>
      </c>
      <c r="L155" s="37" t="s">
        <v>392</v>
      </c>
      <c r="M155" s="80" t="s">
        <v>505</v>
      </c>
      <c r="N155" s="40">
        <v>3</v>
      </c>
      <c r="O155" s="36">
        <v>75000</v>
      </c>
      <c r="P155" s="41">
        <v>225000</v>
      </c>
      <c r="Q155" s="40">
        <v>0</v>
      </c>
      <c r="R155" s="36">
        <v>0</v>
      </c>
      <c r="S155" s="41">
        <v>0</v>
      </c>
      <c r="T155" s="35">
        <v>3</v>
      </c>
      <c r="U155" s="41">
        <v>225000</v>
      </c>
      <c r="V155" s="41"/>
      <c r="W155" s="37">
        <v>0</v>
      </c>
      <c r="X155" s="37">
        <v>0</v>
      </c>
      <c r="Y155" s="37">
        <v>3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89">
        <v>0</v>
      </c>
    </row>
    <row r="156" spans="1:42" ht="30.75" customHeight="1">
      <c r="A156" s="37">
        <v>144</v>
      </c>
      <c r="B156" s="37" t="s">
        <v>33</v>
      </c>
      <c r="C156" s="38" t="s">
        <v>52</v>
      </c>
      <c r="D156" s="42" t="s">
        <v>53</v>
      </c>
      <c r="E156" s="34" t="s">
        <v>165</v>
      </c>
      <c r="F156" s="42" t="s">
        <v>148</v>
      </c>
      <c r="G156" s="34" t="s">
        <v>94</v>
      </c>
      <c r="H156" s="37" t="s">
        <v>631</v>
      </c>
      <c r="I156" s="37" t="s">
        <v>632</v>
      </c>
      <c r="J156" s="37" t="s">
        <v>25</v>
      </c>
      <c r="K156" s="37" t="s">
        <v>331</v>
      </c>
      <c r="L156" s="37" t="s">
        <v>392</v>
      </c>
      <c r="M156" s="80" t="s">
        <v>505</v>
      </c>
      <c r="N156" s="40">
        <v>7.5</v>
      </c>
      <c r="O156" s="36">
        <v>75000</v>
      </c>
      <c r="P156" s="41">
        <v>562500</v>
      </c>
      <c r="Q156" s="40">
        <v>0</v>
      </c>
      <c r="R156" s="36">
        <v>0</v>
      </c>
      <c r="S156" s="41">
        <v>0</v>
      </c>
      <c r="T156" s="35">
        <v>7.5</v>
      </c>
      <c r="U156" s="41">
        <v>562500</v>
      </c>
      <c r="V156" s="41"/>
      <c r="W156" s="37">
        <v>0</v>
      </c>
      <c r="X156" s="37">
        <v>7.5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89">
        <v>0</v>
      </c>
    </row>
    <row r="157" spans="1:42" ht="30.75" customHeight="1">
      <c r="A157" s="37">
        <v>145</v>
      </c>
      <c r="B157" s="37" t="s">
        <v>34</v>
      </c>
      <c r="C157" s="38" t="s">
        <v>39</v>
      </c>
      <c r="D157" s="39" t="s">
        <v>54</v>
      </c>
      <c r="E157" s="34" t="s">
        <v>179</v>
      </c>
      <c r="F157" s="39" t="s">
        <v>154</v>
      </c>
      <c r="G157" s="34" t="s">
        <v>95</v>
      </c>
      <c r="H157" s="37" t="s">
        <v>471</v>
      </c>
      <c r="I157" s="37" t="s">
        <v>451</v>
      </c>
      <c r="J157" s="37" t="s">
        <v>19</v>
      </c>
      <c r="K157" s="37" t="s">
        <v>356</v>
      </c>
      <c r="L157" s="37" t="s">
        <v>35</v>
      </c>
      <c r="M157" s="80" t="s">
        <v>59</v>
      </c>
      <c r="N157" s="40">
        <v>0</v>
      </c>
      <c r="O157" s="36">
        <v>0</v>
      </c>
      <c r="P157" s="41">
        <v>0</v>
      </c>
      <c r="Q157" s="40">
        <v>30</v>
      </c>
      <c r="R157" s="36">
        <v>120000</v>
      </c>
      <c r="S157" s="41">
        <v>3600000</v>
      </c>
      <c r="T157" s="35">
        <v>30</v>
      </c>
      <c r="U157" s="41">
        <v>3600000</v>
      </c>
      <c r="V157" s="41"/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30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89">
        <v>0</v>
      </c>
    </row>
    <row r="158" spans="1:42" ht="30.75" customHeight="1">
      <c r="A158" s="37">
        <v>146</v>
      </c>
      <c r="B158" s="37" t="s">
        <v>34</v>
      </c>
      <c r="C158" s="38" t="s">
        <v>39</v>
      </c>
      <c r="D158" s="39" t="s">
        <v>54</v>
      </c>
      <c r="E158" s="34" t="s">
        <v>179</v>
      </c>
      <c r="F158" s="39" t="s">
        <v>154</v>
      </c>
      <c r="G158" s="34" t="s">
        <v>95</v>
      </c>
      <c r="H158" s="37" t="s">
        <v>471</v>
      </c>
      <c r="I158" s="37" t="s">
        <v>451</v>
      </c>
      <c r="J158" s="37" t="s">
        <v>20</v>
      </c>
      <c r="K158" s="37" t="s">
        <v>356</v>
      </c>
      <c r="L158" s="37" t="s">
        <v>35</v>
      </c>
      <c r="M158" s="80" t="s">
        <v>59</v>
      </c>
      <c r="N158" s="40">
        <v>0</v>
      </c>
      <c r="O158" s="36">
        <v>0</v>
      </c>
      <c r="P158" s="41">
        <v>0</v>
      </c>
      <c r="Q158" s="40">
        <v>0.5</v>
      </c>
      <c r="R158" s="36">
        <v>120000</v>
      </c>
      <c r="S158" s="41">
        <v>60000</v>
      </c>
      <c r="T158" s="35">
        <v>0.5</v>
      </c>
      <c r="U158" s="41">
        <v>60000</v>
      </c>
      <c r="V158" s="41"/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0.5</v>
      </c>
      <c r="AM158" s="37">
        <v>0</v>
      </c>
      <c r="AN158" s="37">
        <v>0</v>
      </c>
      <c r="AO158" s="37">
        <v>0</v>
      </c>
      <c r="AP158" s="89">
        <v>0</v>
      </c>
    </row>
    <row r="159" spans="1:42" ht="30.75" customHeight="1">
      <c r="A159" s="37">
        <v>147</v>
      </c>
      <c r="B159" s="37" t="s">
        <v>34</v>
      </c>
      <c r="C159" s="38" t="s">
        <v>39</v>
      </c>
      <c r="D159" s="39" t="s">
        <v>54</v>
      </c>
      <c r="E159" s="34" t="s">
        <v>179</v>
      </c>
      <c r="F159" s="39" t="s">
        <v>154</v>
      </c>
      <c r="G159" s="34" t="s">
        <v>95</v>
      </c>
      <c r="H159" s="37" t="s">
        <v>471</v>
      </c>
      <c r="I159" s="37" t="s">
        <v>451</v>
      </c>
      <c r="J159" s="37" t="s">
        <v>20</v>
      </c>
      <c r="K159" s="37" t="s">
        <v>356</v>
      </c>
      <c r="L159" s="37" t="s">
        <v>35</v>
      </c>
      <c r="M159" s="80" t="s">
        <v>59</v>
      </c>
      <c r="N159" s="40">
        <v>0</v>
      </c>
      <c r="O159" s="36">
        <v>0</v>
      </c>
      <c r="P159" s="41">
        <v>0</v>
      </c>
      <c r="Q159" s="40">
        <v>0.5</v>
      </c>
      <c r="R159" s="36">
        <v>120000</v>
      </c>
      <c r="S159" s="41">
        <v>60000</v>
      </c>
      <c r="T159" s="35">
        <v>0.5</v>
      </c>
      <c r="U159" s="41">
        <v>60000</v>
      </c>
      <c r="V159" s="41"/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0.5</v>
      </c>
      <c r="AM159" s="37">
        <v>0</v>
      </c>
      <c r="AN159" s="37">
        <v>0</v>
      </c>
      <c r="AO159" s="37">
        <v>0</v>
      </c>
      <c r="AP159" s="89">
        <v>0</v>
      </c>
    </row>
    <row r="160" spans="1:42" ht="30.75" customHeight="1">
      <c r="A160" s="37">
        <v>148</v>
      </c>
      <c r="B160" s="37" t="s">
        <v>34</v>
      </c>
      <c r="C160" s="38" t="s">
        <v>39</v>
      </c>
      <c r="D160" s="39" t="s">
        <v>54</v>
      </c>
      <c r="E160" s="34" t="s">
        <v>179</v>
      </c>
      <c r="F160" s="39" t="s">
        <v>154</v>
      </c>
      <c r="G160" s="34" t="s">
        <v>95</v>
      </c>
      <c r="H160" s="37" t="s">
        <v>471</v>
      </c>
      <c r="I160" s="37" t="s">
        <v>451</v>
      </c>
      <c r="J160" s="37" t="s">
        <v>21</v>
      </c>
      <c r="K160" s="37" t="s">
        <v>356</v>
      </c>
      <c r="L160" s="37" t="s">
        <v>35</v>
      </c>
      <c r="M160" s="80" t="s">
        <v>59</v>
      </c>
      <c r="N160" s="40">
        <v>0</v>
      </c>
      <c r="O160" s="36">
        <v>0</v>
      </c>
      <c r="P160" s="41">
        <v>0</v>
      </c>
      <c r="Q160" s="40">
        <v>1.3</v>
      </c>
      <c r="R160" s="36">
        <v>120000</v>
      </c>
      <c r="S160" s="41">
        <v>156000</v>
      </c>
      <c r="T160" s="35">
        <v>1.3</v>
      </c>
      <c r="U160" s="41">
        <v>156000</v>
      </c>
      <c r="V160" s="41"/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1.3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89">
        <v>0</v>
      </c>
    </row>
    <row r="161" spans="1:42" ht="30.75" customHeight="1">
      <c r="A161" s="37">
        <v>149</v>
      </c>
      <c r="B161" s="37" t="s">
        <v>34</v>
      </c>
      <c r="C161" s="38" t="s">
        <v>39</v>
      </c>
      <c r="D161" s="42" t="s">
        <v>54</v>
      </c>
      <c r="E161" s="34" t="s">
        <v>179</v>
      </c>
      <c r="F161" s="42" t="s">
        <v>154</v>
      </c>
      <c r="G161" s="34" t="s">
        <v>95</v>
      </c>
      <c r="H161" s="37" t="s">
        <v>471</v>
      </c>
      <c r="I161" s="37" t="s">
        <v>451</v>
      </c>
      <c r="J161" s="37" t="s">
        <v>21</v>
      </c>
      <c r="K161" s="37" t="s">
        <v>356</v>
      </c>
      <c r="L161" s="37" t="s">
        <v>35</v>
      </c>
      <c r="M161" s="80" t="s">
        <v>59</v>
      </c>
      <c r="N161" s="40">
        <v>0</v>
      </c>
      <c r="O161" s="36">
        <v>0</v>
      </c>
      <c r="P161" s="41">
        <v>0</v>
      </c>
      <c r="Q161" s="40">
        <v>1.1000000000000001</v>
      </c>
      <c r="R161" s="36">
        <v>120000</v>
      </c>
      <c r="S161" s="41">
        <v>132000</v>
      </c>
      <c r="T161" s="35">
        <v>1.1000000000000001</v>
      </c>
      <c r="U161" s="41">
        <v>132000</v>
      </c>
      <c r="V161" s="41"/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1.1000000000000001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89">
        <v>0</v>
      </c>
    </row>
    <row r="162" spans="1:42" ht="30.75" customHeight="1">
      <c r="A162" s="37">
        <v>150</v>
      </c>
      <c r="B162" s="37" t="s">
        <v>34</v>
      </c>
      <c r="C162" s="38" t="s">
        <v>39</v>
      </c>
      <c r="D162" s="39" t="s">
        <v>54</v>
      </c>
      <c r="E162" s="34" t="s">
        <v>179</v>
      </c>
      <c r="F162" s="39" t="s">
        <v>154</v>
      </c>
      <c r="G162" s="34" t="s">
        <v>95</v>
      </c>
      <c r="H162" s="37" t="s">
        <v>472</v>
      </c>
      <c r="I162" s="37" t="s">
        <v>473</v>
      </c>
      <c r="J162" s="37" t="s">
        <v>19</v>
      </c>
      <c r="K162" s="37" t="s">
        <v>357</v>
      </c>
      <c r="L162" s="37" t="s">
        <v>35</v>
      </c>
      <c r="M162" s="80" t="s">
        <v>59</v>
      </c>
      <c r="N162" s="40">
        <v>0</v>
      </c>
      <c r="O162" s="36">
        <v>0</v>
      </c>
      <c r="P162" s="41">
        <v>0</v>
      </c>
      <c r="Q162" s="40">
        <v>30</v>
      </c>
      <c r="R162" s="36">
        <v>120000</v>
      </c>
      <c r="S162" s="41">
        <v>3600000</v>
      </c>
      <c r="T162" s="35">
        <v>30</v>
      </c>
      <c r="U162" s="41">
        <v>3600000</v>
      </c>
      <c r="V162" s="41"/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30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0</v>
      </c>
      <c r="AP162" s="89">
        <v>0</v>
      </c>
    </row>
    <row r="163" spans="1:42" ht="30.75" customHeight="1">
      <c r="A163" s="37">
        <v>151</v>
      </c>
      <c r="B163" s="37" t="s">
        <v>34</v>
      </c>
      <c r="C163" s="38" t="s">
        <v>39</v>
      </c>
      <c r="D163" s="39" t="s">
        <v>54</v>
      </c>
      <c r="E163" s="34" t="s">
        <v>179</v>
      </c>
      <c r="F163" s="39" t="s">
        <v>154</v>
      </c>
      <c r="G163" s="34" t="s">
        <v>95</v>
      </c>
      <c r="H163" s="37" t="s">
        <v>472</v>
      </c>
      <c r="I163" s="37" t="s">
        <v>473</v>
      </c>
      <c r="J163" s="37" t="s">
        <v>20</v>
      </c>
      <c r="K163" s="37" t="s">
        <v>357</v>
      </c>
      <c r="L163" s="37" t="s">
        <v>35</v>
      </c>
      <c r="M163" s="80" t="s">
        <v>59</v>
      </c>
      <c r="N163" s="40">
        <v>0</v>
      </c>
      <c r="O163" s="36">
        <v>0</v>
      </c>
      <c r="P163" s="41">
        <v>0</v>
      </c>
      <c r="Q163" s="40">
        <v>0.5</v>
      </c>
      <c r="R163" s="36">
        <v>120000</v>
      </c>
      <c r="S163" s="41">
        <v>60000</v>
      </c>
      <c r="T163" s="35">
        <v>0.5</v>
      </c>
      <c r="U163" s="41">
        <v>60000</v>
      </c>
      <c r="V163" s="41"/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0.5</v>
      </c>
      <c r="AM163" s="37">
        <v>0</v>
      </c>
      <c r="AN163" s="37">
        <v>0</v>
      </c>
      <c r="AO163" s="37">
        <v>0</v>
      </c>
      <c r="AP163" s="89">
        <v>0</v>
      </c>
    </row>
    <row r="164" spans="1:42" ht="30.75" customHeight="1">
      <c r="A164" s="37">
        <v>152</v>
      </c>
      <c r="B164" s="37" t="s">
        <v>34</v>
      </c>
      <c r="C164" s="38" t="s">
        <v>39</v>
      </c>
      <c r="D164" s="39" t="s">
        <v>54</v>
      </c>
      <c r="E164" s="34" t="s">
        <v>179</v>
      </c>
      <c r="F164" s="39" t="s">
        <v>154</v>
      </c>
      <c r="G164" s="34" t="s">
        <v>95</v>
      </c>
      <c r="H164" s="37" t="s">
        <v>472</v>
      </c>
      <c r="I164" s="37" t="s">
        <v>473</v>
      </c>
      <c r="J164" s="37" t="s">
        <v>20</v>
      </c>
      <c r="K164" s="37" t="s">
        <v>357</v>
      </c>
      <c r="L164" s="37" t="s">
        <v>35</v>
      </c>
      <c r="M164" s="80" t="s">
        <v>59</v>
      </c>
      <c r="N164" s="40">
        <v>0</v>
      </c>
      <c r="O164" s="36">
        <v>0</v>
      </c>
      <c r="P164" s="41">
        <v>0</v>
      </c>
      <c r="Q164" s="40">
        <v>0.5</v>
      </c>
      <c r="R164" s="36">
        <v>120000</v>
      </c>
      <c r="S164" s="41">
        <v>60000</v>
      </c>
      <c r="T164" s="35">
        <v>0.5</v>
      </c>
      <c r="U164" s="41">
        <v>60000</v>
      </c>
      <c r="V164" s="41"/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0.5</v>
      </c>
      <c r="AM164" s="37">
        <v>0</v>
      </c>
      <c r="AN164" s="37">
        <v>0</v>
      </c>
      <c r="AO164" s="37">
        <v>0</v>
      </c>
      <c r="AP164" s="89">
        <v>0</v>
      </c>
    </row>
    <row r="165" spans="1:42" ht="30.75" customHeight="1">
      <c r="A165" s="37">
        <v>153</v>
      </c>
      <c r="B165" s="37" t="s">
        <v>34</v>
      </c>
      <c r="C165" s="38" t="s">
        <v>39</v>
      </c>
      <c r="D165" s="42" t="s">
        <v>54</v>
      </c>
      <c r="E165" s="34" t="s">
        <v>179</v>
      </c>
      <c r="F165" s="42" t="s">
        <v>154</v>
      </c>
      <c r="G165" s="34" t="s">
        <v>95</v>
      </c>
      <c r="H165" s="37" t="s">
        <v>472</v>
      </c>
      <c r="I165" s="37" t="s">
        <v>473</v>
      </c>
      <c r="J165" s="37" t="s">
        <v>21</v>
      </c>
      <c r="K165" s="37" t="s">
        <v>357</v>
      </c>
      <c r="L165" s="37" t="s">
        <v>35</v>
      </c>
      <c r="M165" s="80" t="s">
        <v>59</v>
      </c>
      <c r="N165" s="40">
        <v>0</v>
      </c>
      <c r="O165" s="36">
        <v>0</v>
      </c>
      <c r="P165" s="41">
        <v>0</v>
      </c>
      <c r="Q165" s="40">
        <v>1.3</v>
      </c>
      <c r="R165" s="36">
        <v>120000</v>
      </c>
      <c r="S165" s="41">
        <v>156000</v>
      </c>
      <c r="T165" s="35">
        <v>1.3</v>
      </c>
      <c r="U165" s="41">
        <v>156000</v>
      </c>
      <c r="V165" s="41"/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1.3</v>
      </c>
      <c r="AK165" s="37">
        <v>0</v>
      </c>
      <c r="AL165" s="37">
        <v>0</v>
      </c>
      <c r="AM165" s="37">
        <v>0</v>
      </c>
      <c r="AN165" s="37">
        <v>0</v>
      </c>
      <c r="AO165" s="37">
        <v>0</v>
      </c>
      <c r="AP165" s="89">
        <v>0</v>
      </c>
    </row>
    <row r="166" spans="1:42" ht="30.75" customHeight="1">
      <c r="A166" s="37">
        <v>154</v>
      </c>
      <c r="B166" s="37" t="s">
        <v>34</v>
      </c>
      <c r="C166" s="38" t="s">
        <v>39</v>
      </c>
      <c r="D166" s="42" t="s">
        <v>54</v>
      </c>
      <c r="E166" s="34" t="s">
        <v>179</v>
      </c>
      <c r="F166" s="33" t="s">
        <v>154</v>
      </c>
      <c r="G166" s="34" t="s">
        <v>95</v>
      </c>
      <c r="H166" s="37" t="s">
        <v>472</v>
      </c>
      <c r="I166" s="37" t="s">
        <v>473</v>
      </c>
      <c r="J166" s="37" t="s">
        <v>21</v>
      </c>
      <c r="K166" s="37" t="s">
        <v>357</v>
      </c>
      <c r="L166" s="37" t="s">
        <v>35</v>
      </c>
      <c r="M166" s="80" t="s">
        <v>59</v>
      </c>
      <c r="N166" s="40">
        <v>0</v>
      </c>
      <c r="O166" s="36">
        <v>0</v>
      </c>
      <c r="P166" s="41">
        <v>0</v>
      </c>
      <c r="Q166" s="40">
        <v>1.3</v>
      </c>
      <c r="R166" s="36">
        <v>120000</v>
      </c>
      <c r="S166" s="41">
        <v>156000</v>
      </c>
      <c r="T166" s="35">
        <v>1.3</v>
      </c>
      <c r="U166" s="41">
        <v>156000</v>
      </c>
      <c r="V166" s="41"/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1.3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89">
        <v>0</v>
      </c>
    </row>
    <row r="167" spans="1:42" ht="30.75" customHeight="1">
      <c r="A167" s="37">
        <v>155</v>
      </c>
      <c r="B167" s="37" t="s">
        <v>199</v>
      </c>
      <c r="C167" s="38" t="s">
        <v>220</v>
      </c>
      <c r="D167" s="42" t="s">
        <v>41</v>
      </c>
      <c r="E167" s="34" t="s">
        <v>183</v>
      </c>
      <c r="F167" s="39" t="s">
        <v>157</v>
      </c>
      <c r="G167" s="34" t="s">
        <v>91</v>
      </c>
      <c r="H167" s="37" t="s">
        <v>484</v>
      </c>
      <c r="I167" s="37" t="s">
        <v>483</v>
      </c>
      <c r="J167" s="37" t="s">
        <v>23</v>
      </c>
      <c r="K167" s="37" t="s">
        <v>30</v>
      </c>
      <c r="L167" s="37" t="s">
        <v>29</v>
      </c>
      <c r="M167" s="80" t="s">
        <v>58</v>
      </c>
      <c r="N167" s="40">
        <v>43.5</v>
      </c>
      <c r="O167" s="36">
        <v>70000</v>
      </c>
      <c r="P167" s="41">
        <v>3045000</v>
      </c>
      <c r="Q167" s="40">
        <v>0</v>
      </c>
      <c r="R167" s="36">
        <v>0</v>
      </c>
      <c r="S167" s="41">
        <v>0</v>
      </c>
      <c r="T167" s="35">
        <v>43.5</v>
      </c>
      <c r="U167" s="41">
        <v>3045000</v>
      </c>
      <c r="V167" s="41"/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43.5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>
        <v>0</v>
      </c>
      <c r="AP167" s="89">
        <v>0</v>
      </c>
    </row>
    <row r="168" spans="1:42" ht="30.75" customHeight="1">
      <c r="A168" s="37">
        <v>156</v>
      </c>
      <c r="B168" s="37" t="s">
        <v>199</v>
      </c>
      <c r="C168" s="38" t="s">
        <v>220</v>
      </c>
      <c r="D168" s="39" t="s">
        <v>41</v>
      </c>
      <c r="E168" s="34" t="s">
        <v>183</v>
      </c>
      <c r="F168" s="39" t="s">
        <v>157</v>
      </c>
      <c r="G168" s="34" t="s">
        <v>91</v>
      </c>
      <c r="H168" s="37" t="s">
        <v>484</v>
      </c>
      <c r="I168" s="37" t="s">
        <v>483</v>
      </c>
      <c r="J168" s="37" t="s">
        <v>24</v>
      </c>
      <c r="K168" s="37" t="s">
        <v>30</v>
      </c>
      <c r="L168" s="37" t="s">
        <v>29</v>
      </c>
      <c r="M168" s="80" t="s">
        <v>58</v>
      </c>
      <c r="N168" s="40">
        <v>2.9</v>
      </c>
      <c r="O168" s="36">
        <v>70000</v>
      </c>
      <c r="P168" s="41">
        <v>203000</v>
      </c>
      <c r="Q168" s="40">
        <v>0</v>
      </c>
      <c r="R168" s="36">
        <v>0</v>
      </c>
      <c r="S168" s="41">
        <v>0</v>
      </c>
      <c r="T168" s="35">
        <v>2.9</v>
      </c>
      <c r="U168" s="41">
        <v>203000</v>
      </c>
      <c r="V168" s="41"/>
      <c r="W168" s="37">
        <v>0</v>
      </c>
      <c r="X168" s="37">
        <v>0</v>
      </c>
      <c r="Y168" s="37">
        <v>2.9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>
        <v>0</v>
      </c>
      <c r="AP168" s="89">
        <v>0</v>
      </c>
    </row>
    <row r="169" spans="1:42" ht="30.75" customHeight="1">
      <c r="A169" s="37">
        <v>157</v>
      </c>
      <c r="B169" s="37" t="s">
        <v>199</v>
      </c>
      <c r="C169" s="38" t="s">
        <v>220</v>
      </c>
      <c r="D169" s="39" t="s">
        <v>41</v>
      </c>
      <c r="E169" s="34" t="s">
        <v>183</v>
      </c>
      <c r="F169" s="39" t="s">
        <v>157</v>
      </c>
      <c r="G169" s="34" t="s">
        <v>91</v>
      </c>
      <c r="H169" s="37" t="s">
        <v>484</v>
      </c>
      <c r="I169" s="37" t="s">
        <v>483</v>
      </c>
      <c r="J169" s="37" t="s">
        <v>25</v>
      </c>
      <c r="K169" s="37" t="s">
        <v>30</v>
      </c>
      <c r="L169" s="37" t="s">
        <v>29</v>
      </c>
      <c r="M169" s="80" t="s">
        <v>58</v>
      </c>
      <c r="N169" s="40">
        <v>7.3</v>
      </c>
      <c r="O169" s="36">
        <v>70000</v>
      </c>
      <c r="P169" s="41">
        <v>511000</v>
      </c>
      <c r="Q169" s="40">
        <v>0</v>
      </c>
      <c r="R169" s="36">
        <v>0</v>
      </c>
      <c r="S169" s="41">
        <v>0</v>
      </c>
      <c r="T169" s="35">
        <v>7.3</v>
      </c>
      <c r="U169" s="41">
        <v>511000</v>
      </c>
      <c r="V169" s="41"/>
      <c r="W169" s="37">
        <v>0</v>
      </c>
      <c r="X169" s="37">
        <v>7.3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>
        <v>0</v>
      </c>
      <c r="AP169" s="89">
        <v>0</v>
      </c>
    </row>
    <row r="170" spans="1:42" ht="30.75" customHeight="1">
      <c r="A170" s="37">
        <v>158</v>
      </c>
      <c r="B170" s="37" t="s">
        <v>199</v>
      </c>
      <c r="C170" s="38" t="s">
        <v>220</v>
      </c>
      <c r="D170" s="39" t="s">
        <v>41</v>
      </c>
      <c r="E170" s="34" t="s">
        <v>183</v>
      </c>
      <c r="F170" s="39" t="s">
        <v>157</v>
      </c>
      <c r="G170" s="34" t="s">
        <v>91</v>
      </c>
      <c r="H170" s="37" t="s">
        <v>484</v>
      </c>
      <c r="I170" s="37" t="s">
        <v>483</v>
      </c>
      <c r="J170" s="37" t="s">
        <v>23</v>
      </c>
      <c r="K170" s="37" t="s">
        <v>30</v>
      </c>
      <c r="L170" s="37" t="s">
        <v>29</v>
      </c>
      <c r="M170" s="80" t="s">
        <v>58</v>
      </c>
      <c r="N170" s="40">
        <v>45</v>
      </c>
      <c r="O170" s="36">
        <v>70000</v>
      </c>
      <c r="P170" s="41">
        <v>3150000</v>
      </c>
      <c r="Q170" s="40">
        <v>0</v>
      </c>
      <c r="R170" s="36">
        <v>0</v>
      </c>
      <c r="S170" s="41">
        <v>0</v>
      </c>
      <c r="T170" s="35">
        <v>45</v>
      </c>
      <c r="U170" s="41">
        <v>3150000</v>
      </c>
      <c r="V170" s="41"/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45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>
        <v>0</v>
      </c>
      <c r="AP170" s="89">
        <v>0</v>
      </c>
    </row>
    <row r="171" spans="1:42" ht="30.75" customHeight="1">
      <c r="A171" s="37">
        <v>159</v>
      </c>
      <c r="B171" s="37" t="s">
        <v>199</v>
      </c>
      <c r="C171" s="38" t="s">
        <v>220</v>
      </c>
      <c r="D171" s="39" t="s">
        <v>41</v>
      </c>
      <c r="E171" s="34" t="s">
        <v>183</v>
      </c>
      <c r="F171" s="39" t="s">
        <v>157</v>
      </c>
      <c r="G171" s="34" t="s">
        <v>91</v>
      </c>
      <c r="H171" s="37" t="s">
        <v>484</v>
      </c>
      <c r="I171" s="37" t="s">
        <v>483</v>
      </c>
      <c r="J171" s="37" t="s">
        <v>24</v>
      </c>
      <c r="K171" s="37" t="s">
        <v>30</v>
      </c>
      <c r="L171" s="37" t="s">
        <v>29</v>
      </c>
      <c r="M171" s="80" t="s">
        <v>58</v>
      </c>
      <c r="N171" s="40">
        <v>3</v>
      </c>
      <c r="O171" s="36">
        <v>70000</v>
      </c>
      <c r="P171" s="41">
        <v>210000</v>
      </c>
      <c r="Q171" s="40">
        <v>0</v>
      </c>
      <c r="R171" s="36">
        <v>0</v>
      </c>
      <c r="S171" s="41">
        <v>0</v>
      </c>
      <c r="T171" s="35">
        <v>3</v>
      </c>
      <c r="U171" s="41">
        <v>210000</v>
      </c>
      <c r="V171" s="41"/>
      <c r="W171" s="37">
        <v>0</v>
      </c>
      <c r="X171" s="37">
        <v>0</v>
      </c>
      <c r="Y171" s="37">
        <v>3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0</v>
      </c>
      <c r="AP171" s="89">
        <v>0</v>
      </c>
    </row>
    <row r="172" spans="1:42" ht="30.75" customHeight="1">
      <c r="A172" s="37">
        <v>160</v>
      </c>
      <c r="B172" s="37" t="s">
        <v>199</v>
      </c>
      <c r="C172" s="38" t="s">
        <v>220</v>
      </c>
      <c r="D172" s="39" t="s">
        <v>41</v>
      </c>
      <c r="E172" s="34" t="s">
        <v>183</v>
      </c>
      <c r="F172" s="39" t="s">
        <v>157</v>
      </c>
      <c r="G172" s="34" t="s">
        <v>91</v>
      </c>
      <c r="H172" s="37" t="s">
        <v>484</v>
      </c>
      <c r="I172" s="37" t="s">
        <v>483</v>
      </c>
      <c r="J172" s="37" t="s">
        <v>25</v>
      </c>
      <c r="K172" s="37" t="s">
        <v>30</v>
      </c>
      <c r="L172" s="37" t="s">
        <v>29</v>
      </c>
      <c r="M172" s="80" t="s">
        <v>58</v>
      </c>
      <c r="N172" s="40">
        <v>7.5</v>
      </c>
      <c r="O172" s="36">
        <v>70000</v>
      </c>
      <c r="P172" s="41">
        <v>525000</v>
      </c>
      <c r="Q172" s="40">
        <v>0</v>
      </c>
      <c r="R172" s="36">
        <v>0</v>
      </c>
      <c r="S172" s="41">
        <v>0</v>
      </c>
      <c r="T172" s="35">
        <v>7.5</v>
      </c>
      <c r="U172" s="41">
        <v>525000</v>
      </c>
      <c r="V172" s="41"/>
      <c r="W172" s="37">
        <v>0</v>
      </c>
      <c r="X172" s="37">
        <v>7.5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>
        <v>0</v>
      </c>
      <c r="AP172" s="89">
        <v>0</v>
      </c>
    </row>
    <row r="173" spans="1:42" ht="30.75" customHeight="1">
      <c r="A173" s="37">
        <v>161</v>
      </c>
      <c r="B173" s="37" t="s">
        <v>199</v>
      </c>
      <c r="C173" s="38" t="s">
        <v>220</v>
      </c>
      <c r="D173" s="39" t="s">
        <v>41</v>
      </c>
      <c r="E173" s="34" t="s">
        <v>183</v>
      </c>
      <c r="F173" s="39" t="s">
        <v>157</v>
      </c>
      <c r="G173" s="34" t="s">
        <v>91</v>
      </c>
      <c r="H173" s="37" t="s">
        <v>484</v>
      </c>
      <c r="I173" s="37" t="s">
        <v>483</v>
      </c>
      <c r="J173" s="37" t="s">
        <v>23</v>
      </c>
      <c r="K173" s="37" t="s">
        <v>30</v>
      </c>
      <c r="L173" s="37" t="s">
        <v>29</v>
      </c>
      <c r="M173" s="80" t="s">
        <v>58</v>
      </c>
      <c r="N173" s="40">
        <v>44.3</v>
      </c>
      <c r="O173" s="36">
        <v>70000</v>
      </c>
      <c r="P173" s="41">
        <v>3101000</v>
      </c>
      <c r="Q173" s="40">
        <v>0</v>
      </c>
      <c r="R173" s="36">
        <v>0</v>
      </c>
      <c r="S173" s="41">
        <v>0</v>
      </c>
      <c r="T173" s="35">
        <v>44.3</v>
      </c>
      <c r="U173" s="41">
        <v>3101000</v>
      </c>
      <c r="V173" s="41"/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44.3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>
        <v>0</v>
      </c>
      <c r="AP173" s="89">
        <v>0</v>
      </c>
    </row>
    <row r="174" spans="1:42" ht="30.75" customHeight="1">
      <c r="A174" s="37">
        <v>162</v>
      </c>
      <c r="B174" s="37" t="s">
        <v>199</v>
      </c>
      <c r="C174" s="38" t="s">
        <v>220</v>
      </c>
      <c r="D174" s="39" t="s">
        <v>41</v>
      </c>
      <c r="E174" s="34" t="s">
        <v>183</v>
      </c>
      <c r="F174" s="39" t="s">
        <v>157</v>
      </c>
      <c r="G174" s="34" t="s">
        <v>91</v>
      </c>
      <c r="H174" s="37" t="s">
        <v>484</v>
      </c>
      <c r="I174" s="37" t="s">
        <v>483</v>
      </c>
      <c r="J174" s="37" t="s">
        <v>24</v>
      </c>
      <c r="K174" s="37" t="s">
        <v>30</v>
      </c>
      <c r="L174" s="37" t="s">
        <v>29</v>
      </c>
      <c r="M174" s="80" t="s">
        <v>58</v>
      </c>
      <c r="N174" s="40">
        <v>3</v>
      </c>
      <c r="O174" s="36">
        <v>70000</v>
      </c>
      <c r="P174" s="41">
        <v>210000</v>
      </c>
      <c r="Q174" s="40">
        <v>0</v>
      </c>
      <c r="R174" s="36">
        <v>0</v>
      </c>
      <c r="S174" s="41">
        <v>0</v>
      </c>
      <c r="T174" s="35">
        <v>3</v>
      </c>
      <c r="U174" s="41">
        <v>210000</v>
      </c>
      <c r="V174" s="41"/>
      <c r="W174" s="37">
        <v>0</v>
      </c>
      <c r="X174" s="37">
        <v>0</v>
      </c>
      <c r="Y174" s="37">
        <v>3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89">
        <v>0</v>
      </c>
    </row>
    <row r="175" spans="1:42" ht="30.75" customHeight="1">
      <c r="A175" s="37">
        <v>163</v>
      </c>
      <c r="B175" s="37" t="s">
        <v>199</v>
      </c>
      <c r="C175" s="38" t="s">
        <v>220</v>
      </c>
      <c r="D175" s="39" t="s">
        <v>41</v>
      </c>
      <c r="E175" s="34" t="s">
        <v>183</v>
      </c>
      <c r="F175" s="39" t="s">
        <v>157</v>
      </c>
      <c r="G175" s="34" t="s">
        <v>91</v>
      </c>
      <c r="H175" s="37" t="s">
        <v>484</v>
      </c>
      <c r="I175" s="37" t="s">
        <v>483</v>
      </c>
      <c r="J175" s="37" t="s">
        <v>25</v>
      </c>
      <c r="K175" s="37" t="s">
        <v>30</v>
      </c>
      <c r="L175" s="37" t="s">
        <v>29</v>
      </c>
      <c r="M175" s="80" t="s">
        <v>58</v>
      </c>
      <c r="N175" s="40">
        <v>7.4</v>
      </c>
      <c r="O175" s="36">
        <v>70000</v>
      </c>
      <c r="P175" s="41">
        <v>518000</v>
      </c>
      <c r="Q175" s="40">
        <v>0</v>
      </c>
      <c r="R175" s="36">
        <v>0</v>
      </c>
      <c r="S175" s="41">
        <v>0</v>
      </c>
      <c r="T175" s="35">
        <v>7.4</v>
      </c>
      <c r="U175" s="41">
        <v>518000</v>
      </c>
      <c r="V175" s="41"/>
      <c r="W175" s="37">
        <v>0</v>
      </c>
      <c r="X175" s="37">
        <v>7.4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>
        <v>0</v>
      </c>
      <c r="AP175" s="89">
        <v>0</v>
      </c>
    </row>
    <row r="176" spans="1:42" ht="30.75" customHeight="1">
      <c r="A176" s="37">
        <v>164</v>
      </c>
      <c r="B176" s="37" t="s">
        <v>125</v>
      </c>
      <c r="C176" s="38" t="s">
        <v>49</v>
      </c>
      <c r="D176" s="39" t="s">
        <v>28</v>
      </c>
      <c r="E176" s="34" t="s">
        <v>165</v>
      </c>
      <c r="F176" s="39" t="s">
        <v>148</v>
      </c>
      <c r="G176" s="34" t="s">
        <v>91</v>
      </c>
      <c r="H176" s="37" t="s">
        <v>633</v>
      </c>
      <c r="I176" s="37" t="s">
        <v>632</v>
      </c>
      <c r="J176" s="37" t="s">
        <v>23</v>
      </c>
      <c r="K176" s="37" t="s">
        <v>280</v>
      </c>
      <c r="L176" s="37" t="s">
        <v>393</v>
      </c>
      <c r="M176" s="80" t="s">
        <v>506</v>
      </c>
      <c r="N176" s="40">
        <v>30</v>
      </c>
      <c r="O176" s="36">
        <v>70000</v>
      </c>
      <c r="P176" s="41">
        <v>2100000</v>
      </c>
      <c r="Q176" s="40">
        <v>0</v>
      </c>
      <c r="R176" s="36">
        <v>0</v>
      </c>
      <c r="S176" s="41">
        <v>0</v>
      </c>
      <c r="T176" s="35">
        <v>30</v>
      </c>
      <c r="U176" s="41">
        <v>2100000</v>
      </c>
      <c r="V176" s="41"/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30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>
        <v>0</v>
      </c>
      <c r="AP176" s="89">
        <v>0</v>
      </c>
    </row>
    <row r="177" spans="1:42" ht="30.75" customHeight="1">
      <c r="A177" s="37">
        <v>165</v>
      </c>
      <c r="B177" s="37" t="s">
        <v>125</v>
      </c>
      <c r="C177" s="38" t="s">
        <v>49</v>
      </c>
      <c r="D177" s="39" t="s">
        <v>28</v>
      </c>
      <c r="E177" s="34" t="s">
        <v>165</v>
      </c>
      <c r="F177" s="39" t="s">
        <v>148</v>
      </c>
      <c r="G177" s="34" t="s">
        <v>91</v>
      </c>
      <c r="H177" s="37" t="s">
        <v>633</v>
      </c>
      <c r="I177" s="37" t="s">
        <v>632</v>
      </c>
      <c r="J177" s="37" t="s">
        <v>24</v>
      </c>
      <c r="K177" s="37" t="s">
        <v>280</v>
      </c>
      <c r="L177" s="37" t="s">
        <v>393</v>
      </c>
      <c r="M177" s="80" t="s">
        <v>506</v>
      </c>
      <c r="N177" s="40">
        <v>0.2</v>
      </c>
      <c r="O177" s="36">
        <v>70000</v>
      </c>
      <c r="P177" s="41">
        <v>14000</v>
      </c>
      <c r="Q177" s="40">
        <v>0</v>
      </c>
      <c r="R177" s="36">
        <v>0</v>
      </c>
      <c r="S177" s="41">
        <v>0</v>
      </c>
      <c r="T177" s="35">
        <v>0.2</v>
      </c>
      <c r="U177" s="41">
        <v>14000</v>
      </c>
      <c r="V177" s="41"/>
      <c r="W177" s="37">
        <v>0</v>
      </c>
      <c r="X177" s="37">
        <v>0</v>
      </c>
      <c r="Y177" s="37">
        <v>0.2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>
        <v>0</v>
      </c>
      <c r="AP177" s="89">
        <v>0</v>
      </c>
    </row>
    <row r="178" spans="1:42" ht="30.75" customHeight="1">
      <c r="A178" s="37">
        <v>166</v>
      </c>
      <c r="B178" s="37" t="s">
        <v>125</v>
      </c>
      <c r="C178" s="38" t="s">
        <v>49</v>
      </c>
      <c r="D178" s="39" t="s">
        <v>28</v>
      </c>
      <c r="E178" s="34" t="s">
        <v>165</v>
      </c>
      <c r="F178" s="39" t="s">
        <v>148</v>
      </c>
      <c r="G178" s="34" t="s">
        <v>91</v>
      </c>
      <c r="H178" s="37" t="s">
        <v>633</v>
      </c>
      <c r="I178" s="37" t="s">
        <v>632</v>
      </c>
      <c r="J178" s="37" t="s">
        <v>25</v>
      </c>
      <c r="K178" s="37" t="s">
        <v>280</v>
      </c>
      <c r="L178" s="37" t="s">
        <v>393</v>
      </c>
      <c r="M178" s="80" t="s">
        <v>506</v>
      </c>
      <c r="N178" s="40">
        <v>0.5</v>
      </c>
      <c r="O178" s="36">
        <v>70000</v>
      </c>
      <c r="P178" s="41">
        <v>35000</v>
      </c>
      <c r="Q178" s="40">
        <v>0</v>
      </c>
      <c r="R178" s="36">
        <v>0</v>
      </c>
      <c r="S178" s="41">
        <v>0</v>
      </c>
      <c r="T178" s="35">
        <v>0.5</v>
      </c>
      <c r="U178" s="41">
        <v>35000</v>
      </c>
      <c r="V178" s="41"/>
      <c r="W178" s="37">
        <v>0</v>
      </c>
      <c r="X178" s="37">
        <v>0.5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>
        <v>0</v>
      </c>
      <c r="AP178" s="89">
        <v>0</v>
      </c>
    </row>
    <row r="179" spans="1:42" ht="30.75" customHeight="1">
      <c r="A179" s="37">
        <v>167</v>
      </c>
      <c r="B179" s="37" t="s">
        <v>125</v>
      </c>
      <c r="C179" s="38" t="s">
        <v>49</v>
      </c>
      <c r="D179" s="42" t="s">
        <v>28</v>
      </c>
      <c r="E179" s="34" t="s">
        <v>165</v>
      </c>
      <c r="F179" s="39" t="s">
        <v>148</v>
      </c>
      <c r="G179" s="34" t="s">
        <v>91</v>
      </c>
      <c r="H179" s="37" t="s">
        <v>633</v>
      </c>
      <c r="I179" s="37" t="s">
        <v>632</v>
      </c>
      <c r="J179" s="37" t="s">
        <v>23</v>
      </c>
      <c r="K179" s="37" t="s">
        <v>332</v>
      </c>
      <c r="L179" s="37" t="s">
        <v>394</v>
      </c>
      <c r="M179" s="80" t="s">
        <v>507</v>
      </c>
      <c r="N179" s="40">
        <v>30</v>
      </c>
      <c r="O179" s="36">
        <v>70000</v>
      </c>
      <c r="P179" s="41">
        <v>2100000</v>
      </c>
      <c r="Q179" s="40">
        <v>0</v>
      </c>
      <c r="R179" s="36">
        <v>0</v>
      </c>
      <c r="S179" s="41">
        <v>0</v>
      </c>
      <c r="T179" s="35">
        <v>30</v>
      </c>
      <c r="U179" s="41">
        <v>2100000</v>
      </c>
      <c r="V179" s="41"/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30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0</v>
      </c>
      <c r="AP179" s="89">
        <v>0</v>
      </c>
    </row>
    <row r="180" spans="1:42" ht="30.75" customHeight="1">
      <c r="A180" s="37">
        <v>168</v>
      </c>
      <c r="B180" s="37" t="s">
        <v>125</v>
      </c>
      <c r="C180" s="38" t="s">
        <v>49</v>
      </c>
      <c r="D180" s="42" t="s">
        <v>28</v>
      </c>
      <c r="E180" s="34" t="s">
        <v>165</v>
      </c>
      <c r="F180" s="39" t="s">
        <v>148</v>
      </c>
      <c r="G180" s="34" t="s">
        <v>91</v>
      </c>
      <c r="H180" s="37" t="s">
        <v>633</v>
      </c>
      <c r="I180" s="37" t="s">
        <v>632</v>
      </c>
      <c r="J180" s="37" t="s">
        <v>24</v>
      </c>
      <c r="K180" s="37" t="s">
        <v>332</v>
      </c>
      <c r="L180" s="37" t="s">
        <v>394</v>
      </c>
      <c r="M180" s="80" t="s">
        <v>507</v>
      </c>
      <c r="N180" s="40">
        <v>0.7</v>
      </c>
      <c r="O180" s="36">
        <v>70000</v>
      </c>
      <c r="P180" s="41">
        <v>49000</v>
      </c>
      <c r="Q180" s="40">
        <v>0</v>
      </c>
      <c r="R180" s="36">
        <v>0</v>
      </c>
      <c r="S180" s="41">
        <v>0</v>
      </c>
      <c r="T180" s="35">
        <v>0.7</v>
      </c>
      <c r="U180" s="41">
        <v>49000</v>
      </c>
      <c r="V180" s="41"/>
      <c r="W180" s="37">
        <v>0</v>
      </c>
      <c r="X180" s="37">
        <v>0</v>
      </c>
      <c r="Y180" s="37">
        <v>0.7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>
        <v>0</v>
      </c>
      <c r="AP180" s="89">
        <v>0</v>
      </c>
    </row>
    <row r="181" spans="1:42" ht="30.75" customHeight="1">
      <c r="A181" s="37">
        <v>169</v>
      </c>
      <c r="B181" s="37" t="s">
        <v>125</v>
      </c>
      <c r="C181" s="38" t="s">
        <v>49</v>
      </c>
      <c r="D181" s="42" t="s">
        <v>28</v>
      </c>
      <c r="E181" s="34" t="s">
        <v>165</v>
      </c>
      <c r="F181" s="39" t="s">
        <v>148</v>
      </c>
      <c r="G181" s="34" t="s">
        <v>91</v>
      </c>
      <c r="H181" s="37" t="s">
        <v>633</v>
      </c>
      <c r="I181" s="37" t="s">
        <v>632</v>
      </c>
      <c r="J181" s="37" t="s">
        <v>25</v>
      </c>
      <c r="K181" s="37" t="s">
        <v>332</v>
      </c>
      <c r="L181" s="37" t="s">
        <v>394</v>
      </c>
      <c r="M181" s="80" t="s">
        <v>507</v>
      </c>
      <c r="N181" s="40">
        <v>1.8</v>
      </c>
      <c r="O181" s="36">
        <v>70000</v>
      </c>
      <c r="P181" s="41">
        <v>126000</v>
      </c>
      <c r="Q181" s="40">
        <v>0</v>
      </c>
      <c r="R181" s="36">
        <v>0</v>
      </c>
      <c r="S181" s="41">
        <v>0</v>
      </c>
      <c r="T181" s="35">
        <v>1.8</v>
      </c>
      <c r="U181" s="41">
        <v>126000</v>
      </c>
      <c r="V181" s="41"/>
      <c r="W181" s="37">
        <v>0</v>
      </c>
      <c r="X181" s="37">
        <v>1.8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>
        <v>0</v>
      </c>
      <c r="AP181" s="89">
        <v>0</v>
      </c>
    </row>
    <row r="182" spans="1:42" ht="30.75" customHeight="1">
      <c r="A182" s="37">
        <v>170</v>
      </c>
      <c r="B182" s="37" t="s">
        <v>125</v>
      </c>
      <c r="C182" s="38" t="s">
        <v>49</v>
      </c>
      <c r="D182" s="42" t="s">
        <v>28</v>
      </c>
      <c r="E182" s="34" t="s">
        <v>165</v>
      </c>
      <c r="F182" s="39" t="s">
        <v>148</v>
      </c>
      <c r="G182" s="34" t="s">
        <v>91</v>
      </c>
      <c r="H182" s="37" t="s">
        <v>633</v>
      </c>
      <c r="I182" s="37" t="s">
        <v>632</v>
      </c>
      <c r="J182" s="37" t="s">
        <v>23</v>
      </c>
      <c r="K182" s="37" t="s">
        <v>280</v>
      </c>
      <c r="L182" s="37" t="s">
        <v>395</v>
      </c>
      <c r="M182" s="80" t="s">
        <v>508</v>
      </c>
      <c r="N182" s="40">
        <v>15</v>
      </c>
      <c r="O182" s="36">
        <v>70000</v>
      </c>
      <c r="P182" s="41">
        <v>1050000</v>
      </c>
      <c r="Q182" s="40">
        <v>0</v>
      </c>
      <c r="R182" s="36">
        <v>0</v>
      </c>
      <c r="S182" s="41">
        <v>0</v>
      </c>
      <c r="T182" s="35">
        <v>15</v>
      </c>
      <c r="U182" s="41">
        <v>1050000</v>
      </c>
      <c r="V182" s="41"/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15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>
        <v>0</v>
      </c>
      <c r="AP182" s="89">
        <v>0</v>
      </c>
    </row>
    <row r="183" spans="1:42" ht="30.75" customHeight="1">
      <c r="A183" s="37">
        <v>171</v>
      </c>
      <c r="B183" s="37" t="s">
        <v>125</v>
      </c>
      <c r="C183" s="38" t="s">
        <v>49</v>
      </c>
      <c r="D183" s="42" t="s">
        <v>28</v>
      </c>
      <c r="E183" s="34" t="s">
        <v>165</v>
      </c>
      <c r="F183" s="33" t="s">
        <v>148</v>
      </c>
      <c r="G183" s="34" t="s">
        <v>91</v>
      </c>
      <c r="H183" s="37" t="s">
        <v>633</v>
      </c>
      <c r="I183" s="37" t="s">
        <v>632</v>
      </c>
      <c r="J183" s="37" t="s">
        <v>24</v>
      </c>
      <c r="K183" s="37" t="s">
        <v>280</v>
      </c>
      <c r="L183" s="37" t="s">
        <v>395</v>
      </c>
      <c r="M183" s="80" t="s">
        <v>508</v>
      </c>
      <c r="N183" s="40">
        <v>0.2</v>
      </c>
      <c r="O183" s="36">
        <v>70000</v>
      </c>
      <c r="P183" s="41">
        <v>14000</v>
      </c>
      <c r="Q183" s="40">
        <v>0</v>
      </c>
      <c r="R183" s="36">
        <v>0</v>
      </c>
      <c r="S183" s="41">
        <v>0</v>
      </c>
      <c r="T183" s="35">
        <v>0.2</v>
      </c>
      <c r="U183" s="41">
        <v>14000</v>
      </c>
      <c r="V183" s="41"/>
      <c r="W183" s="37">
        <v>0</v>
      </c>
      <c r="X183" s="37">
        <v>0</v>
      </c>
      <c r="Y183" s="37">
        <v>0.2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>
        <v>0</v>
      </c>
      <c r="AP183" s="89">
        <v>0</v>
      </c>
    </row>
    <row r="184" spans="1:42" ht="30.75" customHeight="1">
      <c r="A184" s="37">
        <v>172</v>
      </c>
      <c r="B184" s="37" t="s">
        <v>125</v>
      </c>
      <c r="C184" s="38" t="s">
        <v>49</v>
      </c>
      <c r="D184" s="42" t="s">
        <v>28</v>
      </c>
      <c r="E184" s="34" t="s">
        <v>165</v>
      </c>
      <c r="F184" s="33" t="s">
        <v>148</v>
      </c>
      <c r="G184" s="34" t="s">
        <v>91</v>
      </c>
      <c r="H184" s="37" t="s">
        <v>633</v>
      </c>
      <c r="I184" s="37" t="s">
        <v>632</v>
      </c>
      <c r="J184" s="37" t="s">
        <v>25</v>
      </c>
      <c r="K184" s="37" t="s">
        <v>280</v>
      </c>
      <c r="L184" s="37" t="s">
        <v>395</v>
      </c>
      <c r="M184" s="80" t="s">
        <v>508</v>
      </c>
      <c r="N184" s="40">
        <v>0.5</v>
      </c>
      <c r="O184" s="36">
        <v>70000</v>
      </c>
      <c r="P184" s="41">
        <v>35000</v>
      </c>
      <c r="Q184" s="40">
        <v>0</v>
      </c>
      <c r="R184" s="36">
        <v>0</v>
      </c>
      <c r="S184" s="41">
        <v>0</v>
      </c>
      <c r="T184" s="35">
        <v>0.5</v>
      </c>
      <c r="U184" s="41">
        <v>35000</v>
      </c>
      <c r="V184" s="41"/>
      <c r="W184" s="37">
        <v>0</v>
      </c>
      <c r="X184" s="37">
        <v>0.5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>
        <v>0</v>
      </c>
      <c r="AP184" s="89">
        <v>0</v>
      </c>
    </row>
    <row r="185" spans="1:42" ht="30.75" customHeight="1">
      <c r="A185" s="37">
        <v>173</v>
      </c>
      <c r="B185" s="37" t="s">
        <v>37</v>
      </c>
      <c r="C185" s="38" t="s">
        <v>55</v>
      </c>
      <c r="D185" s="42" t="s">
        <v>56</v>
      </c>
      <c r="E185" s="34" t="s">
        <v>180</v>
      </c>
      <c r="F185" s="33" t="s">
        <v>155</v>
      </c>
      <c r="G185" s="34" t="s">
        <v>91</v>
      </c>
      <c r="H185" s="37" t="s">
        <v>476</v>
      </c>
      <c r="I185" s="37" t="s">
        <v>477</v>
      </c>
      <c r="J185" s="37" t="s">
        <v>23</v>
      </c>
      <c r="K185" s="37" t="s">
        <v>359</v>
      </c>
      <c r="L185" s="37" t="s">
        <v>423</v>
      </c>
      <c r="M185" s="80" t="s">
        <v>60</v>
      </c>
      <c r="N185" s="40">
        <v>30</v>
      </c>
      <c r="O185" s="36">
        <v>70000</v>
      </c>
      <c r="P185" s="41">
        <v>2100000</v>
      </c>
      <c r="Q185" s="40">
        <v>0</v>
      </c>
      <c r="R185" s="36">
        <v>0</v>
      </c>
      <c r="S185" s="41">
        <v>0</v>
      </c>
      <c r="T185" s="35">
        <v>30</v>
      </c>
      <c r="U185" s="41">
        <v>2100000</v>
      </c>
      <c r="V185" s="41"/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30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>
        <v>0</v>
      </c>
      <c r="AP185" s="89">
        <v>0</v>
      </c>
    </row>
    <row r="186" spans="1:42" ht="30.75" customHeight="1">
      <c r="A186" s="37">
        <v>174</v>
      </c>
      <c r="B186" s="37" t="s">
        <v>37</v>
      </c>
      <c r="C186" s="38" t="s">
        <v>55</v>
      </c>
      <c r="D186" s="42" t="s">
        <v>56</v>
      </c>
      <c r="E186" s="34" t="s">
        <v>180</v>
      </c>
      <c r="F186" s="33" t="s">
        <v>155</v>
      </c>
      <c r="G186" s="34" t="s">
        <v>91</v>
      </c>
      <c r="H186" s="37" t="s">
        <v>476</v>
      </c>
      <c r="I186" s="37" t="s">
        <v>477</v>
      </c>
      <c r="J186" s="37" t="s">
        <v>24</v>
      </c>
      <c r="K186" s="37" t="s">
        <v>359</v>
      </c>
      <c r="L186" s="37" t="s">
        <v>423</v>
      </c>
      <c r="M186" s="80" t="s">
        <v>60</v>
      </c>
      <c r="N186" s="40">
        <v>1</v>
      </c>
      <c r="O186" s="36">
        <v>70000</v>
      </c>
      <c r="P186" s="41">
        <v>70000</v>
      </c>
      <c r="Q186" s="40">
        <v>0</v>
      </c>
      <c r="R186" s="36">
        <v>0</v>
      </c>
      <c r="S186" s="41">
        <v>0</v>
      </c>
      <c r="T186" s="35">
        <v>1</v>
      </c>
      <c r="U186" s="41">
        <v>70000</v>
      </c>
      <c r="V186" s="41"/>
      <c r="W186" s="37">
        <v>0</v>
      </c>
      <c r="X186" s="37">
        <v>0</v>
      </c>
      <c r="Y186" s="37">
        <v>1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>
        <v>0</v>
      </c>
      <c r="AP186" s="89">
        <v>0</v>
      </c>
    </row>
    <row r="187" spans="1:42" ht="30.75" customHeight="1">
      <c r="A187" s="37">
        <v>175</v>
      </c>
      <c r="B187" s="37" t="s">
        <v>37</v>
      </c>
      <c r="C187" s="38" t="s">
        <v>55</v>
      </c>
      <c r="D187" s="42" t="s">
        <v>56</v>
      </c>
      <c r="E187" s="34" t="s">
        <v>180</v>
      </c>
      <c r="F187" s="33" t="s">
        <v>155</v>
      </c>
      <c r="G187" s="34" t="s">
        <v>91</v>
      </c>
      <c r="H187" s="37" t="s">
        <v>476</v>
      </c>
      <c r="I187" s="37" t="s">
        <v>477</v>
      </c>
      <c r="J187" s="37" t="s">
        <v>25</v>
      </c>
      <c r="K187" s="37" t="s">
        <v>359</v>
      </c>
      <c r="L187" s="37" t="s">
        <v>423</v>
      </c>
      <c r="M187" s="80" t="s">
        <v>60</v>
      </c>
      <c r="N187" s="40">
        <v>2.4</v>
      </c>
      <c r="O187" s="36">
        <v>70000</v>
      </c>
      <c r="P187" s="41">
        <v>168000</v>
      </c>
      <c r="Q187" s="40">
        <v>0</v>
      </c>
      <c r="R187" s="36">
        <v>0</v>
      </c>
      <c r="S187" s="41">
        <v>0</v>
      </c>
      <c r="T187" s="35">
        <v>2.4</v>
      </c>
      <c r="U187" s="41">
        <v>168000</v>
      </c>
      <c r="V187" s="41"/>
      <c r="W187" s="37">
        <v>0</v>
      </c>
      <c r="X187" s="37">
        <v>2.4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>
        <v>0</v>
      </c>
      <c r="AP187" s="89">
        <v>0</v>
      </c>
    </row>
    <row r="188" spans="1:42" ht="30.75" customHeight="1">
      <c r="A188" s="37">
        <v>176</v>
      </c>
      <c r="B188" s="37" t="s">
        <v>37</v>
      </c>
      <c r="C188" s="38" t="s">
        <v>55</v>
      </c>
      <c r="D188" s="42" t="s">
        <v>56</v>
      </c>
      <c r="E188" s="34" t="s">
        <v>180</v>
      </c>
      <c r="F188" s="33" t="s">
        <v>155</v>
      </c>
      <c r="G188" s="34" t="s">
        <v>91</v>
      </c>
      <c r="H188" s="37" t="s">
        <v>476</v>
      </c>
      <c r="I188" s="37" t="s">
        <v>477</v>
      </c>
      <c r="J188" s="37" t="s">
        <v>23</v>
      </c>
      <c r="K188" s="37" t="s">
        <v>390</v>
      </c>
      <c r="L188" s="37" t="s">
        <v>36</v>
      </c>
      <c r="M188" s="80" t="s">
        <v>60</v>
      </c>
      <c r="N188" s="40">
        <v>10</v>
      </c>
      <c r="O188" s="36">
        <v>70000</v>
      </c>
      <c r="P188" s="41">
        <v>700000</v>
      </c>
      <c r="Q188" s="40">
        <v>0</v>
      </c>
      <c r="R188" s="36">
        <v>0</v>
      </c>
      <c r="S188" s="41">
        <v>0</v>
      </c>
      <c r="T188" s="35">
        <v>10</v>
      </c>
      <c r="U188" s="41">
        <v>700000</v>
      </c>
      <c r="V188" s="41"/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10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7">
        <v>0</v>
      </c>
      <c r="AP188" s="89">
        <v>0</v>
      </c>
    </row>
    <row r="189" spans="1:42" ht="30.75" customHeight="1">
      <c r="A189" s="37">
        <v>177</v>
      </c>
      <c r="B189" s="37" t="s">
        <v>37</v>
      </c>
      <c r="C189" s="38" t="s">
        <v>55</v>
      </c>
      <c r="D189" s="42" t="s">
        <v>56</v>
      </c>
      <c r="E189" s="34" t="s">
        <v>180</v>
      </c>
      <c r="F189" s="33" t="s">
        <v>155</v>
      </c>
      <c r="G189" s="34" t="s">
        <v>91</v>
      </c>
      <c r="H189" s="37" t="s">
        <v>476</v>
      </c>
      <c r="I189" s="37" t="s">
        <v>477</v>
      </c>
      <c r="J189" s="37" t="s">
        <v>23</v>
      </c>
      <c r="K189" s="37" t="s">
        <v>389</v>
      </c>
      <c r="L189" s="37" t="s">
        <v>36</v>
      </c>
      <c r="M189" s="80" t="s">
        <v>60</v>
      </c>
      <c r="N189" s="40">
        <v>10</v>
      </c>
      <c r="O189" s="36">
        <v>70000</v>
      </c>
      <c r="P189" s="41">
        <v>700000</v>
      </c>
      <c r="Q189" s="40">
        <v>0</v>
      </c>
      <c r="R189" s="36">
        <v>0</v>
      </c>
      <c r="S189" s="41">
        <v>0</v>
      </c>
      <c r="T189" s="35">
        <v>10</v>
      </c>
      <c r="U189" s="41">
        <v>700000</v>
      </c>
      <c r="V189" s="41"/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10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7">
        <v>0</v>
      </c>
      <c r="AP189" s="89">
        <v>0</v>
      </c>
    </row>
    <row r="190" spans="1:42" ht="30.75" customHeight="1">
      <c r="A190" s="37">
        <v>178</v>
      </c>
      <c r="B190" s="37" t="s">
        <v>37</v>
      </c>
      <c r="C190" s="38" t="s">
        <v>55</v>
      </c>
      <c r="D190" s="42" t="s">
        <v>56</v>
      </c>
      <c r="E190" s="34" t="s">
        <v>180</v>
      </c>
      <c r="F190" s="39" t="s">
        <v>155</v>
      </c>
      <c r="G190" s="34" t="s">
        <v>91</v>
      </c>
      <c r="H190" s="37" t="s">
        <v>476</v>
      </c>
      <c r="I190" s="37" t="s">
        <v>477</v>
      </c>
      <c r="J190" s="37" t="s">
        <v>19</v>
      </c>
      <c r="K190" s="37" t="s">
        <v>358</v>
      </c>
      <c r="L190" s="37" t="s">
        <v>623</v>
      </c>
      <c r="M190" s="80" t="s">
        <v>644</v>
      </c>
      <c r="N190" s="40">
        <v>0</v>
      </c>
      <c r="O190" s="36">
        <v>0</v>
      </c>
      <c r="P190" s="41">
        <v>0</v>
      </c>
      <c r="Q190" s="40">
        <v>10</v>
      </c>
      <c r="R190" s="36">
        <v>90000</v>
      </c>
      <c r="S190" s="41">
        <v>900000</v>
      </c>
      <c r="T190" s="35">
        <v>10</v>
      </c>
      <c r="U190" s="41">
        <v>900000</v>
      </c>
      <c r="V190" s="41"/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10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7">
        <v>0</v>
      </c>
      <c r="AP190" s="89">
        <v>0</v>
      </c>
    </row>
    <row r="191" spans="1:42" ht="30.75" customHeight="1">
      <c r="A191" s="37">
        <v>179</v>
      </c>
      <c r="B191" s="37" t="s">
        <v>307</v>
      </c>
      <c r="C191" s="38" t="s">
        <v>132</v>
      </c>
      <c r="D191" s="42" t="s">
        <v>587</v>
      </c>
      <c r="E191" s="34" t="s">
        <v>174</v>
      </c>
      <c r="F191" s="39" t="s">
        <v>151</v>
      </c>
      <c r="G191" s="34" t="s">
        <v>95</v>
      </c>
      <c r="H191" s="37" t="s">
        <v>460</v>
      </c>
      <c r="I191" s="37" t="s">
        <v>461</v>
      </c>
      <c r="J191" s="37" t="s">
        <v>19</v>
      </c>
      <c r="K191" s="37" t="s">
        <v>352</v>
      </c>
      <c r="L191" s="37" t="s">
        <v>410</v>
      </c>
      <c r="M191" s="80" t="s">
        <v>523</v>
      </c>
      <c r="N191" s="40">
        <v>0</v>
      </c>
      <c r="O191" s="36">
        <v>0</v>
      </c>
      <c r="P191" s="41">
        <v>0</v>
      </c>
      <c r="Q191" s="40">
        <v>30</v>
      </c>
      <c r="R191" s="36">
        <v>120000</v>
      </c>
      <c r="S191" s="41">
        <v>3600000</v>
      </c>
      <c r="T191" s="35">
        <v>30</v>
      </c>
      <c r="U191" s="41">
        <v>3600000</v>
      </c>
      <c r="V191" s="41"/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30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7">
        <v>0</v>
      </c>
      <c r="AP191" s="89">
        <v>0</v>
      </c>
    </row>
    <row r="192" spans="1:42" ht="30.75" customHeight="1">
      <c r="A192" s="37">
        <v>180</v>
      </c>
      <c r="B192" s="37" t="s">
        <v>307</v>
      </c>
      <c r="C192" s="38" t="s">
        <v>132</v>
      </c>
      <c r="D192" s="42" t="s">
        <v>587</v>
      </c>
      <c r="E192" s="34" t="s">
        <v>174</v>
      </c>
      <c r="F192" s="33" t="s">
        <v>151</v>
      </c>
      <c r="G192" s="34" t="s">
        <v>95</v>
      </c>
      <c r="H192" s="37" t="s">
        <v>460</v>
      </c>
      <c r="I192" s="37" t="s">
        <v>461</v>
      </c>
      <c r="J192" s="37" t="s">
        <v>20</v>
      </c>
      <c r="K192" s="37" t="s">
        <v>352</v>
      </c>
      <c r="L192" s="37" t="s">
        <v>410</v>
      </c>
      <c r="M192" s="80" t="s">
        <v>523</v>
      </c>
      <c r="N192" s="40">
        <v>0</v>
      </c>
      <c r="O192" s="36">
        <v>0</v>
      </c>
      <c r="P192" s="41">
        <v>0</v>
      </c>
      <c r="Q192" s="40">
        <v>0.5</v>
      </c>
      <c r="R192" s="36">
        <v>120000</v>
      </c>
      <c r="S192" s="41">
        <v>60000</v>
      </c>
      <c r="T192" s="35">
        <v>0.5</v>
      </c>
      <c r="U192" s="41">
        <v>60000</v>
      </c>
      <c r="V192" s="41"/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0.5</v>
      </c>
      <c r="AM192" s="37">
        <v>0</v>
      </c>
      <c r="AN192" s="37">
        <v>0</v>
      </c>
      <c r="AO192" s="37">
        <v>0</v>
      </c>
      <c r="AP192" s="89">
        <v>0</v>
      </c>
    </row>
    <row r="193" spans="1:42" ht="30.75" customHeight="1">
      <c r="A193" s="37">
        <v>181</v>
      </c>
      <c r="B193" s="37" t="s">
        <v>307</v>
      </c>
      <c r="C193" s="38" t="s">
        <v>132</v>
      </c>
      <c r="D193" s="42" t="s">
        <v>587</v>
      </c>
      <c r="E193" s="34" t="s">
        <v>174</v>
      </c>
      <c r="F193" s="39" t="s">
        <v>151</v>
      </c>
      <c r="G193" s="34" t="s">
        <v>95</v>
      </c>
      <c r="H193" s="37" t="s">
        <v>460</v>
      </c>
      <c r="I193" s="37" t="s">
        <v>461</v>
      </c>
      <c r="J193" s="37" t="s">
        <v>21</v>
      </c>
      <c r="K193" s="37" t="s">
        <v>352</v>
      </c>
      <c r="L193" s="37" t="s">
        <v>410</v>
      </c>
      <c r="M193" s="80" t="s">
        <v>523</v>
      </c>
      <c r="N193" s="40">
        <v>0</v>
      </c>
      <c r="O193" s="36">
        <v>0</v>
      </c>
      <c r="P193" s="41">
        <v>0</v>
      </c>
      <c r="Q193" s="40">
        <v>1.3</v>
      </c>
      <c r="R193" s="36">
        <v>120000</v>
      </c>
      <c r="S193" s="41">
        <v>156000</v>
      </c>
      <c r="T193" s="35">
        <v>1.3</v>
      </c>
      <c r="U193" s="41">
        <v>156000</v>
      </c>
      <c r="V193" s="41"/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1.3</v>
      </c>
      <c r="AK193" s="37">
        <v>0</v>
      </c>
      <c r="AL193" s="37">
        <v>0</v>
      </c>
      <c r="AM193" s="37">
        <v>0</v>
      </c>
      <c r="AN193" s="37">
        <v>0</v>
      </c>
      <c r="AO193" s="37">
        <v>0</v>
      </c>
      <c r="AP193" s="89">
        <v>0</v>
      </c>
    </row>
    <row r="194" spans="1:42" ht="30.75" customHeight="1">
      <c r="A194" s="37">
        <v>182</v>
      </c>
      <c r="B194" s="37" t="s">
        <v>307</v>
      </c>
      <c r="C194" s="38" t="s">
        <v>132</v>
      </c>
      <c r="D194" s="42" t="s">
        <v>587</v>
      </c>
      <c r="E194" s="34" t="s">
        <v>174</v>
      </c>
      <c r="F194" s="33" t="s">
        <v>151</v>
      </c>
      <c r="G194" s="34" t="s">
        <v>95</v>
      </c>
      <c r="H194" s="37" t="s">
        <v>460</v>
      </c>
      <c r="I194" s="37" t="s">
        <v>461</v>
      </c>
      <c r="J194" s="37" t="s">
        <v>19</v>
      </c>
      <c r="K194" s="37" t="s">
        <v>352</v>
      </c>
      <c r="L194" s="37" t="s">
        <v>411</v>
      </c>
      <c r="M194" s="80" t="s">
        <v>524</v>
      </c>
      <c r="N194" s="40">
        <v>0</v>
      </c>
      <c r="O194" s="36">
        <v>0</v>
      </c>
      <c r="P194" s="41">
        <v>0</v>
      </c>
      <c r="Q194" s="40">
        <v>30</v>
      </c>
      <c r="R194" s="36">
        <v>120000</v>
      </c>
      <c r="S194" s="41">
        <v>3600000</v>
      </c>
      <c r="T194" s="35">
        <v>30</v>
      </c>
      <c r="U194" s="41">
        <v>3600000</v>
      </c>
      <c r="V194" s="41"/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30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89">
        <v>0</v>
      </c>
    </row>
    <row r="195" spans="1:42" ht="30.75" customHeight="1">
      <c r="A195" s="37">
        <v>183</v>
      </c>
      <c r="B195" s="37" t="s">
        <v>307</v>
      </c>
      <c r="C195" s="38" t="s">
        <v>132</v>
      </c>
      <c r="D195" s="42" t="s">
        <v>587</v>
      </c>
      <c r="E195" s="34" t="s">
        <v>174</v>
      </c>
      <c r="F195" s="33" t="s">
        <v>151</v>
      </c>
      <c r="G195" s="34" t="s">
        <v>95</v>
      </c>
      <c r="H195" s="37" t="s">
        <v>460</v>
      </c>
      <c r="I195" s="37" t="s">
        <v>461</v>
      </c>
      <c r="J195" s="37" t="s">
        <v>20</v>
      </c>
      <c r="K195" s="37" t="s">
        <v>352</v>
      </c>
      <c r="L195" s="37" t="s">
        <v>411</v>
      </c>
      <c r="M195" s="80" t="s">
        <v>524</v>
      </c>
      <c r="N195" s="40">
        <v>0</v>
      </c>
      <c r="O195" s="36">
        <v>0</v>
      </c>
      <c r="P195" s="41">
        <v>0</v>
      </c>
      <c r="Q195" s="40">
        <v>1</v>
      </c>
      <c r="R195" s="36">
        <v>120000</v>
      </c>
      <c r="S195" s="41">
        <v>120000</v>
      </c>
      <c r="T195" s="35">
        <v>1</v>
      </c>
      <c r="U195" s="41">
        <v>120000</v>
      </c>
      <c r="V195" s="41"/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1</v>
      </c>
      <c r="AM195" s="37">
        <v>0</v>
      </c>
      <c r="AN195" s="37">
        <v>0</v>
      </c>
      <c r="AO195" s="37">
        <v>0</v>
      </c>
      <c r="AP195" s="89">
        <v>0</v>
      </c>
    </row>
    <row r="196" spans="1:42" ht="30.75" customHeight="1">
      <c r="A196" s="37">
        <v>184</v>
      </c>
      <c r="B196" s="37" t="s">
        <v>307</v>
      </c>
      <c r="C196" s="38" t="s">
        <v>132</v>
      </c>
      <c r="D196" s="42" t="s">
        <v>587</v>
      </c>
      <c r="E196" s="34" t="s">
        <v>174</v>
      </c>
      <c r="F196" s="33" t="s">
        <v>151</v>
      </c>
      <c r="G196" s="34" t="s">
        <v>95</v>
      </c>
      <c r="H196" s="37" t="s">
        <v>460</v>
      </c>
      <c r="I196" s="37" t="s">
        <v>461</v>
      </c>
      <c r="J196" s="37" t="s">
        <v>21</v>
      </c>
      <c r="K196" s="37" t="s">
        <v>352</v>
      </c>
      <c r="L196" s="37" t="s">
        <v>411</v>
      </c>
      <c r="M196" s="80" t="s">
        <v>524</v>
      </c>
      <c r="N196" s="40">
        <v>0</v>
      </c>
      <c r="O196" s="36">
        <v>0</v>
      </c>
      <c r="P196" s="41">
        <v>0</v>
      </c>
      <c r="Q196" s="40">
        <v>2.5</v>
      </c>
      <c r="R196" s="36">
        <v>120000</v>
      </c>
      <c r="S196" s="41">
        <v>300000</v>
      </c>
      <c r="T196" s="35">
        <v>2.5</v>
      </c>
      <c r="U196" s="41">
        <v>300000</v>
      </c>
      <c r="V196" s="41"/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2.5</v>
      </c>
      <c r="AK196" s="37">
        <v>0</v>
      </c>
      <c r="AL196" s="37">
        <v>0</v>
      </c>
      <c r="AM196" s="37">
        <v>0</v>
      </c>
      <c r="AN196" s="37">
        <v>0</v>
      </c>
      <c r="AO196" s="37">
        <v>0</v>
      </c>
      <c r="AP196" s="89">
        <v>0</v>
      </c>
    </row>
    <row r="197" spans="1:42" ht="30.75" customHeight="1">
      <c r="A197" s="37">
        <v>185</v>
      </c>
      <c r="B197" s="37" t="s">
        <v>126</v>
      </c>
      <c r="C197" s="38" t="s">
        <v>133</v>
      </c>
      <c r="D197" s="42" t="s">
        <v>129</v>
      </c>
      <c r="E197" s="34" t="s">
        <v>174</v>
      </c>
      <c r="F197" s="33" t="s">
        <v>151</v>
      </c>
      <c r="G197" s="34" t="s">
        <v>95</v>
      </c>
      <c r="H197" s="37" t="s">
        <v>462</v>
      </c>
      <c r="I197" s="37" t="s">
        <v>463</v>
      </c>
      <c r="J197" s="37" t="s">
        <v>19</v>
      </c>
      <c r="K197" s="37" t="s">
        <v>352</v>
      </c>
      <c r="L197" s="37" t="s">
        <v>412</v>
      </c>
      <c r="M197" s="80" t="s">
        <v>525</v>
      </c>
      <c r="N197" s="40">
        <v>0</v>
      </c>
      <c r="O197" s="36">
        <v>0</v>
      </c>
      <c r="P197" s="41">
        <v>0</v>
      </c>
      <c r="Q197" s="40">
        <v>30</v>
      </c>
      <c r="R197" s="36">
        <v>120000</v>
      </c>
      <c r="S197" s="41">
        <v>3600000</v>
      </c>
      <c r="T197" s="35">
        <v>30</v>
      </c>
      <c r="U197" s="41">
        <v>3600000</v>
      </c>
      <c r="V197" s="41"/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30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89">
        <v>0</v>
      </c>
    </row>
    <row r="198" spans="1:42" ht="30.75" customHeight="1">
      <c r="A198" s="37">
        <v>186</v>
      </c>
      <c r="B198" s="37" t="s">
        <v>126</v>
      </c>
      <c r="C198" s="38" t="s">
        <v>133</v>
      </c>
      <c r="D198" s="42" t="s">
        <v>129</v>
      </c>
      <c r="E198" s="34" t="s">
        <v>174</v>
      </c>
      <c r="F198" s="33" t="s">
        <v>151</v>
      </c>
      <c r="G198" s="34" t="s">
        <v>95</v>
      </c>
      <c r="H198" s="37" t="s">
        <v>462</v>
      </c>
      <c r="I198" s="37" t="s">
        <v>463</v>
      </c>
      <c r="J198" s="37" t="s">
        <v>20</v>
      </c>
      <c r="K198" s="37" t="s">
        <v>352</v>
      </c>
      <c r="L198" s="37" t="s">
        <v>412</v>
      </c>
      <c r="M198" s="80" t="s">
        <v>525</v>
      </c>
      <c r="N198" s="40">
        <v>0</v>
      </c>
      <c r="O198" s="36">
        <v>0</v>
      </c>
      <c r="P198" s="41">
        <v>0</v>
      </c>
      <c r="Q198" s="40">
        <v>1.2</v>
      </c>
      <c r="R198" s="36">
        <v>120000</v>
      </c>
      <c r="S198" s="41">
        <v>144000</v>
      </c>
      <c r="T198" s="35">
        <v>1.2</v>
      </c>
      <c r="U198" s="41">
        <v>144000</v>
      </c>
      <c r="V198" s="41"/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1.2</v>
      </c>
      <c r="AM198" s="37">
        <v>0</v>
      </c>
      <c r="AN198" s="37">
        <v>0</v>
      </c>
      <c r="AO198" s="37">
        <v>0</v>
      </c>
      <c r="AP198" s="89">
        <v>0</v>
      </c>
    </row>
    <row r="199" spans="1:42" ht="30.75" customHeight="1">
      <c r="A199" s="37">
        <v>187</v>
      </c>
      <c r="B199" s="37" t="s">
        <v>126</v>
      </c>
      <c r="C199" s="38" t="s">
        <v>133</v>
      </c>
      <c r="D199" s="42" t="s">
        <v>129</v>
      </c>
      <c r="E199" s="34" t="s">
        <v>174</v>
      </c>
      <c r="F199" s="33" t="s">
        <v>151</v>
      </c>
      <c r="G199" s="34" t="s">
        <v>95</v>
      </c>
      <c r="H199" s="37" t="s">
        <v>462</v>
      </c>
      <c r="I199" s="37" t="s">
        <v>463</v>
      </c>
      <c r="J199" s="37" t="s">
        <v>21</v>
      </c>
      <c r="K199" s="37" t="s">
        <v>352</v>
      </c>
      <c r="L199" s="37" t="s">
        <v>412</v>
      </c>
      <c r="M199" s="80" t="s">
        <v>525</v>
      </c>
      <c r="N199" s="40">
        <v>0</v>
      </c>
      <c r="O199" s="36">
        <v>0</v>
      </c>
      <c r="P199" s="41">
        <v>0</v>
      </c>
      <c r="Q199" s="40">
        <v>3</v>
      </c>
      <c r="R199" s="36">
        <v>120000</v>
      </c>
      <c r="S199" s="41">
        <v>360000</v>
      </c>
      <c r="T199" s="35">
        <v>3</v>
      </c>
      <c r="U199" s="41">
        <v>360000</v>
      </c>
      <c r="V199" s="41"/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3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89">
        <v>0</v>
      </c>
    </row>
    <row r="200" spans="1:42" ht="30.75" customHeight="1">
      <c r="A200" s="37">
        <v>188</v>
      </c>
      <c r="B200" s="37" t="s">
        <v>126</v>
      </c>
      <c r="C200" s="38" t="s">
        <v>133</v>
      </c>
      <c r="D200" s="42" t="s">
        <v>129</v>
      </c>
      <c r="E200" s="34" t="s">
        <v>177</v>
      </c>
      <c r="F200" s="33" t="s">
        <v>151</v>
      </c>
      <c r="G200" s="34" t="s">
        <v>95</v>
      </c>
      <c r="H200" s="37" t="s">
        <v>651</v>
      </c>
      <c r="I200" s="83">
        <v>43713</v>
      </c>
      <c r="J200" s="37" t="s">
        <v>92</v>
      </c>
      <c r="K200" s="37" t="s">
        <v>652</v>
      </c>
      <c r="L200" s="37"/>
      <c r="M200" s="80" t="s">
        <v>297</v>
      </c>
      <c r="N200" s="40">
        <v>20</v>
      </c>
      <c r="O200" s="36">
        <v>80000</v>
      </c>
      <c r="P200" s="41">
        <v>1600000</v>
      </c>
      <c r="Q200" s="40">
        <v>0</v>
      </c>
      <c r="R200" s="36">
        <v>0</v>
      </c>
      <c r="S200" s="41">
        <v>0</v>
      </c>
      <c r="T200" s="35">
        <v>20</v>
      </c>
      <c r="U200" s="41">
        <v>1600000</v>
      </c>
      <c r="V200" s="41"/>
      <c r="W200" s="37"/>
      <c r="X200" s="37"/>
      <c r="Y200" s="37"/>
      <c r="Z200" s="37"/>
      <c r="AA200" s="37"/>
      <c r="AB200" s="37">
        <v>20</v>
      </c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89">
        <v>0</v>
      </c>
    </row>
    <row r="201" spans="1:42" ht="30.75" customHeight="1">
      <c r="A201" s="37">
        <v>189</v>
      </c>
      <c r="B201" s="37" t="s">
        <v>200</v>
      </c>
      <c r="C201" s="38" t="s">
        <v>221</v>
      </c>
      <c r="D201" s="42" t="s">
        <v>222</v>
      </c>
      <c r="E201" s="34" t="s">
        <v>186</v>
      </c>
      <c r="F201" s="33" t="s">
        <v>158</v>
      </c>
      <c r="G201" s="34" t="s">
        <v>91</v>
      </c>
      <c r="H201" s="37" t="s">
        <v>634</v>
      </c>
      <c r="I201" s="37" t="s">
        <v>627</v>
      </c>
      <c r="J201" s="37" t="s">
        <v>19</v>
      </c>
      <c r="K201" s="37" t="s">
        <v>208</v>
      </c>
      <c r="L201" s="37" t="s">
        <v>434</v>
      </c>
      <c r="M201" s="80" t="s">
        <v>545</v>
      </c>
      <c r="N201" s="40">
        <v>0</v>
      </c>
      <c r="O201" s="36">
        <v>0</v>
      </c>
      <c r="P201" s="41">
        <v>0</v>
      </c>
      <c r="Q201" s="40">
        <v>30</v>
      </c>
      <c r="R201" s="36">
        <v>90000</v>
      </c>
      <c r="S201" s="41">
        <v>2700000</v>
      </c>
      <c r="T201" s="35">
        <v>30</v>
      </c>
      <c r="U201" s="41">
        <v>2700000</v>
      </c>
      <c r="V201" s="41"/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30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89">
        <v>0</v>
      </c>
    </row>
    <row r="202" spans="1:42" ht="30.75" customHeight="1">
      <c r="A202" s="37">
        <v>190</v>
      </c>
      <c r="B202" s="37" t="s">
        <v>200</v>
      </c>
      <c r="C202" s="38" t="s">
        <v>221</v>
      </c>
      <c r="D202" s="42" t="s">
        <v>222</v>
      </c>
      <c r="E202" s="34" t="s">
        <v>186</v>
      </c>
      <c r="F202" s="33" t="s">
        <v>158</v>
      </c>
      <c r="G202" s="34" t="s">
        <v>91</v>
      </c>
      <c r="H202" s="37" t="s">
        <v>634</v>
      </c>
      <c r="I202" s="37" t="s">
        <v>627</v>
      </c>
      <c r="J202" s="37" t="s">
        <v>20</v>
      </c>
      <c r="K202" s="37" t="s">
        <v>208</v>
      </c>
      <c r="L202" s="37" t="s">
        <v>434</v>
      </c>
      <c r="M202" s="80" t="s">
        <v>545</v>
      </c>
      <c r="N202" s="40">
        <v>0</v>
      </c>
      <c r="O202" s="36">
        <v>0</v>
      </c>
      <c r="P202" s="41">
        <v>0</v>
      </c>
      <c r="Q202" s="40">
        <v>0.4</v>
      </c>
      <c r="R202" s="36">
        <v>90000</v>
      </c>
      <c r="S202" s="41">
        <v>36000</v>
      </c>
      <c r="T202" s="35">
        <v>0.4</v>
      </c>
      <c r="U202" s="41">
        <v>36000</v>
      </c>
      <c r="V202" s="41"/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0.4</v>
      </c>
      <c r="AM202" s="37">
        <v>0</v>
      </c>
      <c r="AN202" s="37">
        <v>0</v>
      </c>
      <c r="AO202" s="37">
        <v>0</v>
      </c>
      <c r="AP202" s="89">
        <v>0</v>
      </c>
    </row>
    <row r="203" spans="1:42" ht="30.75" customHeight="1">
      <c r="A203" s="37">
        <v>191</v>
      </c>
      <c r="B203" s="37" t="s">
        <v>200</v>
      </c>
      <c r="C203" s="38" t="s">
        <v>221</v>
      </c>
      <c r="D203" s="42" t="s">
        <v>222</v>
      </c>
      <c r="E203" s="34" t="s">
        <v>186</v>
      </c>
      <c r="F203" s="75" t="s">
        <v>158</v>
      </c>
      <c r="G203" s="34" t="s">
        <v>91</v>
      </c>
      <c r="H203" s="37" t="s">
        <v>634</v>
      </c>
      <c r="I203" s="37" t="s">
        <v>627</v>
      </c>
      <c r="J203" s="37" t="s">
        <v>21</v>
      </c>
      <c r="K203" s="37" t="s">
        <v>208</v>
      </c>
      <c r="L203" s="37" t="s">
        <v>434</v>
      </c>
      <c r="M203" s="80" t="s">
        <v>545</v>
      </c>
      <c r="N203" s="40">
        <v>0</v>
      </c>
      <c r="O203" s="36">
        <v>0</v>
      </c>
      <c r="P203" s="41">
        <v>0</v>
      </c>
      <c r="Q203" s="40">
        <v>1</v>
      </c>
      <c r="R203" s="36">
        <v>90000</v>
      </c>
      <c r="S203" s="41">
        <v>90000</v>
      </c>
      <c r="T203" s="35">
        <v>1</v>
      </c>
      <c r="U203" s="41">
        <v>90000</v>
      </c>
      <c r="V203" s="41"/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1</v>
      </c>
      <c r="AK203" s="37">
        <v>0</v>
      </c>
      <c r="AL203" s="37">
        <v>0</v>
      </c>
      <c r="AM203" s="37">
        <v>0</v>
      </c>
      <c r="AN203" s="37">
        <v>0</v>
      </c>
      <c r="AO203" s="37">
        <v>0</v>
      </c>
      <c r="AP203" s="89">
        <v>0</v>
      </c>
    </row>
    <row r="204" spans="1:42" ht="30.75" customHeight="1">
      <c r="A204" s="37">
        <v>192</v>
      </c>
      <c r="B204" s="37" t="s">
        <v>201</v>
      </c>
      <c r="C204" s="38" t="s">
        <v>223</v>
      </c>
      <c r="D204" s="42" t="s">
        <v>224</v>
      </c>
      <c r="E204" s="34" t="s">
        <v>170</v>
      </c>
      <c r="F204" s="75" t="s">
        <v>237</v>
      </c>
      <c r="G204" s="34" t="s">
        <v>95</v>
      </c>
      <c r="H204" s="37" t="s">
        <v>671</v>
      </c>
      <c r="I204" s="37" t="s">
        <v>453</v>
      </c>
      <c r="J204" s="37" t="s">
        <v>19</v>
      </c>
      <c r="K204" s="37" t="s">
        <v>349</v>
      </c>
      <c r="L204" s="37" t="s">
        <v>408</v>
      </c>
      <c r="M204" s="80" t="s">
        <v>521</v>
      </c>
      <c r="N204" s="40">
        <v>0</v>
      </c>
      <c r="O204" s="36">
        <v>0</v>
      </c>
      <c r="P204" s="41">
        <v>0</v>
      </c>
      <c r="Q204" s="40">
        <v>30</v>
      </c>
      <c r="R204" s="36">
        <v>120000</v>
      </c>
      <c r="S204" s="41">
        <v>3600000</v>
      </c>
      <c r="T204" s="35">
        <v>30</v>
      </c>
      <c r="U204" s="41">
        <v>3600000</v>
      </c>
      <c r="V204" s="41"/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30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89">
        <v>0</v>
      </c>
    </row>
    <row r="205" spans="1:42" ht="30.75" customHeight="1">
      <c r="A205" s="37">
        <v>193</v>
      </c>
      <c r="B205" s="37" t="s">
        <v>201</v>
      </c>
      <c r="C205" s="38" t="s">
        <v>223</v>
      </c>
      <c r="D205" s="42" t="s">
        <v>224</v>
      </c>
      <c r="E205" s="34" t="s">
        <v>170</v>
      </c>
      <c r="F205" s="75" t="s">
        <v>237</v>
      </c>
      <c r="G205" s="34" t="s">
        <v>95</v>
      </c>
      <c r="H205" s="37" t="s">
        <v>671</v>
      </c>
      <c r="I205" s="37" t="s">
        <v>453</v>
      </c>
      <c r="J205" s="37" t="s">
        <v>20</v>
      </c>
      <c r="K205" s="37" t="s">
        <v>349</v>
      </c>
      <c r="L205" s="37" t="s">
        <v>408</v>
      </c>
      <c r="M205" s="80" t="s">
        <v>521</v>
      </c>
      <c r="N205" s="40">
        <v>0</v>
      </c>
      <c r="O205" s="36">
        <v>0</v>
      </c>
      <c r="P205" s="41">
        <v>0</v>
      </c>
      <c r="Q205" s="40">
        <v>0.9</v>
      </c>
      <c r="R205" s="36">
        <v>120000</v>
      </c>
      <c r="S205" s="41">
        <v>108000</v>
      </c>
      <c r="T205" s="35">
        <v>0.9</v>
      </c>
      <c r="U205" s="41">
        <v>108000</v>
      </c>
      <c r="V205" s="41"/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0.9</v>
      </c>
      <c r="AM205" s="37">
        <v>0</v>
      </c>
      <c r="AN205" s="37">
        <v>0</v>
      </c>
      <c r="AO205" s="37">
        <v>0</v>
      </c>
      <c r="AP205" s="89">
        <v>0</v>
      </c>
    </row>
    <row r="206" spans="1:42" ht="30.75" customHeight="1">
      <c r="A206" s="37">
        <v>194</v>
      </c>
      <c r="B206" s="37" t="s">
        <v>201</v>
      </c>
      <c r="C206" s="38" t="s">
        <v>223</v>
      </c>
      <c r="D206" s="42" t="s">
        <v>224</v>
      </c>
      <c r="E206" s="34" t="s">
        <v>170</v>
      </c>
      <c r="F206" s="33" t="s">
        <v>237</v>
      </c>
      <c r="G206" s="34" t="s">
        <v>95</v>
      </c>
      <c r="H206" s="37" t="s">
        <v>671</v>
      </c>
      <c r="I206" s="37" t="s">
        <v>453</v>
      </c>
      <c r="J206" s="37" t="s">
        <v>21</v>
      </c>
      <c r="K206" s="37" t="s">
        <v>349</v>
      </c>
      <c r="L206" s="37" t="s">
        <v>408</v>
      </c>
      <c r="M206" s="80" t="s">
        <v>521</v>
      </c>
      <c r="N206" s="40">
        <v>0</v>
      </c>
      <c r="O206" s="36">
        <v>0</v>
      </c>
      <c r="P206" s="41">
        <v>0</v>
      </c>
      <c r="Q206" s="40">
        <v>2.2999999999999998</v>
      </c>
      <c r="R206" s="36">
        <v>120000</v>
      </c>
      <c r="S206" s="41">
        <v>276000</v>
      </c>
      <c r="T206" s="35">
        <v>2.2999999999999998</v>
      </c>
      <c r="U206" s="41">
        <v>276000</v>
      </c>
      <c r="V206" s="41"/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2.2999999999999998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89">
        <v>0</v>
      </c>
    </row>
    <row r="207" spans="1:42" ht="30.75" customHeight="1">
      <c r="A207" s="37">
        <v>195</v>
      </c>
      <c r="B207" s="37" t="s">
        <v>201</v>
      </c>
      <c r="C207" s="38" t="s">
        <v>223</v>
      </c>
      <c r="D207" s="42" t="s">
        <v>224</v>
      </c>
      <c r="E207" s="34" t="s">
        <v>170</v>
      </c>
      <c r="F207" s="75" t="s">
        <v>237</v>
      </c>
      <c r="G207" s="34" t="s">
        <v>95</v>
      </c>
      <c r="H207" s="37" t="s">
        <v>671</v>
      </c>
      <c r="I207" s="37" t="s">
        <v>453</v>
      </c>
      <c r="J207" s="37" t="s">
        <v>19</v>
      </c>
      <c r="K207" s="37" t="s">
        <v>350</v>
      </c>
      <c r="L207" s="37" t="s">
        <v>196</v>
      </c>
      <c r="M207" s="80" t="s">
        <v>235</v>
      </c>
      <c r="N207" s="40">
        <v>0</v>
      </c>
      <c r="O207" s="36">
        <v>0</v>
      </c>
      <c r="P207" s="41">
        <v>0</v>
      </c>
      <c r="Q207" s="40">
        <v>30</v>
      </c>
      <c r="R207" s="36">
        <v>120000</v>
      </c>
      <c r="S207" s="41">
        <v>3600000</v>
      </c>
      <c r="T207" s="35">
        <v>30</v>
      </c>
      <c r="U207" s="41">
        <v>3600000</v>
      </c>
      <c r="V207" s="41"/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30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89">
        <v>0</v>
      </c>
    </row>
    <row r="208" spans="1:42" ht="30.75" customHeight="1">
      <c r="A208" s="37">
        <v>196</v>
      </c>
      <c r="B208" s="37" t="s">
        <v>201</v>
      </c>
      <c r="C208" s="38" t="s">
        <v>223</v>
      </c>
      <c r="D208" s="42" t="s">
        <v>224</v>
      </c>
      <c r="E208" s="34" t="s">
        <v>170</v>
      </c>
      <c r="F208" s="33" t="s">
        <v>237</v>
      </c>
      <c r="G208" s="34" t="s">
        <v>95</v>
      </c>
      <c r="H208" s="37" t="s">
        <v>671</v>
      </c>
      <c r="I208" s="37" t="s">
        <v>453</v>
      </c>
      <c r="J208" s="37" t="s">
        <v>20</v>
      </c>
      <c r="K208" s="37" t="s">
        <v>350</v>
      </c>
      <c r="L208" s="37" t="s">
        <v>196</v>
      </c>
      <c r="M208" s="80" t="s">
        <v>235</v>
      </c>
      <c r="N208" s="40">
        <v>0</v>
      </c>
      <c r="O208" s="36">
        <v>0</v>
      </c>
      <c r="P208" s="41">
        <v>0</v>
      </c>
      <c r="Q208" s="40">
        <v>1.5</v>
      </c>
      <c r="R208" s="36">
        <v>120000</v>
      </c>
      <c r="S208" s="41">
        <v>180000</v>
      </c>
      <c r="T208" s="35">
        <v>1.5</v>
      </c>
      <c r="U208" s="41">
        <v>180000</v>
      </c>
      <c r="V208" s="41"/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1.5</v>
      </c>
      <c r="AM208" s="37">
        <v>0</v>
      </c>
      <c r="AN208" s="37">
        <v>0</v>
      </c>
      <c r="AO208" s="37">
        <v>0</v>
      </c>
      <c r="AP208" s="89">
        <v>0</v>
      </c>
    </row>
    <row r="209" spans="1:42" ht="30.75" customHeight="1">
      <c r="A209" s="37">
        <v>197</v>
      </c>
      <c r="B209" s="37" t="s">
        <v>201</v>
      </c>
      <c r="C209" s="38" t="s">
        <v>223</v>
      </c>
      <c r="D209" s="42" t="s">
        <v>224</v>
      </c>
      <c r="E209" s="34" t="s">
        <v>170</v>
      </c>
      <c r="F209" s="75" t="s">
        <v>237</v>
      </c>
      <c r="G209" s="34" t="s">
        <v>95</v>
      </c>
      <c r="H209" s="37" t="s">
        <v>671</v>
      </c>
      <c r="I209" s="37" t="s">
        <v>453</v>
      </c>
      <c r="J209" s="37" t="s">
        <v>21</v>
      </c>
      <c r="K209" s="37" t="s">
        <v>350</v>
      </c>
      <c r="L209" s="37" t="s">
        <v>196</v>
      </c>
      <c r="M209" s="80" t="s">
        <v>235</v>
      </c>
      <c r="N209" s="40">
        <v>0</v>
      </c>
      <c r="O209" s="36">
        <v>0</v>
      </c>
      <c r="P209" s="41">
        <v>0</v>
      </c>
      <c r="Q209" s="40">
        <v>3.8</v>
      </c>
      <c r="R209" s="36">
        <v>120000</v>
      </c>
      <c r="S209" s="41">
        <v>456000</v>
      </c>
      <c r="T209" s="35">
        <v>3.8</v>
      </c>
      <c r="U209" s="41">
        <v>456000</v>
      </c>
      <c r="V209" s="41"/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3.8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89">
        <v>0</v>
      </c>
    </row>
    <row r="210" spans="1:42" ht="30.75" customHeight="1">
      <c r="A210" s="37">
        <v>198</v>
      </c>
      <c r="B210" s="37" t="s">
        <v>201</v>
      </c>
      <c r="C210" s="38" t="s">
        <v>223</v>
      </c>
      <c r="D210" s="42" t="s">
        <v>224</v>
      </c>
      <c r="E210" s="34" t="s">
        <v>170</v>
      </c>
      <c r="F210" s="75" t="s">
        <v>237</v>
      </c>
      <c r="G210" s="34" t="s">
        <v>95</v>
      </c>
      <c r="H210" s="37" t="s">
        <v>671</v>
      </c>
      <c r="I210" s="37" t="s">
        <v>453</v>
      </c>
      <c r="J210" s="37" t="s">
        <v>19</v>
      </c>
      <c r="K210" s="37" t="s">
        <v>351</v>
      </c>
      <c r="L210" s="37" t="s">
        <v>196</v>
      </c>
      <c r="M210" s="80" t="s">
        <v>235</v>
      </c>
      <c r="N210" s="40">
        <v>0</v>
      </c>
      <c r="O210" s="36">
        <v>0</v>
      </c>
      <c r="P210" s="41">
        <v>0</v>
      </c>
      <c r="Q210" s="40">
        <v>30</v>
      </c>
      <c r="R210" s="36">
        <v>120000</v>
      </c>
      <c r="S210" s="41">
        <v>3600000</v>
      </c>
      <c r="T210" s="35">
        <v>30</v>
      </c>
      <c r="U210" s="41">
        <v>3600000</v>
      </c>
      <c r="V210" s="41"/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30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89">
        <v>0</v>
      </c>
    </row>
    <row r="211" spans="1:42" ht="30.75" customHeight="1">
      <c r="A211" s="37">
        <v>199</v>
      </c>
      <c r="B211" s="37" t="s">
        <v>201</v>
      </c>
      <c r="C211" s="38" t="s">
        <v>223</v>
      </c>
      <c r="D211" s="42" t="s">
        <v>224</v>
      </c>
      <c r="E211" s="34" t="s">
        <v>170</v>
      </c>
      <c r="F211" s="75" t="s">
        <v>237</v>
      </c>
      <c r="G211" s="34" t="s">
        <v>95</v>
      </c>
      <c r="H211" s="37" t="s">
        <v>671</v>
      </c>
      <c r="I211" s="37" t="s">
        <v>453</v>
      </c>
      <c r="J211" s="37" t="s">
        <v>20</v>
      </c>
      <c r="K211" s="37" t="s">
        <v>351</v>
      </c>
      <c r="L211" s="37" t="s">
        <v>196</v>
      </c>
      <c r="M211" s="80" t="s">
        <v>235</v>
      </c>
      <c r="N211" s="40">
        <v>0</v>
      </c>
      <c r="O211" s="36">
        <v>0</v>
      </c>
      <c r="P211" s="41">
        <v>0</v>
      </c>
      <c r="Q211" s="40">
        <v>0.8</v>
      </c>
      <c r="R211" s="36">
        <v>120000</v>
      </c>
      <c r="S211" s="41">
        <v>96000</v>
      </c>
      <c r="T211" s="35">
        <v>0.8</v>
      </c>
      <c r="U211" s="41">
        <v>96000</v>
      </c>
      <c r="V211" s="41"/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0.8</v>
      </c>
      <c r="AM211" s="37">
        <v>0</v>
      </c>
      <c r="AN211" s="37">
        <v>0</v>
      </c>
      <c r="AO211" s="37">
        <v>0</v>
      </c>
      <c r="AP211" s="89">
        <v>0</v>
      </c>
    </row>
    <row r="212" spans="1:42" ht="30.75" customHeight="1">
      <c r="A212" s="37">
        <v>200</v>
      </c>
      <c r="B212" s="37" t="s">
        <v>201</v>
      </c>
      <c r="C212" s="38" t="s">
        <v>223</v>
      </c>
      <c r="D212" s="42" t="s">
        <v>224</v>
      </c>
      <c r="E212" s="34" t="s">
        <v>170</v>
      </c>
      <c r="F212" s="42" t="s">
        <v>237</v>
      </c>
      <c r="G212" s="34" t="s">
        <v>95</v>
      </c>
      <c r="H212" s="37" t="s">
        <v>671</v>
      </c>
      <c r="I212" s="37" t="s">
        <v>453</v>
      </c>
      <c r="J212" s="37" t="s">
        <v>21</v>
      </c>
      <c r="K212" s="37" t="s">
        <v>351</v>
      </c>
      <c r="L212" s="37" t="s">
        <v>196</v>
      </c>
      <c r="M212" s="80" t="s">
        <v>235</v>
      </c>
      <c r="N212" s="40">
        <v>0</v>
      </c>
      <c r="O212" s="36">
        <v>0</v>
      </c>
      <c r="P212" s="41">
        <v>0</v>
      </c>
      <c r="Q212" s="40">
        <v>1.9</v>
      </c>
      <c r="R212" s="36">
        <v>120000</v>
      </c>
      <c r="S212" s="41">
        <v>228000</v>
      </c>
      <c r="T212" s="35">
        <v>1.9</v>
      </c>
      <c r="U212" s="41">
        <v>228000</v>
      </c>
      <c r="V212" s="41"/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1.9</v>
      </c>
      <c r="AK212" s="37">
        <v>0</v>
      </c>
      <c r="AL212" s="37">
        <v>0</v>
      </c>
      <c r="AM212" s="37">
        <v>0</v>
      </c>
      <c r="AN212" s="37">
        <v>0</v>
      </c>
      <c r="AO212" s="37">
        <v>0</v>
      </c>
      <c r="AP212" s="89">
        <v>0</v>
      </c>
    </row>
    <row r="213" spans="1:42" ht="30.75" customHeight="1">
      <c r="A213" s="37">
        <v>201</v>
      </c>
      <c r="B213" s="37" t="s">
        <v>127</v>
      </c>
      <c r="C213" s="38" t="s">
        <v>109</v>
      </c>
      <c r="D213" s="42" t="s">
        <v>134</v>
      </c>
      <c r="E213" s="34" t="s">
        <v>163</v>
      </c>
      <c r="F213" s="39" t="s">
        <v>147</v>
      </c>
      <c r="G213" s="34" t="s">
        <v>91</v>
      </c>
      <c r="H213" s="37" t="s">
        <v>668</v>
      </c>
      <c r="I213" s="37" t="s">
        <v>453</v>
      </c>
      <c r="J213" s="37" t="s">
        <v>23</v>
      </c>
      <c r="K213" s="37" t="s">
        <v>281</v>
      </c>
      <c r="L213" s="37" t="s">
        <v>391</v>
      </c>
      <c r="M213" s="80" t="s">
        <v>504</v>
      </c>
      <c r="N213" s="40">
        <v>30</v>
      </c>
      <c r="O213" s="36">
        <v>70000</v>
      </c>
      <c r="P213" s="41">
        <v>2100000</v>
      </c>
      <c r="Q213" s="40">
        <v>0</v>
      </c>
      <c r="R213" s="36">
        <v>0</v>
      </c>
      <c r="S213" s="41">
        <v>0</v>
      </c>
      <c r="T213" s="35">
        <v>30</v>
      </c>
      <c r="U213" s="41">
        <v>2100000</v>
      </c>
      <c r="V213" s="41"/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30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89">
        <v>0</v>
      </c>
    </row>
    <row r="214" spans="1:42" ht="30.75" customHeight="1">
      <c r="A214" s="37">
        <v>202</v>
      </c>
      <c r="B214" s="37" t="s">
        <v>127</v>
      </c>
      <c r="C214" s="38" t="s">
        <v>109</v>
      </c>
      <c r="D214" s="42" t="s">
        <v>134</v>
      </c>
      <c r="E214" s="34" t="s">
        <v>163</v>
      </c>
      <c r="F214" s="39" t="s">
        <v>147</v>
      </c>
      <c r="G214" s="34" t="s">
        <v>91</v>
      </c>
      <c r="H214" s="37" t="s">
        <v>668</v>
      </c>
      <c r="I214" s="37" t="s">
        <v>453</v>
      </c>
      <c r="J214" s="37" t="s">
        <v>24</v>
      </c>
      <c r="K214" s="37" t="s">
        <v>281</v>
      </c>
      <c r="L214" s="37" t="s">
        <v>391</v>
      </c>
      <c r="M214" s="80" t="s">
        <v>504</v>
      </c>
      <c r="N214" s="40">
        <v>1.6</v>
      </c>
      <c r="O214" s="36">
        <v>70000</v>
      </c>
      <c r="P214" s="41">
        <v>112000</v>
      </c>
      <c r="Q214" s="40">
        <v>0</v>
      </c>
      <c r="R214" s="36">
        <v>0</v>
      </c>
      <c r="S214" s="41">
        <v>0</v>
      </c>
      <c r="T214" s="35">
        <v>1.6</v>
      </c>
      <c r="U214" s="41">
        <v>112000</v>
      </c>
      <c r="V214" s="41"/>
      <c r="W214" s="37">
        <v>0</v>
      </c>
      <c r="X214" s="37">
        <v>0</v>
      </c>
      <c r="Y214" s="37">
        <v>1.6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89">
        <v>0</v>
      </c>
    </row>
    <row r="215" spans="1:42" ht="30.75" customHeight="1">
      <c r="A215" s="37">
        <v>203</v>
      </c>
      <c r="B215" s="37" t="s">
        <v>127</v>
      </c>
      <c r="C215" s="38" t="s">
        <v>109</v>
      </c>
      <c r="D215" s="42" t="s">
        <v>134</v>
      </c>
      <c r="E215" s="34" t="s">
        <v>163</v>
      </c>
      <c r="F215" s="33" t="s">
        <v>147</v>
      </c>
      <c r="G215" s="34" t="s">
        <v>91</v>
      </c>
      <c r="H215" s="37" t="s">
        <v>668</v>
      </c>
      <c r="I215" s="37" t="s">
        <v>453</v>
      </c>
      <c r="J215" s="37" t="s">
        <v>25</v>
      </c>
      <c r="K215" s="37" t="s">
        <v>281</v>
      </c>
      <c r="L215" s="37" t="s">
        <v>391</v>
      </c>
      <c r="M215" s="80" t="s">
        <v>504</v>
      </c>
      <c r="N215" s="40">
        <v>3.9</v>
      </c>
      <c r="O215" s="36">
        <v>70000</v>
      </c>
      <c r="P215" s="41">
        <v>273000</v>
      </c>
      <c r="Q215" s="40">
        <v>0</v>
      </c>
      <c r="R215" s="36">
        <v>0</v>
      </c>
      <c r="S215" s="41">
        <v>0</v>
      </c>
      <c r="T215" s="35">
        <v>3.9</v>
      </c>
      <c r="U215" s="41">
        <v>273000</v>
      </c>
      <c r="V215" s="41"/>
      <c r="W215" s="37">
        <v>0</v>
      </c>
      <c r="X215" s="37">
        <v>3.9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89">
        <v>0</v>
      </c>
    </row>
    <row r="216" spans="1:42" ht="30.75" customHeight="1">
      <c r="A216" s="37">
        <v>204</v>
      </c>
      <c r="B216" s="37" t="s">
        <v>207</v>
      </c>
      <c r="C216" s="38" t="s">
        <v>139</v>
      </c>
      <c r="D216" s="39" t="s">
        <v>229</v>
      </c>
      <c r="E216" s="34" t="s">
        <v>168</v>
      </c>
      <c r="F216" s="39" t="s">
        <v>149</v>
      </c>
      <c r="G216" s="34" t="s">
        <v>94</v>
      </c>
      <c r="H216" s="37" t="s">
        <v>670</v>
      </c>
      <c r="I216" s="37" t="s">
        <v>451</v>
      </c>
      <c r="J216" s="37" t="s">
        <v>19</v>
      </c>
      <c r="K216" s="37" t="s">
        <v>339</v>
      </c>
      <c r="L216" s="37" t="s">
        <v>400</v>
      </c>
      <c r="M216" s="80" t="s">
        <v>513</v>
      </c>
      <c r="N216" s="40">
        <v>0</v>
      </c>
      <c r="O216" s="36">
        <v>0</v>
      </c>
      <c r="P216" s="41">
        <v>0</v>
      </c>
      <c r="Q216" s="40">
        <v>30</v>
      </c>
      <c r="R216" s="36">
        <v>105000</v>
      </c>
      <c r="S216" s="41">
        <v>3150000</v>
      </c>
      <c r="T216" s="35">
        <v>30</v>
      </c>
      <c r="U216" s="41">
        <v>3150000</v>
      </c>
      <c r="V216" s="41"/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30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89">
        <v>0</v>
      </c>
    </row>
    <row r="217" spans="1:42" ht="30.75" customHeight="1">
      <c r="A217" s="37">
        <v>205</v>
      </c>
      <c r="B217" s="37" t="s">
        <v>207</v>
      </c>
      <c r="C217" s="38" t="s">
        <v>139</v>
      </c>
      <c r="D217" s="39" t="s">
        <v>229</v>
      </c>
      <c r="E217" s="34" t="s">
        <v>168</v>
      </c>
      <c r="F217" s="39" t="s">
        <v>149</v>
      </c>
      <c r="G217" s="34" t="s">
        <v>94</v>
      </c>
      <c r="H217" s="37" t="s">
        <v>670</v>
      </c>
      <c r="I217" s="37" t="s">
        <v>451</v>
      </c>
      <c r="J217" s="37" t="s">
        <v>19</v>
      </c>
      <c r="K217" s="37" t="s">
        <v>340</v>
      </c>
      <c r="L217" s="37" t="s">
        <v>400</v>
      </c>
      <c r="M217" s="80" t="s">
        <v>513</v>
      </c>
      <c r="N217" s="40">
        <v>0</v>
      </c>
      <c r="O217" s="36">
        <v>0</v>
      </c>
      <c r="P217" s="41">
        <v>0</v>
      </c>
      <c r="Q217" s="40">
        <v>30</v>
      </c>
      <c r="R217" s="36">
        <v>105000</v>
      </c>
      <c r="S217" s="41">
        <v>3150000</v>
      </c>
      <c r="T217" s="35">
        <v>30</v>
      </c>
      <c r="U217" s="41">
        <v>3150000</v>
      </c>
      <c r="V217" s="41"/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30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7">
        <v>0</v>
      </c>
      <c r="AP217" s="89">
        <v>0</v>
      </c>
    </row>
    <row r="218" spans="1:42" ht="30.75" customHeight="1">
      <c r="A218" s="37">
        <v>206</v>
      </c>
      <c r="B218" s="37" t="s">
        <v>207</v>
      </c>
      <c r="C218" s="38" t="s">
        <v>139</v>
      </c>
      <c r="D218" s="39" t="s">
        <v>229</v>
      </c>
      <c r="E218" s="34" t="s">
        <v>168</v>
      </c>
      <c r="F218" s="39" t="s">
        <v>149</v>
      </c>
      <c r="G218" s="34" t="s">
        <v>94</v>
      </c>
      <c r="H218" s="37" t="s">
        <v>670</v>
      </c>
      <c r="I218" s="37" t="s">
        <v>451</v>
      </c>
      <c r="J218" s="37" t="s">
        <v>20</v>
      </c>
      <c r="K218" s="37" t="s">
        <v>339</v>
      </c>
      <c r="L218" s="37" t="s">
        <v>400</v>
      </c>
      <c r="M218" s="80" t="s">
        <v>513</v>
      </c>
      <c r="N218" s="40">
        <v>0</v>
      </c>
      <c r="O218" s="36">
        <v>0</v>
      </c>
      <c r="P218" s="41">
        <v>0</v>
      </c>
      <c r="Q218" s="40">
        <v>0.3</v>
      </c>
      <c r="R218" s="36">
        <v>105000</v>
      </c>
      <c r="S218" s="41">
        <v>31500</v>
      </c>
      <c r="T218" s="35">
        <v>0.3</v>
      </c>
      <c r="U218" s="41">
        <v>31500</v>
      </c>
      <c r="V218" s="41"/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0.3</v>
      </c>
      <c r="AM218" s="37">
        <v>0</v>
      </c>
      <c r="AN218" s="37">
        <v>0</v>
      </c>
      <c r="AO218" s="37">
        <v>0</v>
      </c>
      <c r="AP218" s="89">
        <v>0</v>
      </c>
    </row>
    <row r="219" spans="1:42" ht="30.75" customHeight="1">
      <c r="A219" s="37">
        <v>207</v>
      </c>
      <c r="B219" s="37" t="s">
        <v>207</v>
      </c>
      <c r="C219" s="38" t="s">
        <v>139</v>
      </c>
      <c r="D219" s="39" t="s">
        <v>229</v>
      </c>
      <c r="E219" s="34" t="s">
        <v>168</v>
      </c>
      <c r="F219" s="39" t="s">
        <v>149</v>
      </c>
      <c r="G219" s="34" t="s">
        <v>94</v>
      </c>
      <c r="H219" s="37" t="s">
        <v>670</v>
      </c>
      <c r="I219" s="37" t="s">
        <v>451</v>
      </c>
      <c r="J219" s="37" t="s">
        <v>20</v>
      </c>
      <c r="K219" s="37" t="s">
        <v>340</v>
      </c>
      <c r="L219" s="37" t="s">
        <v>400</v>
      </c>
      <c r="M219" s="80" t="s">
        <v>513</v>
      </c>
      <c r="N219" s="40">
        <v>0</v>
      </c>
      <c r="O219" s="36">
        <v>0</v>
      </c>
      <c r="P219" s="41">
        <v>0</v>
      </c>
      <c r="Q219" s="40">
        <v>0.6</v>
      </c>
      <c r="R219" s="36">
        <v>105000</v>
      </c>
      <c r="S219" s="41">
        <v>63000</v>
      </c>
      <c r="T219" s="35">
        <v>0.6</v>
      </c>
      <c r="U219" s="41">
        <v>63000</v>
      </c>
      <c r="V219" s="41"/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0.6</v>
      </c>
      <c r="AM219" s="37">
        <v>0</v>
      </c>
      <c r="AN219" s="37">
        <v>0</v>
      </c>
      <c r="AO219" s="37">
        <v>0</v>
      </c>
      <c r="AP219" s="89">
        <v>0</v>
      </c>
    </row>
    <row r="220" spans="1:42" ht="30.75" customHeight="1">
      <c r="A220" s="37">
        <v>208</v>
      </c>
      <c r="B220" s="37" t="s">
        <v>207</v>
      </c>
      <c r="C220" s="38" t="s">
        <v>139</v>
      </c>
      <c r="D220" s="39" t="s">
        <v>229</v>
      </c>
      <c r="E220" s="34" t="s">
        <v>168</v>
      </c>
      <c r="F220" s="39" t="s">
        <v>149</v>
      </c>
      <c r="G220" s="34" t="s">
        <v>94</v>
      </c>
      <c r="H220" s="37" t="s">
        <v>670</v>
      </c>
      <c r="I220" s="37" t="s">
        <v>451</v>
      </c>
      <c r="J220" s="37" t="s">
        <v>21</v>
      </c>
      <c r="K220" s="37" t="s">
        <v>339</v>
      </c>
      <c r="L220" s="37" t="s">
        <v>400</v>
      </c>
      <c r="M220" s="80" t="s">
        <v>513</v>
      </c>
      <c r="N220" s="40">
        <v>0</v>
      </c>
      <c r="O220" s="36">
        <v>0</v>
      </c>
      <c r="P220" s="41">
        <v>0</v>
      </c>
      <c r="Q220" s="40">
        <v>0.6</v>
      </c>
      <c r="R220" s="36">
        <v>105000</v>
      </c>
      <c r="S220" s="41">
        <v>63000</v>
      </c>
      <c r="T220" s="35">
        <v>0.6</v>
      </c>
      <c r="U220" s="41">
        <v>63000</v>
      </c>
      <c r="V220" s="41"/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0.6</v>
      </c>
      <c r="AK220" s="37">
        <v>0</v>
      </c>
      <c r="AL220" s="37">
        <v>0</v>
      </c>
      <c r="AM220" s="37">
        <v>0</v>
      </c>
      <c r="AN220" s="37">
        <v>0</v>
      </c>
      <c r="AO220" s="37">
        <v>0</v>
      </c>
      <c r="AP220" s="89">
        <v>0</v>
      </c>
    </row>
    <row r="221" spans="1:42" ht="30.75" customHeight="1">
      <c r="A221" s="37">
        <v>209</v>
      </c>
      <c r="B221" s="37" t="s">
        <v>207</v>
      </c>
      <c r="C221" s="38" t="s">
        <v>139</v>
      </c>
      <c r="D221" s="42" t="s">
        <v>229</v>
      </c>
      <c r="E221" s="34" t="s">
        <v>168</v>
      </c>
      <c r="F221" s="42" t="s">
        <v>149</v>
      </c>
      <c r="G221" s="34" t="s">
        <v>94</v>
      </c>
      <c r="H221" s="37" t="s">
        <v>670</v>
      </c>
      <c r="I221" s="37" t="s">
        <v>451</v>
      </c>
      <c r="J221" s="37" t="s">
        <v>21</v>
      </c>
      <c r="K221" s="37" t="s">
        <v>340</v>
      </c>
      <c r="L221" s="37" t="s">
        <v>400</v>
      </c>
      <c r="M221" s="80" t="s">
        <v>513</v>
      </c>
      <c r="N221" s="40">
        <v>0</v>
      </c>
      <c r="O221" s="36">
        <v>0</v>
      </c>
      <c r="P221" s="41">
        <v>0</v>
      </c>
      <c r="Q221" s="40">
        <v>1.4</v>
      </c>
      <c r="R221" s="36">
        <v>105000</v>
      </c>
      <c r="S221" s="41">
        <v>147000</v>
      </c>
      <c r="T221" s="35">
        <v>1.4</v>
      </c>
      <c r="U221" s="41">
        <v>147000</v>
      </c>
      <c r="V221" s="41"/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1.4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89">
        <v>0</v>
      </c>
    </row>
    <row r="222" spans="1:42" ht="30.75" customHeight="1">
      <c r="A222" s="37">
        <v>210</v>
      </c>
      <c r="B222" s="37" t="s">
        <v>207</v>
      </c>
      <c r="C222" s="38" t="s">
        <v>139</v>
      </c>
      <c r="D222" s="42" t="s">
        <v>229</v>
      </c>
      <c r="E222" s="34" t="s">
        <v>168</v>
      </c>
      <c r="F222" s="42" t="s">
        <v>149</v>
      </c>
      <c r="G222" s="34" t="s">
        <v>94</v>
      </c>
      <c r="H222" s="37" t="s">
        <v>670</v>
      </c>
      <c r="I222" s="37" t="s">
        <v>451</v>
      </c>
      <c r="J222" s="37" t="s">
        <v>19</v>
      </c>
      <c r="K222" s="37" t="s">
        <v>341</v>
      </c>
      <c r="L222" s="37" t="s">
        <v>401</v>
      </c>
      <c r="M222" s="80" t="s">
        <v>514</v>
      </c>
      <c r="N222" s="40">
        <v>0</v>
      </c>
      <c r="O222" s="36">
        <v>0</v>
      </c>
      <c r="P222" s="41">
        <v>0</v>
      </c>
      <c r="Q222" s="40">
        <v>30</v>
      </c>
      <c r="R222" s="36">
        <v>105000</v>
      </c>
      <c r="S222" s="41">
        <v>3150000</v>
      </c>
      <c r="T222" s="35">
        <v>30</v>
      </c>
      <c r="U222" s="41">
        <v>3150000</v>
      </c>
      <c r="V222" s="41"/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30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89">
        <v>0</v>
      </c>
    </row>
    <row r="223" spans="1:42" ht="30.75" customHeight="1">
      <c r="A223" s="37">
        <v>211</v>
      </c>
      <c r="B223" s="37" t="s">
        <v>207</v>
      </c>
      <c r="C223" s="38" t="s">
        <v>139</v>
      </c>
      <c r="D223" s="42" t="s">
        <v>229</v>
      </c>
      <c r="E223" s="34" t="s">
        <v>168</v>
      </c>
      <c r="F223" s="42" t="s">
        <v>149</v>
      </c>
      <c r="G223" s="34" t="s">
        <v>94</v>
      </c>
      <c r="H223" s="37" t="s">
        <v>670</v>
      </c>
      <c r="I223" s="37" t="s">
        <v>451</v>
      </c>
      <c r="J223" s="37" t="s">
        <v>20</v>
      </c>
      <c r="K223" s="37" t="s">
        <v>341</v>
      </c>
      <c r="L223" s="37" t="s">
        <v>401</v>
      </c>
      <c r="M223" s="80" t="s">
        <v>514</v>
      </c>
      <c r="N223" s="40">
        <v>0</v>
      </c>
      <c r="O223" s="36">
        <v>0</v>
      </c>
      <c r="P223" s="41">
        <v>0</v>
      </c>
      <c r="Q223" s="40">
        <v>1</v>
      </c>
      <c r="R223" s="36">
        <v>105000</v>
      </c>
      <c r="S223" s="41">
        <v>105000</v>
      </c>
      <c r="T223" s="35">
        <v>1</v>
      </c>
      <c r="U223" s="41">
        <v>105000</v>
      </c>
      <c r="V223" s="41"/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1</v>
      </c>
      <c r="AM223" s="37">
        <v>0</v>
      </c>
      <c r="AN223" s="37">
        <v>0</v>
      </c>
      <c r="AO223" s="37">
        <v>0</v>
      </c>
      <c r="AP223" s="89">
        <v>0</v>
      </c>
    </row>
    <row r="224" spans="1:42" ht="30.75" customHeight="1">
      <c r="A224" s="37">
        <v>212</v>
      </c>
      <c r="B224" s="37" t="s">
        <v>207</v>
      </c>
      <c r="C224" s="38" t="s">
        <v>139</v>
      </c>
      <c r="D224" s="39" t="s">
        <v>229</v>
      </c>
      <c r="E224" s="34" t="s">
        <v>168</v>
      </c>
      <c r="F224" s="39" t="s">
        <v>149</v>
      </c>
      <c r="G224" s="34" t="s">
        <v>94</v>
      </c>
      <c r="H224" s="37" t="s">
        <v>670</v>
      </c>
      <c r="I224" s="37" t="s">
        <v>451</v>
      </c>
      <c r="J224" s="37" t="s">
        <v>21</v>
      </c>
      <c r="K224" s="37" t="s">
        <v>341</v>
      </c>
      <c r="L224" s="37" t="s">
        <v>401</v>
      </c>
      <c r="M224" s="80" t="s">
        <v>514</v>
      </c>
      <c r="N224" s="40">
        <v>0</v>
      </c>
      <c r="O224" s="36">
        <v>0</v>
      </c>
      <c r="P224" s="41">
        <v>0</v>
      </c>
      <c r="Q224" s="40">
        <v>2.4</v>
      </c>
      <c r="R224" s="36">
        <v>105000</v>
      </c>
      <c r="S224" s="41">
        <v>252000</v>
      </c>
      <c r="T224" s="35">
        <v>2.4</v>
      </c>
      <c r="U224" s="41">
        <v>252000</v>
      </c>
      <c r="V224" s="41"/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2.4</v>
      </c>
      <c r="AK224" s="37">
        <v>0</v>
      </c>
      <c r="AL224" s="37">
        <v>0</v>
      </c>
      <c r="AM224" s="37">
        <v>0</v>
      </c>
      <c r="AN224" s="37">
        <v>0</v>
      </c>
      <c r="AO224" s="37">
        <v>0</v>
      </c>
      <c r="AP224" s="89">
        <v>0</v>
      </c>
    </row>
    <row r="225" spans="1:42" ht="30.75" customHeight="1">
      <c r="A225" s="37">
        <v>213</v>
      </c>
      <c r="B225" s="37" t="s">
        <v>320</v>
      </c>
      <c r="C225" s="38" t="s">
        <v>604</v>
      </c>
      <c r="D225" s="42" t="s">
        <v>605</v>
      </c>
      <c r="E225" s="34" t="s">
        <v>183</v>
      </c>
      <c r="F225" s="42" t="s">
        <v>157</v>
      </c>
      <c r="G225" s="34" t="s">
        <v>91</v>
      </c>
      <c r="H225" s="37" t="s">
        <v>485</v>
      </c>
      <c r="I225" s="37" t="s">
        <v>483</v>
      </c>
      <c r="J225" s="37" t="s">
        <v>23</v>
      </c>
      <c r="K225" s="37" t="s">
        <v>366</v>
      </c>
      <c r="L225" s="37" t="s">
        <v>427</v>
      </c>
      <c r="M225" s="80" t="s">
        <v>538</v>
      </c>
      <c r="N225" s="40">
        <v>15</v>
      </c>
      <c r="O225" s="36">
        <v>70000</v>
      </c>
      <c r="P225" s="41">
        <v>1050000</v>
      </c>
      <c r="Q225" s="40">
        <v>0</v>
      </c>
      <c r="R225" s="36">
        <v>0</v>
      </c>
      <c r="S225" s="41">
        <v>0</v>
      </c>
      <c r="T225" s="35">
        <v>15</v>
      </c>
      <c r="U225" s="41">
        <v>1050000</v>
      </c>
      <c r="V225" s="41"/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15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89">
        <v>0</v>
      </c>
    </row>
    <row r="226" spans="1:42" ht="30.75" customHeight="1">
      <c r="A226" s="37">
        <v>214</v>
      </c>
      <c r="B226" s="37" t="s">
        <v>320</v>
      </c>
      <c r="C226" s="38" t="s">
        <v>604</v>
      </c>
      <c r="D226" s="42" t="s">
        <v>605</v>
      </c>
      <c r="E226" s="34" t="s">
        <v>183</v>
      </c>
      <c r="F226" s="42" t="s">
        <v>157</v>
      </c>
      <c r="G226" s="34" t="s">
        <v>91</v>
      </c>
      <c r="H226" s="37" t="s">
        <v>485</v>
      </c>
      <c r="I226" s="37" t="s">
        <v>483</v>
      </c>
      <c r="J226" s="37" t="s">
        <v>23</v>
      </c>
      <c r="K226" s="37" t="s">
        <v>367</v>
      </c>
      <c r="L226" s="37" t="s">
        <v>427</v>
      </c>
      <c r="M226" s="80" t="s">
        <v>538</v>
      </c>
      <c r="N226" s="40">
        <v>15</v>
      </c>
      <c r="O226" s="36">
        <v>70000</v>
      </c>
      <c r="P226" s="41">
        <v>1050000</v>
      </c>
      <c r="Q226" s="40">
        <v>0</v>
      </c>
      <c r="R226" s="36">
        <v>0</v>
      </c>
      <c r="S226" s="41">
        <v>0</v>
      </c>
      <c r="T226" s="35">
        <v>15</v>
      </c>
      <c r="U226" s="41">
        <v>1050000</v>
      </c>
      <c r="V226" s="41"/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15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7">
        <v>0</v>
      </c>
      <c r="AP226" s="89">
        <v>0</v>
      </c>
    </row>
    <row r="227" spans="1:42" ht="30.75" customHeight="1">
      <c r="A227" s="37">
        <v>215</v>
      </c>
      <c r="B227" s="37" t="s">
        <v>320</v>
      </c>
      <c r="C227" s="38" t="s">
        <v>604</v>
      </c>
      <c r="D227" s="42" t="s">
        <v>605</v>
      </c>
      <c r="E227" s="34" t="s">
        <v>183</v>
      </c>
      <c r="F227" s="42" t="s">
        <v>157</v>
      </c>
      <c r="G227" s="34" t="s">
        <v>91</v>
      </c>
      <c r="H227" s="37" t="s">
        <v>485</v>
      </c>
      <c r="I227" s="37" t="s">
        <v>483</v>
      </c>
      <c r="J227" s="37" t="s">
        <v>23</v>
      </c>
      <c r="K227" s="37" t="s">
        <v>368</v>
      </c>
      <c r="L227" s="37" t="s">
        <v>427</v>
      </c>
      <c r="M227" s="80" t="s">
        <v>538</v>
      </c>
      <c r="N227" s="40">
        <v>22.5</v>
      </c>
      <c r="O227" s="36">
        <v>70000</v>
      </c>
      <c r="P227" s="41">
        <v>1575000</v>
      </c>
      <c r="Q227" s="40">
        <v>0</v>
      </c>
      <c r="R227" s="36">
        <v>0</v>
      </c>
      <c r="S227" s="41">
        <v>0</v>
      </c>
      <c r="T227" s="35">
        <v>22.5</v>
      </c>
      <c r="U227" s="41">
        <v>1575000</v>
      </c>
      <c r="V227" s="41"/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22.5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7">
        <v>0</v>
      </c>
      <c r="AP227" s="89">
        <v>0</v>
      </c>
    </row>
    <row r="228" spans="1:42" ht="30.75" customHeight="1">
      <c r="A228" s="37">
        <v>216</v>
      </c>
      <c r="B228" s="37" t="s">
        <v>320</v>
      </c>
      <c r="C228" s="38" t="s">
        <v>604</v>
      </c>
      <c r="D228" s="42" t="s">
        <v>605</v>
      </c>
      <c r="E228" s="34" t="s">
        <v>183</v>
      </c>
      <c r="F228" s="42" t="s">
        <v>157</v>
      </c>
      <c r="G228" s="34" t="s">
        <v>91</v>
      </c>
      <c r="H228" s="37" t="s">
        <v>485</v>
      </c>
      <c r="I228" s="37" t="s">
        <v>483</v>
      </c>
      <c r="J228" s="37" t="s">
        <v>23</v>
      </c>
      <c r="K228" s="37" t="s">
        <v>369</v>
      </c>
      <c r="L228" s="37" t="s">
        <v>427</v>
      </c>
      <c r="M228" s="80" t="s">
        <v>538</v>
      </c>
      <c r="N228" s="40">
        <v>15</v>
      </c>
      <c r="O228" s="36">
        <v>70000</v>
      </c>
      <c r="P228" s="41">
        <v>1050000</v>
      </c>
      <c r="Q228" s="40">
        <v>0</v>
      </c>
      <c r="R228" s="36">
        <v>0</v>
      </c>
      <c r="S228" s="41">
        <v>0</v>
      </c>
      <c r="T228" s="35">
        <v>15</v>
      </c>
      <c r="U228" s="41">
        <v>1050000</v>
      </c>
      <c r="V228" s="41"/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15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7">
        <v>0</v>
      </c>
      <c r="AP228" s="89">
        <v>0</v>
      </c>
    </row>
    <row r="229" spans="1:42" ht="30.75" customHeight="1">
      <c r="A229" s="37">
        <v>217</v>
      </c>
      <c r="B229" s="37" t="s">
        <v>320</v>
      </c>
      <c r="C229" s="38" t="s">
        <v>604</v>
      </c>
      <c r="D229" s="42" t="s">
        <v>605</v>
      </c>
      <c r="E229" s="34" t="s">
        <v>183</v>
      </c>
      <c r="F229" s="33" t="s">
        <v>157</v>
      </c>
      <c r="G229" s="34" t="s">
        <v>91</v>
      </c>
      <c r="H229" s="37" t="s">
        <v>485</v>
      </c>
      <c r="I229" s="37" t="s">
        <v>483</v>
      </c>
      <c r="J229" s="37" t="s">
        <v>23</v>
      </c>
      <c r="K229" s="37" t="s">
        <v>370</v>
      </c>
      <c r="L229" s="37" t="s">
        <v>427</v>
      </c>
      <c r="M229" s="80" t="s">
        <v>538</v>
      </c>
      <c r="N229" s="40">
        <v>15</v>
      </c>
      <c r="O229" s="36">
        <v>70000</v>
      </c>
      <c r="P229" s="41">
        <v>1050000</v>
      </c>
      <c r="Q229" s="40">
        <v>0</v>
      </c>
      <c r="R229" s="36">
        <v>0</v>
      </c>
      <c r="S229" s="41">
        <v>0</v>
      </c>
      <c r="T229" s="35">
        <v>15</v>
      </c>
      <c r="U229" s="41">
        <v>1050000</v>
      </c>
      <c r="V229" s="41"/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15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7">
        <v>0</v>
      </c>
      <c r="AP229" s="89">
        <v>0</v>
      </c>
    </row>
    <row r="230" spans="1:42" ht="30.75" customHeight="1">
      <c r="A230" s="37">
        <v>218</v>
      </c>
      <c r="B230" s="37" t="s">
        <v>320</v>
      </c>
      <c r="C230" s="38" t="s">
        <v>604</v>
      </c>
      <c r="D230" s="42" t="s">
        <v>605</v>
      </c>
      <c r="E230" s="34" t="s">
        <v>183</v>
      </c>
      <c r="F230" s="75" t="s">
        <v>157</v>
      </c>
      <c r="G230" s="34" t="s">
        <v>91</v>
      </c>
      <c r="H230" s="37" t="s">
        <v>485</v>
      </c>
      <c r="I230" s="37" t="s">
        <v>483</v>
      </c>
      <c r="J230" s="37" t="s">
        <v>23</v>
      </c>
      <c r="K230" s="37" t="s">
        <v>371</v>
      </c>
      <c r="L230" s="37" t="s">
        <v>427</v>
      </c>
      <c r="M230" s="80" t="s">
        <v>538</v>
      </c>
      <c r="N230" s="40">
        <v>15</v>
      </c>
      <c r="O230" s="36">
        <v>70000</v>
      </c>
      <c r="P230" s="41">
        <v>1050000</v>
      </c>
      <c r="Q230" s="40">
        <v>0</v>
      </c>
      <c r="R230" s="36">
        <v>0</v>
      </c>
      <c r="S230" s="41">
        <v>0</v>
      </c>
      <c r="T230" s="35">
        <v>15</v>
      </c>
      <c r="U230" s="41">
        <v>1050000</v>
      </c>
      <c r="V230" s="41"/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15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7">
        <v>0</v>
      </c>
      <c r="AP230" s="89">
        <v>0</v>
      </c>
    </row>
    <row r="231" spans="1:42" ht="30.75" customHeight="1">
      <c r="A231" s="37">
        <v>219</v>
      </c>
      <c r="B231" s="37" t="s">
        <v>320</v>
      </c>
      <c r="C231" s="38" t="s">
        <v>604</v>
      </c>
      <c r="D231" s="42" t="s">
        <v>605</v>
      </c>
      <c r="E231" s="34" t="s">
        <v>183</v>
      </c>
      <c r="F231" s="75" t="s">
        <v>157</v>
      </c>
      <c r="G231" s="34" t="s">
        <v>91</v>
      </c>
      <c r="H231" s="37" t="s">
        <v>485</v>
      </c>
      <c r="I231" s="37" t="s">
        <v>483</v>
      </c>
      <c r="J231" s="37" t="s">
        <v>23</v>
      </c>
      <c r="K231" s="37" t="s">
        <v>372</v>
      </c>
      <c r="L231" s="37" t="s">
        <v>427</v>
      </c>
      <c r="M231" s="80" t="s">
        <v>538</v>
      </c>
      <c r="N231" s="40">
        <v>15</v>
      </c>
      <c r="O231" s="36">
        <v>70000</v>
      </c>
      <c r="P231" s="41">
        <v>1050000</v>
      </c>
      <c r="Q231" s="40">
        <v>0</v>
      </c>
      <c r="R231" s="36">
        <v>0</v>
      </c>
      <c r="S231" s="41">
        <v>0</v>
      </c>
      <c r="T231" s="35">
        <v>15</v>
      </c>
      <c r="U231" s="41">
        <v>1050000</v>
      </c>
      <c r="V231" s="41"/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15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89">
        <v>0</v>
      </c>
    </row>
    <row r="232" spans="1:42" ht="30.75" customHeight="1">
      <c r="A232" s="37">
        <v>220</v>
      </c>
      <c r="B232" s="37" t="s">
        <v>320</v>
      </c>
      <c r="C232" s="38" t="s">
        <v>604</v>
      </c>
      <c r="D232" s="42" t="s">
        <v>605</v>
      </c>
      <c r="E232" s="34" t="s">
        <v>183</v>
      </c>
      <c r="F232" s="75" t="s">
        <v>157</v>
      </c>
      <c r="G232" s="34" t="s">
        <v>91</v>
      </c>
      <c r="H232" s="37" t="s">
        <v>485</v>
      </c>
      <c r="I232" s="37" t="s">
        <v>483</v>
      </c>
      <c r="J232" s="37" t="s">
        <v>23</v>
      </c>
      <c r="K232" s="37" t="s">
        <v>373</v>
      </c>
      <c r="L232" s="37" t="s">
        <v>427</v>
      </c>
      <c r="M232" s="80" t="s">
        <v>538</v>
      </c>
      <c r="N232" s="40">
        <v>33</v>
      </c>
      <c r="O232" s="36">
        <v>70000</v>
      </c>
      <c r="P232" s="41">
        <v>2310000</v>
      </c>
      <c r="Q232" s="40">
        <v>0</v>
      </c>
      <c r="R232" s="36">
        <v>0</v>
      </c>
      <c r="S232" s="41">
        <v>0</v>
      </c>
      <c r="T232" s="35">
        <v>33</v>
      </c>
      <c r="U232" s="41">
        <v>2310000</v>
      </c>
      <c r="V232" s="41"/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33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7">
        <v>0</v>
      </c>
      <c r="AP232" s="89">
        <v>0</v>
      </c>
    </row>
    <row r="233" spans="1:42" ht="30.75" customHeight="1">
      <c r="A233" s="37">
        <v>221</v>
      </c>
      <c r="B233" s="37" t="s">
        <v>320</v>
      </c>
      <c r="C233" s="38" t="s">
        <v>604</v>
      </c>
      <c r="D233" s="42" t="s">
        <v>605</v>
      </c>
      <c r="E233" s="34" t="s">
        <v>183</v>
      </c>
      <c r="F233" s="42" t="s">
        <v>157</v>
      </c>
      <c r="G233" s="34" t="s">
        <v>91</v>
      </c>
      <c r="H233" s="37" t="s">
        <v>485</v>
      </c>
      <c r="I233" s="37" t="s">
        <v>483</v>
      </c>
      <c r="J233" s="37" t="s">
        <v>23</v>
      </c>
      <c r="K233" s="37" t="s">
        <v>282</v>
      </c>
      <c r="L233" s="37" t="s">
        <v>124</v>
      </c>
      <c r="M233" s="80" t="s">
        <v>145</v>
      </c>
      <c r="N233" s="40">
        <v>67.5</v>
      </c>
      <c r="O233" s="36">
        <v>70000</v>
      </c>
      <c r="P233" s="41">
        <v>4725000</v>
      </c>
      <c r="Q233" s="40">
        <v>0</v>
      </c>
      <c r="R233" s="36">
        <v>0</v>
      </c>
      <c r="S233" s="41">
        <v>0</v>
      </c>
      <c r="T233" s="35">
        <v>67.5</v>
      </c>
      <c r="U233" s="41">
        <v>4725000</v>
      </c>
      <c r="V233" s="41"/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67.5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7">
        <v>0</v>
      </c>
      <c r="AP233" s="89">
        <v>0</v>
      </c>
    </row>
    <row r="234" spans="1:42" ht="30.75" customHeight="1">
      <c r="A234" s="37">
        <v>222</v>
      </c>
      <c r="B234" s="37" t="s">
        <v>320</v>
      </c>
      <c r="C234" s="38" t="s">
        <v>604</v>
      </c>
      <c r="D234" s="42" t="s">
        <v>605</v>
      </c>
      <c r="E234" s="34" t="s">
        <v>183</v>
      </c>
      <c r="F234" s="42" t="s">
        <v>157</v>
      </c>
      <c r="G234" s="34" t="s">
        <v>91</v>
      </c>
      <c r="H234" s="37" t="s">
        <v>485</v>
      </c>
      <c r="I234" s="37" t="s">
        <v>483</v>
      </c>
      <c r="J234" s="37" t="s">
        <v>23</v>
      </c>
      <c r="K234" s="37" t="s">
        <v>282</v>
      </c>
      <c r="L234" s="37" t="s">
        <v>124</v>
      </c>
      <c r="M234" s="80" t="s">
        <v>145</v>
      </c>
      <c r="N234" s="40">
        <v>67.5</v>
      </c>
      <c r="O234" s="36">
        <v>70000</v>
      </c>
      <c r="P234" s="41">
        <v>4725000</v>
      </c>
      <c r="Q234" s="40">
        <v>0</v>
      </c>
      <c r="R234" s="36">
        <v>0</v>
      </c>
      <c r="S234" s="41">
        <v>0</v>
      </c>
      <c r="T234" s="35">
        <v>67.5</v>
      </c>
      <c r="U234" s="41">
        <v>4725000</v>
      </c>
      <c r="V234" s="41"/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67.5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89">
        <v>0</v>
      </c>
    </row>
    <row r="235" spans="1:42" ht="30.75" customHeight="1">
      <c r="A235" s="37">
        <v>223</v>
      </c>
      <c r="B235" s="37" t="s">
        <v>320</v>
      </c>
      <c r="C235" s="38" t="s">
        <v>604</v>
      </c>
      <c r="D235" s="39" t="s">
        <v>605</v>
      </c>
      <c r="E235" s="34" t="s">
        <v>183</v>
      </c>
      <c r="F235" s="33" t="s">
        <v>157</v>
      </c>
      <c r="G235" s="34" t="s">
        <v>91</v>
      </c>
      <c r="H235" s="37" t="s">
        <v>485</v>
      </c>
      <c r="I235" s="37" t="s">
        <v>483</v>
      </c>
      <c r="J235" s="37" t="s">
        <v>24</v>
      </c>
      <c r="K235" s="37" t="s">
        <v>282</v>
      </c>
      <c r="L235" s="37" t="s">
        <v>124</v>
      </c>
      <c r="M235" s="80" t="s">
        <v>145</v>
      </c>
      <c r="N235" s="40">
        <v>3</v>
      </c>
      <c r="O235" s="36">
        <v>70000</v>
      </c>
      <c r="P235" s="41">
        <v>210000</v>
      </c>
      <c r="Q235" s="40">
        <v>0</v>
      </c>
      <c r="R235" s="36">
        <v>0</v>
      </c>
      <c r="S235" s="41">
        <v>0</v>
      </c>
      <c r="T235" s="35">
        <v>3</v>
      </c>
      <c r="U235" s="41">
        <v>210000</v>
      </c>
      <c r="V235" s="41"/>
      <c r="W235" s="37">
        <v>0</v>
      </c>
      <c r="X235" s="37">
        <v>0</v>
      </c>
      <c r="Y235" s="37">
        <v>3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7">
        <v>0</v>
      </c>
      <c r="AP235" s="89">
        <v>0</v>
      </c>
    </row>
    <row r="236" spans="1:42" ht="30.75" customHeight="1">
      <c r="A236" s="37">
        <v>224</v>
      </c>
      <c r="B236" s="37" t="s">
        <v>320</v>
      </c>
      <c r="C236" s="38" t="s">
        <v>604</v>
      </c>
      <c r="D236" s="39" t="s">
        <v>605</v>
      </c>
      <c r="E236" s="34" t="s">
        <v>183</v>
      </c>
      <c r="F236" s="33" t="s">
        <v>157</v>
      </c>
      <c r="G236" s="34" t="s">
        <v>91</v>
      </c>
      <c r="H236" s="37" t="s">
        <v>485</v>
      </c>
      <c r="I236" s="37" t="s">
        <v>483</v>
      </c>
      <c r="J236" s="37" t="s">
        <v>24</v>
      </c>
      <c r="K236" s="37" t="s">
        <v>282</v>
      </c>
      <c r="L236" s="37" t="s">
        <v>124</v>
      </c>
      <c r="M236" s="80" t="s">
        <v>145</v>
      </c>
      <c r="N236" s="40">
        <v>3</v>
      </c>
      <c r="O236" s="36">
        <v>70000</v>
      </c>
      <c r="P236" s="41">
        <v>210000</v>
      </c>
      <c r="Q236" s="40">
        <v>0</v>
      </c>
      <c r="R236" s="36">
        <v>0</v>
      </c>
      <c r="S236" s="41">
        <v>0</v>
      </c>
      <c r="T236" s="35">
        <v>3</v>
      </c>
      <c r="U236" s="41">
        <v>210000</v>
      </c>
      <c r="V236" s="41"/>
      <c r="W236" s="37">
        <v>0</v>
      </c>
      <c r="X236" s="37">
        <v>0</v>
      </c>
      <c r="Y236" s="37">
        <v>3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89">
        <v>0</v>
      </c>
    </row>
    <row r="237" spans="1:42" ht="30.75" customHeight="1">
      <c r="A237" s="37">
        <v>225</v>
      </c>
      <c r="B237" s="37" t="s">
        <v>320</v>
      </c>
      <c r="C237" s="38" t="s">
        <v>604</v>
      </c>
      <c r="D237" s="39" t="s">
        <v>605</v>
      </c>
      <c r="E237" s="34" t="s">
        <v>183</v>
      </c>
      <c r="F237" s="33" t="s">
        <v>157</v>
      </c>
      <c r="G237" s="34" t="s">
        <v>91</v>
      </c>
      <c r="H237" s="37" t="s">
        <v>485</v>
      </c>
      <c r="I237" s="37" t="s">
        <v>483</v>
      </c>
      <c r="J237" s="37" t="s">
        <v>25</v>
      </c>
      <c r="K237" s="37" t="s">
        <v>282</v>
      </c>
      <c r="L237" s="37" t="s">
        <v>124</v>
      </c>
      <c r="M237" s="80" t="s">
        <v>145</v>
      </c>
      <c r="N237" s="40">
        <v>7.5</v>
      </c>
      <c r="O237" s="36">
        <v>70000</v>
      </c>
      <c r="P237" s="41">
        <v>525000</v>
      </c>
      <c r="Q237" s="40">
        <v>0</v>
      </c>
      <c r="R237" s="36">
        <v>0</v>
      </c>
      <c r="S237" s="41">
        <v>0</v>
      </c>
      <c r="T237" s="35">
        <v>7.5</v>
      </c>
      <c r="U237" s="41">
        <v>525000</v>
      </c>
      <c r="V237" s="41"/>
      <c r="W237" s="37">
        <v>0</v>
      </c>
      <c r="X237" s="37">
        <v>7.5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7">
        <v>0</v>
      </c>
      <c r="AP237" s="89">
        <v>0</v>
      </c>
    </row>
    <row r="238" spans="1:42" ht="30.75" customHeight="1">
      <c r="A238" s="37">
        <v>226</v>
      </c>
      <c r="B238" s="37" t="s">
        <v>320</v>
      </c>
      <c r="C238" s="38" t="s">
        <v>604</v>
      </c>
      <c r="D238" s="39" t="s">
        <v>605</v>
      </c>
      <c r="E238" s="34" t="s">
        <v>183</v>
      </c>
      <c r="F238" s="33" t="s">
        <v>157</v>
      </c>
      <c r="G238" s="34" t="s">
        <v>91</v>
      </c>
      <c r="H238" s="37" t="s">
        <v>485</v>
      </c>
      <c r="I238" s="37" t="s">
        <v>483</v>
      </c>
      <c r="J238" s="37" t="s">
        <v>25</v>
      </c>
      <c r="K238" s="37" t="s">
        <v>282</v>
      </c>
      <c r="L238" s="37" t="s">
        <v>124</v>
      </c>
      <c r="M238" s="80" t="s">
        <v>145</v>
      </c>
      <c r="N238" s="40">
        <v>7.5</v>
      </c>
      <c r="O238" s="36">
        <v>70000</v>
      </c>
      <c r="P238" s="41">
        <v>525000</v>
      </c>
      <c r="Q238" s="40">
        <v>0</v>
      </c>
      <c r="R238" s="36">
        <v>0</v>
      </c>
      <c r="S238" s="41">
        <v>0</v>
      </c>
      <c r="T238" s="35">
        <v>7.5</v>
      </c>
      <c r="U238" s="41">
        <v>525000</v>
      </c>
      <c r="V238" s="41"/>
      <c r="W238" s="37">
        <v>0</v>
      </c>
      <c r="X238" s="37">
        <v>7.5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7">
        <v>0</v>
      </c>
      <c r="AL238" s="37">
        <v>0</v>
      </c>
      <c r="AM238" s="37">
        <v>0</v>
      </c>
      <c r="AN238" s="37">
        <v>0</v>
      </c>
      <c r="AO238" s="37">
        <v>0</v>
      </c>
      <c r="AP238" s="89">
        <v>0</v>
      </c>
    </row>
    <row r="239" spans="1:42" ht="30.75" customHeight="1">
      <c r="A239" s="37">
        <v>227</v>
      </c>
      <c r="B239" s="37" t="s">
        <v>202</v>
      </c>
      <c r="C239" s="38" t="s">
        <v>225</v>
      </c>
      <c r="D239" s="42" t="s">
        <v>217</v>
      </c>
      <c r="E239" s="34" t="s">
        <v>183</v>
      </c>
      <c r="F239" s="75" t="s">
        <v>157</v>
      </c>
      <c r="G239" s="34" t="s">
        <v>91</v>
      </c>
      <c r="H239" s="37" t="s">
        <v>486</v>
      </c>
      <c r="I239" s="37" t="s">
        <v>483</v>
      </c>
      <c r="J239" s="37" t="s">
        <v>23</v>
      </c>
      <c r="K239" s="37" t="s">
        <v>30</v>
      </c>
      <c r="L239" s="37" t="s">
        <v>29</v>
      </c>
      <c r="M239" s="80" t="s">
        <v>58</v>
      </c>
      <c r="N239" s="40">
        <v>45</v>
      </c>
      <c r="O239" s="36">
        <v>70000</v>
      </c>
      <c r="P239" s="41">
        <v>3150000</v>
      </c>
      <c r="Q239" s="40">
        <v>0</v>
      </c>
      <c r="R239" s="36">
        <v>0</v>
      </c>
      <c r="S239" s="41">
        <v>0</v>
      </c>
      <c r="T239" s="35">
        <v>45</v>
      </c>
      <c r="U239" s="41">
        <v>3150000</v>
      </c>
      <c r="V239" s="41"/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45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7">
        <v>0</v>
      </c>
      <c r="AP239" s="89">
        <v>0</v>
      </c>
    </row>
    <row r="240" spans="1:42" ht="30.75" customHeight="1">
      <c r="A240" s="37">
        <v>228</v>
      </c>
      <c r="B240" s="37" t="s">
        <v>202</v>
      </c>
      <c r="C240" s="38" t="s">
        <v>225</v>
      </c>
      <c r="D240" s="42" t="s">
        <v>217</v>
      </c>
      <c r="E240" s="34" t="s">
        <v>183</v>
      </c>
      <c r="F240" s="75" t="s">
        <v>157</v>
      </c>
      <c r="G240" s="34" t="s">
        <v>91</v>
      </c>
      <c r="H240" s="37" t="s">
        <v>486</v>
      </c>
      <c r="I240" s="37" t="s">
        <v>483</v>
      </c>
      <c r="J240" s="37" t="s">
        <v>24</v>
      </c>
      <c r="K240" s="37" t="s">
        <v>30</v>
      </c>
      <c r="L240" s="37" t="s">
        <v>29</v>
      </c>
      <c r="M240" s="80" t="s">
        <v>58</v>
      </c>
      <c r="N240" s="40">
        <v>3</v>
      </c>
      <c r="O240" s="36">
        <v>70000</v>
      </c>
      <c r="P240" s="41">
        <v>210000</v>
      </c>
      <c r="Q240" s="40">
        <v>0</v>
      </c>
      <c r="R240" s="36">
        <v>0</v>
      </c>
      <c r="S240" s="41">
        <v>0</v>
      </c>
      <c r="T240" s="35">
        <v>3</v>
      </c>
      <c r="U240" s="41">
        <v>210000</v>
      </c>
      <c r="V240" s="41"/>
      <c r="W240" s="37">
        <v>0</v>
      </c>
      <c r="X240" s="37">
        <v>0</v>
      </c>
      <c r="Y240" s="37">
        <v>3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7">
        <v>0</v>
      </c>
      <c r="AP240" s="89">
        <v>0</v>
      </c>
    </row>
    <row r="241" spans="1:42" ht="30.75" customHeight="1">
      <c r="A241" s="37">
        <v>229</v>
      </c>
      <c r="B241" s="37" t="s">
        <v>202</v>
      </c>
      <c r="C241" s="38" t="s">
        <v>225</v>
      </c>
      <c r="D241" s="42" t="s">
        <v>217</v>
      </c>
      <c r="E241" s="34" t="s">
        <v>183</v>
      </c>
      <c r="F241" s="75" t="s">
        <v>157</v>
      </c>
      <c r="G241" s="34" t="s">
        <v>91</v>
      </c>
      <c r="H241" s="37" t="s">
        <v>486</v>
      </c>
      <c r="I241" s="37" t="s">
        <v>483</v>
      </c>
      <c r="J241" s="37" t="s">
        <v>25</v>
      </c>
      <c r="K241" s="37" t="s">
        <v>30</v>
      </c>
      <c r="L241" s="37" t="s">
        <v>29</v>
      </c>
      <c r="M241" s="80" t="s">
        <v>58</v>
      </c>
      <c r="N241" s="40">
        <v>7.5</v>
      </c>
      <c r="O241" s="36">
        <v>70000</v>
      </c>
      <c r="P241" s="41">
        <v>525000</v>
      </c>
      <c r="Q241" s="40">
        <v>0</v>
      </c>
      <c r="R241" s="36">
        <v>0</v>
      </c>
      <c r="S241" s="41">
        <v>0</v>
      </c>
      <c r="T241" s="35">
        <v>7.5</v>
      </c>
      <c r="U241" s="41">
        <v>525000</v>
      </c>
      <c r="V241" s="41"/>
      <c r="W241" s="37">
        <v>0</v>
      </c>
      <c r="X241" s="37">
        <v>7.5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89">
        <v>0</v>
      </c>
    </row>
    <row r="242" spans="1:42" ht="30.75" customHeight="1">
      <c r="A242" s="37">
        <v>230</v>
      </c>
      <c r="B242" s="37" t="s">
        <v>202</v>
      </c>
      <c r="C242" s="38" t="s">
        <v>225</v>
      </c>
      <c r="D242" s="42" t="s">
        <v>217</v>
      </c>
      <c r="E242" s="34" t="s">
        <v>183</v>
      </c>
      <c r="F242" s="75" t="s">
        <v>157</v>
      </c>
      <c r="G242" s="34" t="s">
        <v>91</v>
      </c>
      <c r="H242" s="37" t="s">
        <v>486</v>
      </c>
      <c r="I242" s="37" t="s">
        <v>483</v>
      </c>
      <c r="J242" s="37" t="s">
        <v>23</v>
      </c>
      <c r="K242" s="37" t="s">
        <v>282</v>
      </c>
      <c r="L242" s="37" t="s">
        <v>124</v>
      </c>
      <c r="M242" s="80" t="s">
        <v>145</v>
      </c>
      <c r="N242" s="40">
        <v>68.599999999999994</v>
      </c>
      <c r="O242" s="36">
        <v>70000</v>
      </c>
      <c r="P242" s="41">
        <v>4802000</v>
      </c>
      <c r="Q242" s="40">
        <v>0</v>
      </c>
      <c r="R242" s="36">
        <v>0</v>
      </c>
      <c r="S242" s="41">
        <v>0</v>
      </c>
      <c r="T242" s="35">
        <v>68.599999999999994</v>
      </c>
      <c r="U242" s="41">
        <v>4802000</v>
      </c>
      <c r="V242" s="41"/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68.599999999999994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7">
        <v>0</v>
      </c>
      <c r="AP242" s="89">
        <v>0</v>
      </c>
    </row>
    <row r="243" spans="1:42" ht="30.75" customHeight="1">
      <c r="A243" s="37">
        <v>231</v>
      </c>
      <c r="B243" s="37" t="s">
        <v>202</v>
      </c>
      <c r="C243" s="38" t="s">
        <v>225</v>
      </c>
      <c r="D243" s="42" t="s">
        <v>217</v>
      </c>
      <c r="E243" s="34" t="s">
        <v>183</v>
      </c>
      <c r="F243" s="42" t="s">
        <v>157</v>
      </c>
      <c r="G243" s="34" t="s">
        <v>91</v>
      </c>
      <c r="H243" s="37" t="s">
        <v>486</v>
      </c>
      <c r="I243" s="37" t="s">
        <v>483</v>
      </c>
      <c r="J243" s="37" t="s">
        <v>24</v>
      </c>
      <c r="K243" s="37" t="s">
        <v>282</v>
      </c>
      <c r="L243" s="37" t="s">
        <v>124</v>
      </c>
      <c r="M243" s="80" t="s">
        <v>145</v>
      </c>
      <c r="N243" s="40">
        <v>3.1</v>
      </c>
      <c r="O243" s="36">
        <v>70000</v>
      </c>
      <c r="P243" s="41">
        <v>217000</v>
      </c>
      <c r="Q243" s="40">
        <v>0</v>
      </c>
      <c r="R243" s="36">
        <v>0</v>
      </c>
      <c r="S243" s="41">
        <v>0</v>
      </c>
      <c r="T243" s="35">
        <v>3.1</v>
      </c>
      <c r="U243" s="41">
        <v>217000</v>
      </c>
      <c r="V243" s="41"/>
      <c r="W243" s="37">
        <v>0</v>
      </c>
      <c r="X243" s="37">
        <v>0</v>
      </c>
      <c r="Y243" s="37">
        <v>3.1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89">
        <v>0</v>
      </c>
    </row>
    <row r="244" spans="1:42" ht="30.75" customHeight="1">
      <c r="A244" s="37">
        <v>232</v>
      </c>
      <c r="B244" s="37" t="s">
        <v>202</v>
      </c>
      <c r="C244" s="38" t="s">
        <v>225</v>
      </c>
      <c r="D244" s="42" t="s">
        <v>217</v>
      </c>
      <c r="E244" s="34" t="s">
        <v>183</v>
      </c>
      <c r="F244" s="42" t="s">
        <v>157</v>
      </c>
      <c r="G244" s="34" t="s">
        <v>91</v>
      </c>
      <c r="H244" s="37" t="s">
        <v>486</v>
      </c>
      <c r="I244" s="37" t="s">
        <v>483</v>
      </c>
      <c r="J244" s="37" t="s">
        <v>25</v>
      </c>
      <c r="K244" s="37" t="s">
        <v>282</v>
      </c>
      <c r="L244" s="37" t="s">
        <v>124</v>
      </c>
      <c r="M244" s="80" t="s">
        <v>145</v>
      </c>
      <c r="N244" s="40">
        <v>7.6</v>
      </c>
      <c r="O244" s="36">
        <v>70000</v>
      </c>
      <c r="P244" s="41">
        <v>532000</v>
      </c>
      <c r="Q244" s="40">
        <v>0</v>
      </c>
      <c r="R244" s="36">
        <v>0</v>
      </c>
      <c r="S244" s="41">
        <v>0</v>
      </c>
      <c r="T244" s="35">
        <v>7.6</v>
      </c>
      <c r="U244" s="41">
        <v>532000</v>
      </c>
      <c r="V244" s="41"/>
      <c r="W244" s="37">
        <v>0</v>
      </c>
      <c r="X244" s="37">
        <v>7.6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89">
        <v>0</v>
      </c>
    </row>
    <row r="245" spans="1:42" ht="30.75" customHeight="1">
      <c r="A245" s="37">
        <v>233</v>
      </c>
      <c r="B245" s="37" t="s">
        <v>203</v>
      </c>
      <c r="C245" s="38" t="s">
        <v>226</v>
      </c>
      <c r="D245" s="39" t="s">
        <v>674</v>
      </c>
      <c r="E245" s="34" t="s">
        <v>189</v>
      </c>
      <c r="F245" s="33" t="s">
        <v>160</v>
      </c>
      <c r="G245" s="34" t="s">
        <v>91</v>
      </c>
      <c r="H245" s="37" t="s">
        <v>635</v>
      </c>
      <c r="I245" s="37" t="s">
        <v>453</v>
      </c>
      <c r="J245" s="37" t="s">
        <v>22</v>
      </c>
      <c r="K245" s="37" t="s">
        <v>283</v>
      </c>
      <c r="L245" s="37" t="s">
        <v>195</v>
      </c>
      <c r="M245" s="80" t="s">
        <v>234</v>
      </c>
      <c r="N245" s="40">
        <v>8</v>
      </c>
      <c r="O245" s="36">
        <v>70000</v>
      </c>
      <c r="P245" s="41">
        <v>560000</v>
      </c>
      <c r="Q245" s="40">
        <v>0</v>
      </c>
      <c r="R245" s="36">
        <v>0</v>
      </c>
      <c r="S245" s="41">
        <v>0</v>
      </c>
      <c r="T245" s="35">
        <v>8</v>
      </c>
      <c r="U245" s="41">
        <v>560000</v>
      </c>
      <c r="V245" s="41"/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8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7">
        <v>0</v>
      </c>
      <c r="AP245" s="89">
        <v>0</v>
      </c>
    </row>
    <row r="246" spans="1:42" ht="30.75" customHeight="1">
      <c r="A246" s="37">
        <v>234</v>
      </c>
      <c r="B246" s="37" t="s">
        <v>203</v>
      </c>
      <c r="C246" s="38" t="s">
        <v>226</v>
      </c>
      <c r="D246" s="39" t="s">
        <v>674</v>
      </c>
      <c r="E246" s="34" t="s">
        <v>189</v>
      </c>
      <c r="F246" s="33" t="s">
        <v>160</v>
      </c>
      <c r="G246" s="34" t="s">
        <v>91</v>
      </c>
      <c r="H246" s="37" t="s">
        <v>635</v>
      </c>
      <c r="I246" s="37" t="s">
        <v>453</v>
      </c>
      <c r="J246" s="37" t="s">
        <v>22</v>
      </c>
      <c r="K246" s="37" t="s">
        <v>283</v>
      </c>
      <c r="L246" s="37" t="s">
        <v>195</v>
      </c>
      <c r="M246" s="80" t="s">
        <v>234</v>
      </c>
      <c r="N246" s="40">
        <v>8</v>
      </c>
      <c r="O246" s="36">
        <v>70000</v>
      </c>
      <c r="P246" s="41">
        <v>560000</v>
      </c>
      <c r="Q246" s="40">
        <v>0</v>
      </c>
      <c r="R246" s="36">
        <v>0</v>
      </c>
      <c r="S246" s="41">
        <v>0</v>
      </c>
      <c r="T246" s="35">
        <v>8</v>
      </c>
      <c r="U246" s="41">
        <v>560000</v>
      </c>
      <c r="V246" s="41"/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8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37">
        <v>0</v>
      </c>
      <c r="AN246" s="37">
        <v>0</v>
      </c>
      <c r="AO246" s="37">
        <v>0</v>
      </c>
      <c r="AP246" s="89">
        <v>0</v>
      </c>
    </row>
    <row r="247" spans="1:42" ht="30.75" customHeight="1">
      <c r="A247" s="37">
        <v>235</v>
      </c>
      <c r="B247" s="37" t="s">
        <v>203</v>
      </c>
      <c r="C247" s="38" t="s">
        <v>226</v>
      </c>
      <c r="D247" s="39" t="s">
        <v>674</v>
      </c>
      <c r="E247" s="34" t="s">
        <v>189</v>
      </c>
      <c r="F247" s="33" t="s">
        <v>160</v>
      </c>
      <c r="G247" s="34" t="s">
        <v>91</v>
      </c>
      <c r="H247" s="37" t="s">
        <v>635</v>
      </c>
      <c r="I247" s="37" t="s">
        <v>453</v>
      </c>
      <c r="J247" s="37" t="s">
        <v>22</v>
      </c>
      <c r="K247" s="37" t="s">
        <v>283</v>
      </c>
      <c r="L247" s="37" t="s">
        <v>195</v>
      </c>
      <c r="M247" s="80" t="s">
        <v>234</v>
      </c>
      <c r="N247" s="40">
        <v>8</v>
      </c>
      <c r="O247" s="36">
        <v>70000</v>
      </c>
      <c r="P247" s="41">
        <v>560000</v>
      </c>
      <c r="Q247" s="40">
        <v>0</v>
      </c>
      <c r="R247" s="36">
        <v>0</v>
      </c>
      <c r="S247" s="41">
        <v>0</v>
      </c>
      <c r="T247" s="35">
        <v>8</v>
      </c>
      <c r="U247" s="41">
        <v>560000</v>
      </c>
      <c r="V247" s="41"/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8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89">
        <v>0</v>
      </c>
    </row>
    <row r="248" spans="1:42" ht="30.75" customHeight="1">
      <c r="A248" s="37">
        <v>236</v>
      </c>
      <c r="B248" s="37" t="s">
        <v>203</v>
      </c>
      <c r="C248" s="38" t="s">
        <v>226</v>
      </c>
      <c r="D248" s="39" t="s">
        <v>674</v>
      </c>
      <c r="E248" s="34" t="s">
        <v>189</v>
      </c>
      <c r="F248" s="33" t="s">
        <v>160</v>
      </c>
      <c r="G248" s="34" t="s">
        <v>91</v>
      </c>
      <c r="H248" s="37" t="s">
        <v>635</v>
      </c>
      <c r="I248" s="37" t="s">
        <v>453</v>
      </c>
      <c r="J248" s="37" t="s">
        <v>22</v>
      </c>
      <c r="K248" s="37" t="s">
        <v>283</v>
      </c>
      <c r="L248" s="37" t="s">
        <v>195</v>
      </c>
      <c r="M248" s="80" t="s">
        <v>234</v>
      </c>
      <c r="N248" s="40">
        <v>8</v>
      </c>
      <c r="O248" s="36">
        <v>70000</v>
      </c>
      <c r="P248" s="41">
        <v>560000</v>
      </c>
      <c r="Q248" s="40">
        <v>0</v>
      </c>
      <c r="R248" s="36">
        <v>0</v>
      </c>
      <c r="S248" s="41">
        <v>0</v>
      </c>
      <c r="T248" s="35">
        <v>8</v>
      </c>
      <c r="U248" s="41">
        <v>560000</v>
      </c>
      <c r="V248" s="41"/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8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7">
        <v>0</v>
      </c>
      <c r="AP248" s="89">
        <v>0</v>
      </c>
    </row>
    <row r="249" spans="1:42" ht="30.75" customHeight="1">
      <c r="A249" s="37">
        <v>237</v>
      </c>
      <c r="B249" s="37" t="s">
        <v>203</v>
      </c>
      <c r="C249" s="38" t="s">
        <v>226</v>
      </c>
      <c r="D249" s="39" t="s">
        <v>674</v>
      </c>
      <c r="E249" s="34" t="s">
        <v>189</v>
      </c>
      <c r="F249" s="33" t="s">
        <v>160</v>
      </c>
      <c r="G249" s="34" t="s">
        <v>91</v>
      </c>
      <c r="H249" s="37" t="s">
        <v>635</v>
      </c>
      <c r="I249" s="37" t="s">
        <v>453</v>
      </c>
      <c r="J249" s="37" t="s">
        <v>22</v>
      </c>
      <c r="K249" s="37" t="s">
        <v>276</v>
      </c>
      <c r="L249" s="37" t="s">
        <v>195</v>
      </c>
      <c r="M249" s="80" t="s">
        <v>234</v>
      </c>
      <c r="N249" s="40">
        <v>8</v>
      </c>
      <c r="O249" s="36">
        <v>70000</v>
      </c>
      <c r="P249" s="41">
        <v>560000</v>
      </c>
      <c r="Q249" s="40">
        <v>0</v>
      </c>
      <c r="R249" s="36">
        <v>0</v>
      </c>
      <c r="S249" s="41">
        <v>0</v>
      </c>
      <c r="T249" s="35">
        <v>8</v>
      </c>
      <c r="U249" s="41">
        <v>560000</v>
      </c>
      <c r="V249" s="41"/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8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7">
        <v>0</v>
      </c>
      <c r="AP249" s="89">
        <v>0</v>
      </c>
    </row>
    <row r="250" spans="1:42" ht="30.75" customHeight="1">
      <c r="A250" s="37">
        <v>238</v>
      </c>
      <c r="B250" s="37" t="s">
        <v>203</v>
      </c>
      <c r="C250" s="38" t="s">
        <v>226</v>
      </c>
      <c r="D250" s="39" t="s">
        <v>674</v>
      </c>
      <c r="E250" s="34" t="s">
        <v>189</v>
      </c>
      <c r="F250" s="33" t="s">
        <v>160</v>
      </c>
      <c r="G250" s="34" t="s">
        <v>91</v>
      </c>
      <c r="H250" s="37" t="s">
        <v>635</v>
      </c>
      <c r="I250" s="37" t="s">
        <v>453</v>
      </c>
      <c r="J250" s="37" t="s">
        <v>22</v>
      </c>
      <c r="K250" s="37" t="s">
        <v>276</v>
      </c>
      <c r="L250" s="37" t="s">
        <v>195</v>
      </c>
      <c r="M250" s="80" t="s">
        <v>234</v>
      </c>
      <c r="N250" s="40">
        <v>8</v>
      </c>
      <c r="O250" s="36">
        <v>70000</v>
      </c>
      <c r="P250" s="41">
        <v>560000</v>
      </c>
      <c r="Q250" s="40">
        <v>0</v>
      </c>
      <c r="R250" s="36">
        <v>0</v>
      </c>
      <c r="S250" s="41">
        <v>0</v>
      </c>
      <c r="T250" s="35">
        <v>8</v>
      </c>
      <c r="U250" s="41">
        <v>560000</v>
      </c>
      <c r="V250" s="41"/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8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7">
        <v>0</v>
      </c>
      <c r="AP250" s="89">
        <v>0</v>
      </c>
    </row>
    <row r="251" spans="1:42" ht="30.75" customHeight="1">
      <c r="A251" s="37">
        <v>239</v>
      </c>
      <c r="B251" s="37" t="s">
        <v>203</v>
      </c>
      <c r="C251" s="38" t="s">
        <v>226</v>
      </c>
      <c r="D251" s="39" t="s">
        <v>674</v>
      </c>
      <c r="E251" s="34" t="s">
        <v>189</v>
      </c>
      <c r="F251" s="33" t="s">
        <v>160</v>
      </c>
      <c r="G251" s="34" t="s">
        <v>91</v>
      </c>
      <c r="H251" s="37" t="s">
        <v>635</v>
      </c>
      <c r="I251" s="37" t="s">
        <v>453</v>
      </c>
      <c r="J251" s="37" t="s">
        <v>22</v>
      </c>
      <c r="K251" s="37" t="s">
        <v>276</v>
      </c>
      <c r="L251" s="37" t="s">
        <v>195</v>
      </c>
      <c r="M251" s="80" t="s">
        <v>234</v>
      </c>
      <c r="N251" s="40">
        <v>8</v>
      </c>
      <c r="O251" s="36">
        <v>70000</v>
      </c>
      <c r="P251" s="41">
        <v>560000</v>
      </c>
      <c r="Q251" s="40">
        <v>0</v>
      </c>
      <c r="R251" s="36">
        <v>0</v>
      </c>
      <c r="S251" s="41">
        <v>0</v>
      </c>
      <c r="T251" s="35">
        <v>8</v>
      </c>
      <c r="U251" s="41">
        <v>560000</v>
      </c>
      <c r="V251" s="41"/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8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89">
        <v>0</v>
      </c>
    </row>
    <row r="252" spans="1:42" ht="30.75" customHeight="1">
      <c r="A252" s="37">
        <v>240</v>
      </c>
      <c r="B252" s="37" t="s">
        <v>203</v>
      </c>
      <c r="C252" s="38" t="s">
        <v>226</v>
      </c>
      <c r="D252" s="39" t="s">
        <v>674</v>
      </c>
      <c r="E252" s="34" t="s">
        <v>189</v>
      </c>
      <c r="F252" s="39" t="s">
        <v>160</v>
      </c>
      <c r="G252" s="34" t="s">
        <v>91</v>
      </c>
      <c r="H252" s="37" t="s">
        <v>635</v>
      </c>
      <c r="I252" s="37" t="s">
        <v>453</v>
      </c>
      <c r="J252" s="37" t="s">
        <v>22</v>
      </c>
      <c r="K252" s="37" t="s">
        <v>276</v>
      </c>
      <c r="L252" s="37" t="s">
        <v>195</v>
      </c>
      <c r="M252" s="80" t="s">
        <v>234</v>
      </c>
      <c r="N252" s="40">
        <v>8</v>
      </c>
      <c r="O252" s="36">
        <v>70000</v>
      </c>
      <c r="P252" s="41">
        <v>560000</v>
      </c>
      <c r="Q252" s="40">
        <v>0</v>
      </c>
      <c r="R252" s="36">
        <v>0</v>
      </c>
      <c r="S252" s="41">
        <v>0</v>
      </c>
      <c r="T252" s="35">
        <v>8</v>
      </c>
      <c r="U252" s="41">
        <v>560000</v>
      </c>
      <c r="V252" s="41"/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8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7">
        <v>0</v>
      </c>
      <c r="AP252" s="89">
        <v>0</v>
      </c>
    </row>
    <row r="253" spans="1:42" ht="30.75" customHeight="1">
      <c r="A253" s="37">
        <v>241</v>
      </c>
      <c r="B253" s="37" t="s">
        <v>203</v>
      </c>
      <c r="C253" s="38" t="s">
        <v>226</v>
      </c>
      <c r="D253" s="39" t="s">
        <v>674</v>
      </c>
      <c r="E253" s="34" t="s">
        <v>189</v>
      </c>
      <c r="F253" s="39" t="s">
        <v>160</v>
      </c>
      <c r="G253" s="34" t="s">
        <v>91</v>
      </c>
      <c r="H253" s="37" t="s">
        <v>635</v>
      </c>
      <c r="I253" s="37" t="s">
        <v>453</v>
      </c>
      <c r="J253" s="37" t="s">
        <v>22</v>
      </c>
      <c r="K253" s="37" t="s">
        <v>284</v>
      </c>
      <c r="L253" s="37" t="s">
        <v>195</v>
      </c>
      <c r="M253" s="80" t="s">
        <v>234</v>
      </c>
      <c r="N253" s="40">
        <v>8</v>
      </c>
      <c r="O253" s="36">
        <v>70000</v>
      </c>
      <c r="P253" s="41">
        <v>560000</v>
      </c>
      <c r="Q253" s="40">
        <v>0</v>
      </c>
      <c r="R253" s="36">
        <v>0</v>
      </c>
      <c r="S253" s="41">
        <v>0</v>
      </c>
      <c r="T253" s="35">
        <v>8</v>
      </c>
      <c r="U253" s="41">
        <v>560000</v>
      </c>
      <c r="V253" s="41"/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8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7">
        <v>0</v>
      </c>
      <c r="AP253" s="89">
        <v>0</v>
      </c>
    </row>
    <row r="254" spans="1:42" ht="30.75" customHeight="1">
      <c r="A254" s="37">
        <v>242</v>
      </c>
      <c r="B254" s="37" t="s">
        <v>203</v>
      </c>
      <c r="C254" s="38" t="s">
        <v>226</v>
      </c>
      <c r="D254" s="39" t="s">
        <v>674</v>
      </c>
      <c r="E254" s="34" t="s">
        <v>189</v>
      </c>
      <c r="F254" s="39" t="s">
        <v>160</v>
      </c>
      <c r="G254" s="34" t="s">
        <v>91</v>
      </c>
      <c r="H254" s="37" t="s">
        <v>635</v>
      </c>
      <c r="I254" s="37" t="s">
        <v>453</v>
      </c>
      <c r="J254" s="37" t="s">
        <v>22</v>
      </c>
      <c r="K254" s="37" t="s">
        <v>284</v>
      </c>
      <c r="L254" s="37" t="s">
        <v>195</v>
      </c>
      <c r="M254" s="80" t="s">
        <v>234</v>
      </c>
      <c r="N254" s="40">
        <v>8</v>
      </c>
      <c r="O254" s="36">
        <v>70000</v>
      </c>
      <c r="P254" s="41">
        <v>560000</v>
      </c>
      <c r="Q254" s="40">
        <v>0</v>
      </c>
      <c r="R254" s="36">
        <v>0</v>
      </c>
      <c r="S254" s="41">
        <v>0</v>
      </c>
      <c r="T254" s="35">
        <v>8</v>
      </c>
      <c r="U254" s="41">
        <v>560000</v>
      </c>
      <c r="V254" s="41"/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8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7">
        <v>0</v>
      </c>
      <c r="AP254" s="89">
        <v>0</v>
      </c>
    </row>
    <row r="255" spans="1:42" ht="30.75" customHeight="1">
      <c r="A255" s="37">
        <v>243</v>
      </c>
      <c r="B255" s="37" t="s">
        <v>203</v>
      </c>
      <c r="C255" s="38" t="s">
        <v>226</v>
      </c>
      <c r="D255" s="39" t="s">
        <v>674</v>
      </c>
      <c r="E255" s="34" t="s">
        <v>189</v>
      </c>
      <c r="F255" s="39" t="s">
        <v>160</v>
      </c>
      <c r="G255" s="34" t="s">
        <v>91</v>
      </c>
      <c r="H255" s="37" t="s">
        <v>635</v>
      </c>
      <c r="I255" s="37" t="s">
        <v>453</v>
      </c>
      <c r="J255" s="37" t="s">
        <v>22</v>
      </c>
      <c r="K255" s="37" t="s">
        <v>284</v>
      </c>
      <c r="L255" s="37" t="s">
        <v>195</v>
      </c>
      <c r="M255" s="80" t="s">
        <v>234</v>
      </c>
      <c r="N255" s="40">
        <v>8</v>
      </c>
      <c r="O255" s="36">
        <v>70000</v>
      </c>
      <c r="P255" s="41">
        <v>560000</v>
      </c>
      <c r="Q255" s="40">
        <v>0</v>
      </c>
      <c r="R255" s="36">
        <v>0</v>
      </c>
      <c r="S255" s="41">
        <v>0</v>
      </c>
      <c r="T255" s="35">
        <v>8</v>
      </c>
      <c r="U255" s="41">
        <v>560000</v>
      </c>
      <c r="V255" s="41"/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8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7">
        <v>0</v>
      </c>
      <c r="AP255" s="89">
        <v>0</v>
      </c>
    </row>
    <row r="256" spans="1:42" ht="30.75" customHeight="1">
      <c r="A256" s="37">
        <v>244</v>
      </c>
      <c r="B256" s="37" t="s">
        <v>203</v>
      </c>
      <c r="C256" s="38" t="s">
        <v>226</v>
      </c>
      <c r="D256" s="39" t="s">
        <v>674</v>
      </c>
      <c r="E256" s="34" t="s">
        <v>189</v>
      </c>
      <c r="F256" s="39" t="s">
        <v>160</v>
      </c>
      <c r="G256" s="34" t="s">
        <v>91</v>
      </c>
      <c r="H256" s="37" t="s">
        <v>635</v>
      </c>
      <c r="I256" s="37" t="s">
        <v>453</v>
      </c>
      <c r="J256" s="37" t="s">
        <v>22</v>
      </c>
      <c r="K256" s="37" t="s">
        <v>284</v>
      </c>
      <c r="L256" s="37" t="s">
        <v>195</v>
      </c>
      <c r="M256" s="80" t="s">
        <v>234</v>
      </c>
      <c r="N256" s="40">
        <v>8</v>
      </c>
      <c r="O256" s="36">
        <v>70000</v>
      </c>
      <c r="P256" s="41">
        <v>560000</v>
      </c>
      <c r="Q256" s="40">
        <v>0</v>
      </c>
      <c r="R256" s="36">
        <v>0</v>
      </c>
      <c r="S256" s="41">
        <v>0</v>
      </c>
      <c r="T256" s="35">
        <v>8</v>
      </c>
      <c r="U256" s="41">
        <v>560000</v>
      </c>
      <c r="V256" s="41"/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8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89">
        <v>0</v>
      </c>
    </row>
    <row r="257" spans="1:42" ht="30.75" customHeight="1">
      <c r="A257" s="37">
        <v>245</v>
      </c>
      <c r="B257" s="37" t="s">
        <v>203</v>
      </c>
      <c r="C257" s="38" t="s">
        <v>226</v>
      </c>
      <c r="D257" s="39" t="s">
        <v>674</v>
      </c>
      <c r="E257" s="34" t="s">
        <v>189</v>
      </c>
      <c r="F257" s="39" t="s">
        <v>160</v>
      </c>
      <c r="G257" s="34" t="s">
        <v>91</v>
      </c>
      <c r="H257" s="37" t="s">
        <v>635</v>
      </c>
      <c r="I257" s="37" t="s">
        <v>453</v>
      </c>
      <c r="J257" s="37" t="s">
        <v>22</v>
      </c>
      <c r="K257" s="37" t="s">
        <v>285</v>
      </c>
      <c r="L257" s="37" t="s">
        <v>195</v>
      </c>
      <c r="M257" s="80" t="s">
        <v>234</v>
      </c>
      <c r="N257" s="40">
        <v>8</v>
      </c>
      <c r="O257" s="36">
        <v>70000</v>
      </c>
      <c r="P257" s="41">
        <v>560000</v>
      </c>
      <c r="Q257" s="40">
        <v>0</v>
      </c>
      <c r="R257" s="36">
        <v>0</v>
      </c>
      <c r="S257" s="41">
        <v>0</v>
      </c>
      <c r="T257" s="35">
        <v>8</v>
      </c>
      <c r="U257" s="41">
        <v>560000</v>
      </c>
      <c r="V257" s="41"/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8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89">
        <v>0</v>
      </c>
    </row>
    <row r="258" spans="1:42" ht="30.75" customHeight="1">
      <c r="A258" s="37">
        <v>246</v>
      </c>
      <c r="B258" s="37" t="s">
        <v>203</v>
      </c>
      <c r="C258" s="38" t="s">
        <v>226</v>
      </c>
      <c r="D258" s="39" t="s">
        <v>674</v>
      </c>
      <c r="E258" s="34" t="s">
        <v>189</v>
      </c>
      <c r="F258" s="39" t="s">
        <v>160</v>
      </c>
      <c r="G258" s="34" t="s">
        <v>91</v>
      </c>
      <c r="H258" s="37" t="s">
        <v>635</v>
      </c>
      <c r="I258" s="37" t="s">
        <v>453</v>
      </c>
      <c r="J258" s="37" t="s">
        <v>22</v>
      </c>
      <c r="K258" s="37" t="s">
        <v>285</v>
      </c>
      <c r="L258" s="37" t="s">
        <v>195</v>
      </c>
      <c r="M258" s="80" t="s">
        <v>234</v>
      </c>
      <c r="N258" s="40">
        <v>8</v>
      </c>
      <c r="O258" s="36">
        <v>70000</v>
      </c>
      <c r="P258" s="41">
        <v>560000</v>
      </c>
      <c r="Q258" s="40">
        <v>0</v>
      </c>
      <c r="R258" s="36">
        <v>0</v>
      </c>
      <c r="S258" s="41">
        <v>0</v>
      </c>
      <c r="T258" s="35">
        <v>8</v>
      </c>
      <c r="U258" s="41">
        <v>560000</v>
      </c>
      <c r="V258" s="41"/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8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89">
        <v>0</v>
      </c>
    </row>
    <row r="259" spans="1:42" ht="30.75" customHeight="1">
      <c r="A259" s="37">
        <v>247</v>
      </c>
      <c r="B259" s="37" t="s">
        <v>203</v>
      </c>
      <c r="C259" s="38" t="s">
        <v>226</v>
      </c>
      <c r="D259" s="39" t="s">
        <v>674</v>
      </c>
      <c r="E259" s="34" t="s">
        <v>189</v>
      </c>
      <c r="F259" s="39" t="s">
        <v>160</v>
      </c>
      <c r="G259" s="34" t="s">
        <v>91</v>
      </c>
      <c r="H259" s="37" t="s">
        <v>635</v>
      </c>
      <c r="I259" s="37" t="s">
        <v>453</v>
      </c>
      <c r="J259" s="37" t="s">
        <v>22</v>
      </c>
      <c r="K259" s="37" t="s">
        <v>285</v>
      </c>
      <c r="L259" s="37" t="s">
        <v>195</v>
      </c>
      <c r="M259" s="80" t="s">
        <v>234</v>
      </c>
      <c r="N259" s="40">
        <v>8</v>
      </c>
      <c r="O259" s="36">
        <v>70000</v>
      </c>
      <c r="P259" s="41">
        <v>560000</v>
      </c>
      <c r="Q259" s="40">
        <v>0</v>
      </c>
      <c r="R259" s="36">
        <v>0</v>
      </c>
      <c r="S259" s="41">
        <v>0</v>
      </c>
      <c r="T259" s="35">
        <v>8</v>
      </c>
      <c r="U259" s="41">
        <v>560000</v>
      </c>
      <c r="V259" s="41"/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8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7">
        <v>0</v>
      </c>
      <c r="AN259" s="37">
        <v>0</v>
      </c>
      <c r="AO259" s="37">
        <v>0</v>
      </c>
      <c r="AP259" s="89">
        <v>0</v>
      </c>
    </row>
    <row r="260" spans="1:42" ht="30.75" customHeight="1">
      <c r="A260" s="37">
        <v>248</v>
      </c>
      <c r="B260" s="37" t="s">
        <v>203</v>
      </c>
      <c r="C260" s="38" t="s">
        <v>226</v>
      </c>
      <c r="D260" s="39" t="s">
        <v>674</v>
      </c>
      <c r="E260" s="34" t="s">
        <v>189</v>
      </c>
      <c r="F260" s="39" t="s">
        <v>160</v>
      </c>
      <c r="G260" s="34" t="s">
        <v>91</v>
      </c>
      <c r="H260" s="37" t="s">
        <v>635</v>
      </c>
      <c r="I260" s="37" t="s">
        <v>453</v>
      </c>
      <c r="J260" s="37" t="s">
        <v>22</v>
      </c>
      <c r="K260" s="37" t="s">
        <v>285</v>
      </c>
      <c r="L260" s="37" t="s">
        <v>195</v>
      </c>
      <c r="M260" s="80" t="s">
        <v>234</v>
      </c>
      <c r="N260" s="40">
        <v>8</v>
      </c>
      <c r="O260" s="36">
        <v>70000</v>
      </c>
      <c r="P260" s="41">
        <v>560000</v>
      </c>
      <c r="Q260" s="40">
        <v>0</v>
      </c>
      <c r="R260" s="36">
        <v>0</v>
      </c>
      <c r="S260" s="41">
        <v>0</v>
      </c>
      <c r="T260" s="35">
        <v>8</v>
      </c>
      <c r="U260" s="41">
        <v>560000</v>
      </c>
      <c r="V260" s="41"/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8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89">
        <v>0</v>
      </c>
    </row>
    <row r="261" spans="1:42" ht="30.75" customHeight="1">
      <c r="A261" s="37">
        <v>249</v>
      </c>
      <c r="B261" s="37" t="s">
        <v>203</v>
      </c>
      <c r="C261" s="38" t="s">
        <v>226</v>
      </c>
      <c r="D261" s="39" t="s">
        <v>674</v>
      </c>
      <c r="E261" s="34" t="s">
        <v>189</v>
      </c>
      <c r="F261" s="39" t="s">
        <v>160</v>
      </c>
      <c r="G261" s="34" t="s">
        <v>91</v>
      </c>
      <c r="H261" s="37" t="s">
        <v>635</v>
      </c>
      <c r="I261" s="37" t="s">
        <v>453</v>
      </c>
      <c r="J261" s="37" t="s">
        <v>22</v>
      </c>
      <c r="K261" s="37" t="s">
        <v>277</v>
      </c>
      <c r="L261" s="37" t="s">
        <v>195</v>
      </c>
      <c r="M261" s="80" t="s">
        <v>234</v>
      </c>
      <c r="N261" s="40">
        <v>8</v>
      </c>
      <c r="O261" s="36">
        <v>70000</v>
      </c>
      <c r="P261" s="41">
        <v>560000</v>
      </c>
      <c r="Q261" s="40">
        <v>0</v>
      </c>
      <c r="R261" s="36">
        <v>0</v>
      </c>
      <c r="S261" s="41">
        <v>0</v>
      </c>
      <c r="T261" s="35">
        <v>8</v>
      </c>
      <c r="U261" s="41">
        <v>560000</v>
      </c>
      <c r="V261" s="41"/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8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89">
        <v>0</v>
      </c>
    </row>
    <row r="262" spans="1:42" ht="30.75" customHeight="1">
      <c r="A262" s="37">
        <v>250</v>
      </c>
      <c r="B262" s="37" t="s">
        <v>203</v>
      </c>
      <c r="C262" s="38" t="s">
        <v>226</v>
      </c>
      <c r="D262" s="39" t="s">
        <v>674</v>
      </c>
      <c r="E262" s="34" t="s">
        <v>189</v>
      </c>
      <c r="F262" s="39" t="s">
        <v>160</v>
      </c>
      <c r="G262" s="34" t="s">
        <v>91</v>
      </c>
      <c r="H262" s="37" t="s">
        <v>635</v>
      </c>
      <c r="I262" s="37" t="s">
        <v>453</v>
      </c>
      <c r="J262" s="37" t="s">
        <v>22</v>
      </c>
      <c r="K262" s="37" t="s">
        <v>277</v>
      </c>
      <c r="L262" s="37" t="s">
        <v>195</v>
      </c>
      <c r="M262" s="80" t="s">
        <v>234</v>
      </c>
      <c r="N262" s="40">
        <v>8</v>
      </c>
      <c r="O262" s="36">
        <v>70000</v>
      </c>
      <c r="P262" s="41">
        <v>560000</v>
      </c>
      <c r="Q262" s="40">
        <v>0</v>
      </c>
      <c r="R262" s="36">
        <v>0</v>
      </c>
      <c r="S262" s="41">
        <v>0</v>
      </c>
      <c r="T262" s="35">
        <v>8</v>
      </c>
      <c r="U262" s="41">
        <v>560000</v>
      </c>
      <c r="V262" s="41"/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8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89">
        <v>0</v>
      </c>
    </row>
    <row r="263" spans="1:42" ht="30.75" customHeight="1">
      <c r="A263" s="37">
        <v>251</v>
      </c>
      <c r="B263" s="37" t="s">
        <v>203</v>
      </c>
      <c r="C263" s="38" t="s">
        <v>226</v>
      </c>
      <c r="D263" s="39" t="s">
        <v>674</v>
      </c>
      <c r="E263" s="34" t="s">
        <v>189</v>
      </c>
      <c r="F263" s="39" t="s">
        <v>160</v>
      </c>
      <c r="G263" s="34" t="s">
        <v>91</v>
      </c>
      <c r="H263" s="37" t="s">
        <v>635</v>
      </c>
      <c r="I263" s="37" t="s">
        <v>453</v>
      </c>
      <c r="J263" s="37" t="s">
        <v>22</v>
      </c>
      <c r="K263" s="37" t="s">
        <v>283</v>
      </c>
      <c r="L263" s="37" t="s">
        <v>291</v>
      </c>
      <c r="M263" s="80" t="s">
        <v>296</v>
      </c>
      <c r="N263" s="40">
        <v>8</v>
      </c>
      <c r="O263" s="36">
        <v>70000</v>
      </c>
      <c r="P263" s="41">
        <v>560000</v>
      </c>
      <c r="Q263" s="40">
        <v>0</v>
      </c>
      <c r="R263" s="36">
        <v>0</v>
      </c>
      <c r="S263" s="41">
        <v>0</v>
      </c>
      <c r="T263" s="35">
        <v>8</v>
      </c>
      <c r="U263" s="41">
        <v>560000</v>
      </c>
      <c r="V263" s="41"/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8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89">
        <v>0</v>
      </c>
    </row>
    <row r="264" spans="1:42" ht="30.75" customHeight="1">
      <c r="A264" s="37">
        <v>252</v>
      </c>
      <c r="B264" s="37" t="s">
        <v>203</v>
      </c>
      <c r="C264" s="38" t="s">
        <v>226</v>
      </c>
      <c r="D264" s="39" t="s">
        <v>674</v>
      </c>
      <c r="E264" s="34" t="s">
        <v>189</v>
      </c>
      <c r="F264" s="39" t="s">
        <v>160</v>
      </c>
      <c r="G264" s="34" t="s">
        <v>91</v>
      </c>
      <c r="H264" s="37" t="s">
        <v>635</v>
      </c>
      <c r="I264" s="37" t="s">
        <v>453</v>
      </c>
      <c r="J264" s="37" t="s">
        <v>22</v>
      </c>
      <c r="K264" s="37" t="s">
        <v>283</v>
      </c>
      <c r="L264" s="37" t="s">
        <v>291</v>
      </c>
      <c r="M264" s="80" t="s">
        <v>296</v>
      </c>
      <c r="N264" s="40">
        <v>8</v>
      </c>
      <c r="O264" s="36">
        <v>70000</v>
      </c>
      <c r="P264" s="41">
        <v>560000</v>
      </c>
      <c r="Q264" s="40">
        <v>0</v>
      </c>
      <c r="R264" s="36">
        <v>0</v>
      </c>
      <c r="S264" s="41">
        <v>0</v>
      </c>
      <c r="T264" s="35">
        <v>8</v>
      </c>
      <c r="U264" s="41">
        <v>560000</v>
      </c>
      <c r="V264" s="41"/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8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89">
        <v>0</v>
      </c>
    </row>
    <row r="265" spans="1:42" ht="30.75" customHeight="1">
      <c r="A265" s="37">
        <v>253</v>
      </c>
      <c r="B265" s="37" t="s">
        <v>203</v>
      </c>
      <c r="C265" s="38" t="s">
        <v>226</v>
      </c>
      <c r="D265" s="39" t="s">
        <v>674</v>
      </c>
      <c r="E265" s="34" t="s">
        <v>189</v>
      </c>
      <c r="F265" s="39" t="s">
        <v>160</v>
      </c>
      <c r="G265" s="34" t="s">
        <v>91</v>
      </c>
      <c r="H265" s="37" t="s">
        <v>635</v>
      </c>
      <c r="I265" s="37" t="s">
        <v>453</v>
      </c>
      <c r="J265" s="37" t="s">
        <v>22</v>
      </c>
      <c r="K265" s="37" t="s">
        <v>276</v>
      </c>
      <c r="L265" s="37" t="s">
        <v>291</v>
      </c>
      <c r="M265" s="80" t="s">
        <v>296</v>
      </c>
      <c r="N265" s="40">
        <v>8</v>
      </c>
      <c r="O265" s="36">
        <v>70000</v>
      </c>
      <c r="P265" s="41">
        <v>560000</v>
      </c>
      <c r="Q265" s="40">
        <v>0</v>
      </c>
      <c r="R265" s="36">
        <v>0</v>
      </c>
      <c r="S265" s="41">
        <v>0</v>
      </c>
      <c r="T265" s="35">
        <v>8</v>
      </c>
      <c r="U265" s="41">
        <v>560000</v>
      </c>
      <c r="V265" s="41"/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8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89">
        <v>0</v>
      </c>
    </row>
    <row r="266" spans="1:42" ht="30.75" customHeight="1">
      <c r="A266" s="37">
        <v>254</v>
      </c>
      <c r="B266" s="37" t="s">
        <v>203</v>
      </c>
      <c r="C266" s="38" t="s">
        <v>226</v>
      </c>
      <c r="D266" s="39" t="s">
        <v>674</v>
      </c>
      <c r="E266" s="34" t="s">
        <v>189</v>
      </c>
      <c r="F266" s="39" t="s">
        <v>160</v>
      </c>
      <c r="G266" s="34" t="s">
        <v>91</v>
      </c>
      <c r="H266" s="37" t="s">
        <v>635</v>
      </c>
      <c r="I266" s="37" t="s">
        <v>453</v>
      </c>
      <c r="J266" s="37" t="s">
        <v>22</v>
      </c>
      <c r="K266" s="37" t="s">
        <v>276</v>
      </c>
      <c r="L266" s="37" t="s">
        <v>291</v>
      </c>
      <c r="M266" s="80" t="s">
        <v>296</v>
      </c>
      <c r="N266" s="40">
        <v>8</v>
      </c>
      <c r="O266" s="36">
        <v>70000</v>
      </c>
      <c r="P266" s="41">
        <v>560000</v>
      </c>
      <c r="Q266" s="40">
        <v>0</v>
      </c>
      <c r="R266" s="36">
        <v>0</v>
      </c>
      <c r="S266" s="41">
        <v>0</v>
      </c>
      <c r="T266" s="35">
        <v>8</v>
      </c>
      <c r="U266" s="41">
        <v>560000</v>
      </c>
      <c r="V266" s="41"/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8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7">
        <v>0</v>
      </c>
      <c r="AN266" s="37">
        <v>0</v>
      </c>
      <c r="AO266" s="37">
        <v>0</v>
      </c>
      <c r="AP266" s="89">
        <v>0</v>
      </c>
    </row>
    <row r="267" spans="1:42" ht="30.75" customHeight="1">
      <c r="A267" s="37">
        <v>255</v>
      </c>
      <c r="B267" s="37" t="s">
        <v>203</v>
      </c>
      <c r="C267" s="38" t="s">
        <v>226</v>
      </c>
      <c r="D267" s="39" t="s">
        <v>674</v>
      </c>
      <c r="E267" s="34" t="s">
        <v>189</v>
      </c>
      <c r="F267" s="39" t="s">
        <v>160</v>
      </c>
      <c r="G267" s="34" t="s">
        <v>91</v>
      </c>
      <c r="H267" s="37" t="s">
        <v>635</v>
      </c>
      <c r="I267" s="37" t="s">
        <v>453</v>
      </c>
      <c r="J267" s="37" t="s">
        <v>22</v>
      </c>
      <c r="K267" s="37" t="s">
        <v>284</v>
      </c>
      <c r="L267" s="37" t="s">
        <v>291</v>
      </c>
      <c r="M267" s="80" t="s">
        <v>296</v>
      </c>
      <c r="N267" s="40">
        <v>8</v>
      </c>
      <c r="O267" s="36">
        <v>70000</v>
      </c>
      <c r="P267" s="41">
        <v>560000</v>
      </c>
      <c r="Q267" s="40">
        <v>0</v>
      </c>
      <c r="R267" s="36">
        <v>0</v>
      </c>
      <c r="S267" s="41">
        <v>0</v>
      </c>
      <c r="T267" s="35">
        <v>8</v>
      </c>
      <c r="U267" s="41">
        <v>560000</v>
      </c>
      <c r="V267" s="41"/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8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89">
        <v>0</v>
      </c>
    </row>
    <row r="268" spans="1:42" ht="30.75" customHeight="1">
      <c r="A268" s="37">
        <v>256</v>
      </c>
      <c r="B268" s="37" t="s">
        <v>203</v>
      </c>
      <c r="C268" s="38" t="s">
        <v>226</v>
      </c>
      <c r="D268" s="39" t="s">
        <v>674</v>
      </c>
      <c r="E268" s="34" t="s">
        <v>189</v>
      </c>
      <c r="F268" s="39" t="s">
        <v>160</v>
      </c>
      <c r="G268" s="34" t="s">
        <v>91</v>
      </c>
      <c r="H268" s="37" t="s">
        <v>635</v>
      </c>
      <c r="I268" s="37" t="s">
        <v>453</v>
      </c>
      <c r="J268" s="37" t="s">
        <v>22</v>
      </c>
      <c r="K268" s="37" t="s">
        <v>284</v>
      </c>
      <c r="L268" s="37" t="s">
        <v>291</v>
      </c>
      <c r="M268" s="80" t="s">
        <v>296</v>
      </c>
      <c r="N268" s="40">
        <v>8</v>
      </c>
      <c r="O268" s="36">
        <v>70000</v>
      </c>
      <c r="P268" s="41">
        <v>560000</v>
      </c>
      <c r="Q268" s="40">
        <v>0</v>
      </c>
      <c r="R268" s="36">
        <v>0</v>
      </c>
      <c r="S268" s="41">
        <v>0</v>
      </c>
      <c r="T268" s="35">
        <v>8</v>
      </c>
      <c r="U268" s="41">
        <v>560000</v>
      </c>
      <c r="V268" s="41"/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8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89">
        <v>0</v>
      </c>
    </row>
    <row r="269" spans="1:42" ht="30.75" customHeight="1">
      <c r="A269" s="37">
        <v>257</v>
      </c>
      <c r="B269" s="37" t="s">
        <v>203</v>
      </c>
      <c r="C269" s="38" t="s">
        <v>226</v>
      </c>
      <c r="D269" s="39" t="s">
        <v>674</v>
      </c>
      <c r="E269" s="34" t="s">
        <v>189</v>
      </c>
      <c r="F269" s="39" t="s">
        <v>160</v>
      </c>
      <c r="G269" s="34" t="s">
        <v>91</v>
      </c>
      <c r="H269" s="37" t="s">
        <v>635</v>
      </c>
      <c r="I269" s="37" t="s">
        <v>453</v>
      </c>
      <c r="J269" s="37" t="s">
        <v>22</v>
      </c>
      <c r="K269" s="37" t="s">
        <v>284</v>
      </c>
      <c r="L269" s="37" t="s">
        <v>291</v>
      </c>
      <c r="M269" s="80" t="s">
        <v>296</v>
      </c>
      <c r="N269" s="40">
        <v>8</v>
      </c>
      <c r="O269" s="36">
        <v>70000</v>
      </c>
      <c r="P269" s="41">
        <v>560000</v>
      </c>
      <c r="Q269" s="40">
        <v>0</v>
      </c>
      <c r="R269" s="36">
        <v>0</v>
      </c>
      <c r="S269" s="41">
        <v>0</v>
      </c>
      <c r="T269" s="35">
        <v>8</v>
      </c>
      <c r="U269" s="41">
        <v>560000</v>
      </c>
      <c r="V269" s="41"/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8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89">
        <v>0</v>
      </c>
    </row>
    <row r="270" spans="1:42" ht="30.75" customHeight="1">
      <c r="A270" s="37">
        <v>258</v>
      </c>
      <c r="B270" s="37" t="s">
        <v>203</v>
      </c>
      <c r="C270" s="38" t="s">
        <v>226</v>
      </c>
      <c r="D270" s="39" t="s">
        <v>674</v>
      </c>
      <c r="E270" s="34" t="s">
        <v>189</v>
      </c>
      <c r="F270" s="42" t="s">
        <v>160</v>
      </c>
      <c r="G270" s="34" t="s">
        <v>91</v>
      </c>
      <c r="H270" s="37" t="s">
        <v>635</v>
      </c>
      <c r="I270" s="37" t="s">
        <v>453</v>
      </c>
      <c r="J270" s="37" t="s">
        <v>22</v>
      </c>
      <c r="K270" s="37" t="s">
        <v>285</v>
      </c>
      <c r="L270" s="37" t="s">
        <v>291</v>
      </c>
      <c r="M270" s="80" t="s">
        <v>296</v>
      </c>
      <c r="N270" s="40">
        <v>8</v>
      </c>
      <c r="O270" s="36">
        <v>70000</v>
      </c>
      <c r="P270" s="41">
        <v>560000</v>
      </c>
      <c r="Q270" s="40">
        <v>0</v>
      </c>
      <c r="R270" s="36">
        <v>0</v>
      </c>
      <c r="S270" s="41">
        <v>0</v>
      </c>
      <c r="T270" s="35">
        <v>8</v>
      </c>
      <c r="U270" s="41">
        <v>560000</v>
      </c>
      <c r="V270" s="41"/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8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89">
        <v>0</v>
      </c>
    </row>
    <row r="271" spans="1:42" ht="30.75" customHeight="1">
      <c r="A271" s="37">
        <v>259</v>
      </c>
      <c r="B271" s="37" t="s">
        <v>203</v>
      </c>
      <c r="C271" s="38" t="s">
        <v>226</v>
      </c>
      <c r="D271" s="39" t="s">
        <v>674</v>
      </c>
      <c r="E271" s="34" t="s">
        <v>189</v>
      </c>
      <c r="F271" s="39" t="s">
        <v>160</v>
      </c>
      <c r="G271" s="34" t="s">
        <v>91</v>
      </c>
      <c r="H271" s="37" t="s">
        <v>635</v>
      </c>
      <c r="I271" s="37" t="s">
        <v>453</v>
      </c>
      <c r="J271" s="37" t="s">
        <v>22</v>
      </c>
      <c r="K271" s="37" t="s">
        <v>285</v>
      </c>
      <c r="L271" s="37" t="s">
        <v>291</v>
      </c>
      <c r="M271" s="80" t="s">
        <v>296</v>
      </c>
      <c r="N271" s="40">
        <v>8</v>
      </c>
      <c r="O271" s="36">
        <v>70000</v>
      </c>
      <c r="P271" s="41">
        <v>560000</v>
      </c>
      <c r="Q271" s="40">
        <v>0</v>
      </c>
      <c r="R271" s="36">
        <v>0</v>
      </c>
      <c r="S271" s="41">
        <v>0</v>
      </c>
      <c r="T271" s="35">
        <v>8</v>
      </c>
      <c r="U271" s="41">
        <v>560000</v>
      </c>
      <c r="V271" s="41"/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8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89">
        <v>0</v>
      </c>
    </row>
    <row r="272" spans="1:42" ht="30.75" customHeight="1">
      <c r="A272" s="37">
        <v>260</v>
      </c>
      <c r="B272" s="37" t="s">
        <v>203</v>
      </c>
      <c r="C272" s="38" t="s">
        <v>226</v>
      </c>
      <c r="D272" s="39" t="s">
        <v>674</v>
      </c>
      <c r="E272" s="34" t="s">
        <v>189</v>
      </c>
      <c r="F272" s="42" t="s">
        <v>160</v>
      </c>
      <c r="G272" s="34" t="s">
        <v>91</v>
      </c>
      <c r="H272" s="37" t="s">
        <v>635</v>
      </c>
      <c r="I272" s="37" t="s">
        <v>453</v>
      </c>
      <c r="J272" s="37" t="s">
        <v>22</v>
      </c>
      <c r="K272" s="37" t="s">
        <v>285</v>
      </c>
      <c r="L272" s="37" t="s">
        <v>291</v>
      </c>
      <c r="M272" s="80" t="s">
        <v>296</v>
      </c>
      <c r="N272" s="40">
        <v>8</v>
      </c>
      <c r="O272" s="36">
        <v>70000</v>
      </c>
      <c r="P272" s="41">
        <v>560000</v>
      </c>
      <c r="Q272" s="40">
        <v>0</v>
      </c>
      <c r="R272" s="36">
        <v>0</v>
      </c>
      <c r="S272" s="41">
        <v>0</v>
      </c>
      <c r="T272" s="35">
        <v>8</v>
      </c>
      <c r="U272" s="41">
        <v>560000</v>
      </c>
      <c r="V272" s="41"/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8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89">
        <v>0</v>
      </c>
    </row>
    <row r="273" spans="1:42" ht="30.75" customHeight="1">
      <c r="A273" s="37">
        <v>261</v>
      </c>
      <c r="B273" s="37" t="s">
        <v>203</v>
      </c>
      <c r="C273" s="38" t="s">
        <v>226</v>
      </c>
      <c r="D273" s="39" t="s">
        <v>674</v>
      </c>
      <c r="E273" s="34" t="s">
        <v>189</v>
      </c>
      <c r="F273" s="39" t="s">
        <v>160</v>
      </c>
      <c r="G273" s="34" t="s">
        <v>91</v>
      </c>
      <c r="H273" s="37" t="s">
        <v>635</v>
      </c>
      <c r="I273" s="37" t="s">
        <v>453</v>
      </c>
      <c r="J273" s="37" t="s">
        <v>22</v>
      </c>
      <c r="K273" s="37" t="s">
        <v>286</v>
      </c>
      <c r="L273" s="37" t="s">
        <v>291</v>
      </c>
      <c r="M273" s="80" t="s">
        <v>296</v>
      </c>
      <c r="N273" s="40">
        <v>8</v>
      </c>
      <c r="O273" s="36">
        <v>70000</v>
      </c>
      <c r="P273" s="41">
        <v>560000</v>
      </c>
      <c r="Q273" s="40">
        <v>0</v>
      </c>
      <c r="R273" s="36">
        <v>0</v>
      </c>
      <c r="S273" s="41">
        <v>0</v>
      </c>
      <c r="T273" s="35">
        <v>8</v>
      </c>
      <c r="U273" s="41">
        <v>560000</v>
      </c>
      <c r="V273" s="41"/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8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89">
        <v>0</v>
      </c>
    </row>
    <row r="274" spans="1:42" ht="30.75" customHeight="1">
      <c r="A274" s="37">
        <v>262</v>
      </c>
      <c r="B274" s="37" t="s">
        <v>203</v>
      </c>
      <c r="C274" s="38" t="s">
        <v>226</v>
      </c>
      <c r="D274" s="39" t="s">
        <v>674</v>
      </c>
      <c r="E274" s="34" t="s">
        <v>189</v>
      </c>
      <c r="F274" s="39" t="s">
        <v>160</v>
      </c>
      <c r="G274" s="34" t="s">
        <v>91</v>
      </c>
      <c r="H274" s="37" t="s">
        <v>635</v>
      </c>
      <c r="I274" s="37" t="s">
        <v>453</v>
      </c>
      <c r="J274" s="37" t="s">
        <v>22</v>
      </c>
      <c r="K274" s="37" t="s">
        <v>286</v>
      </c>
      <c r="L274" s="37" t="s">
        <v>291</v>
      </c>
      <c r="M274" s="80" t="s">
        <v>296</v>
      </c>
      <c r="N274" s="40">
        <v>8</v>
      </c>
      <c r="O274" s="36">
        <v>70000</v>
      </c>
      <c r="P274" s="41">
        <v>560000</v>
      </c>
      <c r="Q274" s="40">
        <v>0</v>
      </c>
      <c r="R274" s="36">
        <v>0</v>
      </c>
      <c r="S274" s="41">
        <v>0</v>
      </c>
      <c r="T274" s="35">
        <v>8</v>
      </c>
      <c r="U274" s="41">
        <v>560000</v>
      </c>
      <c r="V274" s="41"/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8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89">
        <v>0</v>
      </c>
    </row>
    <row r="275" spans="1:42" ht="30.75" customHeight="1">
      <c r="A275" s="37">
        <v>263</v>
      </c>
      <c r="B275" s="37" t="s">
        <v>203</v>
      </c>
      <c r="C275" s="38" t="s">
        <v>226</v>
      </c>
      <c r="D275" s="39" t="s">
        <v>674</v>
      </c>
      <c r="E275" s="34" t="s">
        <v>189</v>
      </c>
      <c r="F275" s="39" t="s">
        <v>160</v>
      </c>
      <c r="G275" s="34" t="s">
        <v>91</v>
      </c>
      <c r="H275" s="37" t="s">
        <v>635</v>
      </c>
      <c r="I275" s="37" t="s">
        <v>453</v>
      </c>
      <c r="J275" s="37" t="s">
        <v>22</v>
      </c>
      <c r="K275" s="37" t="s">
        <v>286</v>
      </c>
      <c r="L275" s="37" t="s">
        <v>291</v>
      </c>
      <c r="M275" s="80" t="s">
        <v>296</v>
      </c>
      <c r="N275" s="40">
        <v>8</v>
      </c>
      <c r="O275" s="36">
        <v>70000</v>
      </c>
      <c r="P275" s="41">
        <v>560000</v>
      </c>
      <c r="Q275" s="40">
        <v>0</v>
      </c>
      <c r="R275" s="36">
        <v>0</v>
      </c>
      <c r="S275" s="41">
        <v>0</v>
      </c>
      <c r="T275" s="35">
        <v>8</v>
      </c>
      <c r="U275" s="41">
        <v>560000</v>
      </c>
      <c r="V275" s="41"/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8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89">
        <v>0</v>
      </c>
    </row>
    <row r="276" spans="1:42" ht="30.75" customHeight="1">
      <c r="A276" s="37">
        <v>264</v>
      </c>
      <c r="B276" s="37" t="s">
        <v>203</v>
      </c>
      <c r="C276" s="38" t="s">
        <v>226</v>
      </c>
      <c r="D276" s="39" t="s">
        <v>674</v>
      </c>
      <c r="E276" s="34" t="s">
        <v>189</v>
      </c>
      <c r="F276" s="39" t="s">
        <v>160</v>
      </c>
      <c r="G276" s="34" t="s">
        <v>91</v>
      </c>
      <c r="H276" s="37" t="s">
        <v>635</v>
      </c>
      <c r="I276" s="37" t="s">
        <v>453</v>
      </c>
      <c r="J276" s="37" t="s">
        <v>22</v>
      </c>
      <c r="K276" s="37" t="s">
        <v>277</v>
      </c>
      <c r="L276" s="37" t="s">
        <v>291</v>
      </c>
      <c r="M276" s="80" t="s">
        <v>296</v>
      </c>
      <c r="N276" s="40">
        <v>8</v>
      </c>
      <c r="O276" s="36">
        <v>70000</v>
      </c>
      <c r="P276" s="41">
        <v>560000</v>
      </c>
      <c r="Q276" s="40">
        <v>0</v>
      </c>
      <c r="R276" s="36">
        <v>0</v>
      </c>
      <c r="S276" s="41">
        <v>0</v>
      </c>
      <c r="T276" s="35">
        <v>8</v>
      </c>
      <c r="U276" s="41">
        <v>560000</v>
      </c>
      <c r="V276" s="41"/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8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89">
        <v>0</v>
      </c>
    </row>
    <row r="277" spans="1:42" ht="30.75" customHeight="1">
      <c r="A277" s="37">
        <v>265</v>
      </c>
      <c r="B277" s="37" t="s">
        <v>203</v>
      </c>
      <c r="C277" s="38" t="s">
        <v>226</v>
      </c>
      <c r="D277" s="39" t="s">
        <v>674</v>
      </c>
      <c r="E277" s="34" t="s">
        <v>189</v>
      </c>
      <c r="F277" s="39" t="s">
        <v>160</v>
      </c>
      <c r="G277" s="34" t="s">
        <v>91</v>
      </c>
      <c r="H277" s="37" t="s">
        <v>635</v>
      </c>
      <c r="I277" s="37" t="s">
        <v>453</v>
      </c>
      <c r="J277" s="37" t="s">
        <v>22</v>
      </c>
      <c r="K277" s="37" t="s">
        <v>277</v>
      </c>
      <c r="L277" s="37" t="s">
        <v>291</v>
      </c>
      <c r="M277" s="80" t="s">
        <v>296</v>
      </c>
      <c r="N277" s="40">
        <v>8</v>
      </c>
      <c r="O277" s="36">
        <v>70000</v>
      </c>
      <c r="P277" s="41">
        <v>560000</v>
      </c>
      <c r="Q277" s="40">
        <v>0</v>
      </c>
      <c r="R277" s="36">
        <v>0</v>
      </c>
      <c r="S277" s="41">
        <v>0</v>
      </c>
      <c r="T277" s="35">
        <v>8</v>
      </c>
      <c r="U277" s="41">
        <v>560000</v>
      </c>
      <c r="V277" s="41"/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8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89">
        <v>0</v>
      </c>
    </row>
    <row r="278" spans="1:42" ht="30.75" customHeight="1">
      <c r="A278" s="37">
        <v>266</v>
      </c>
      <c r="B278" s="37" t="s">
        <v>203</v>
      </c>
      <c r="C278" s="38" t="s">
        <v>226</v>
      </c>
      <c r="D278" s="39" t="s">
        <v>674</v>
      </c>
      <c r="E278" s="34" t="s">
        <v>189</v>
      </c>
      <c r="F278" s="33" t="s">
        <v>160</v>
      </c>
      <c r="G278" s="34" t="s">
        <v>91</v>
      </c>
      <c r="H278" s="37" t="s">
        <v>635</v>
      </c>
      <c r="I278" s="37" t="s">
        <v>453</v>
      </c>
      <c r="J278" s="37" t="s">
        <v>22</v>
      </c>
      <c r="K278" s="37" t="s">
        <v>277</v>
      </c>
      <c r="L278" s="37" t="s">
        <v>291</v>
      </c>
      <c r="M278" s="80" t="s">
        <v>296</v>
      </c>
      <c r="N278" s="40">
        <v>8</v>
      </c>
      <c r="O278" s="36">
        <v>70000</v>
      </c>
      <c r="P278" s="41">
        <v>560000</v>
      </c>
      <c r="Q278" s="40">
        <v>0</v>
      </c>
      <c r="R278" s="36">
        <v>0</v>
      </c>
      <c r="S278" s="41">
        <v>0</v>
      </c>
      <c r="T278" s="35">
        <v>8</v>
      </c>
      <c r="U278" s="41">
        <v>560000</v>
      </c>
      <c r="V278" s="41"/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8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7">
        <v>0</v>
      </c>
      <c r="AP278" s="89">
        <v>0</v>
      </c>
    </row>
    <row r="279" spans="1:42" ht="30.75" customHeight="1">
      <c r="A279" s="37">
        <v>267</v>
      </c>
      <c r="B279" s="37" t="s">
        <v>203</v>
      </c>
      <c r="C279" s="38" t="s">
        <v>226</v>
      </c>
      <c r="D279" s="39" t="s">
        <v>674</v>
      </c>
      <c r="E279" s="34" t="s">
        <v>189</v>
      </c>
      <c r="F279" s="33" t="s">
        <v>160</v>
      </c>
      <c r="G279" s="34" t="s">
        <v>91</v>
      </c>
      <c r="H279" s="37" t="s">
        <v>635</v>
      </c>
      <c r="I279" s="37" t="s">
        <v>453</v>
      </c>
      <c r="J279" s="37" t="s">
        <v>22</v>
      </c>
      <c r="K279" s="37" t="s">
        <v>278</v>
      </c>
      <c r="L279" s="37" t="s">
        <v>291</v>
      </c>
      <c r="M279" s="80" t="s">
        <v>296</v>
      </c>
      <c r="N279" s="40">
        <v>8</v>
      </c>
      <c r="O279" s="36">
        <v>70000</v>
      </c>
      <c r="P279" s="41">
        <v>560000</v>
      </c>
      <c r="Q279" s="40">
        <v>0</v>
      </c>
      <c r="R279" s="36">
        <v>0</v>
      </c>
      <c r="S279" s="41">
        <v>0</v>
      </c>
      <c r="T279" s="35">
        <v>8</v>
      </c>
      <c r="U279" s="41">
        <v>560000</v>
      </c>
      <c r="V279" s="41"/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8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89">
        <v>0</v>
      </c>
    </row>
    <row r="280" spans="1:42" ht="30.75" customHeight="1">
      <c r="A280" s="37">
        <v>268</v>
      </c>
      <c r="B280" s="37" t="s">
        <v>203</v>
      </c>
      <c r="C280" s="38" t="s">
        <v>226</v>
      </c>
      <c r="D280" s="39" t="s">
        <v>674</v>
      </c>
      <c r="E280" s="34" t="s">
        <v>189</v>
      </c>
      <c r="F280" s="33" t="s">
        <v>160</v>
      </c>
      <c r="G280" s="34" t="s">
        <v>91</v>
      </c>
      <c r="H280" s="37" t="s">
        <v>635</v>
      </c>
      <c r="I280" s="37" t="s">
        <v>453</v>
      </c>
      <c r="J280" s="37" t="s">
        <v>22</v>
      </c>
      <c r="K280" s="37" t="s">
        <v>278</v>
      </c>
      <c r="L280" s="37" t="s">
        <v>291</v>
      </c>
      <c r="M280" s="80" t="s">
        <v>296</v>
      </c>
      <c r="N280" s="40">
        <v>8</v>
      </c>
      <c r="O280" s="36">
        <v>70000</v>
      </c>
      <c r="P280" s="41">
        <v>560000</v>
      </c>
      <c r="Q280" s="40">
        <v>0</v>
      </c>
      <c r="R280" s="36">
        <v>0</v>
      </c>
      <c r="S280" s="41">
        <v>0</v>
      </c>
      <c r="T280" s="35">
        <v>8</v>
      </c>
      <c r="U280" s="41">
        <v>560000</v>
      </c>
      <c r="V280" s="41"/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8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89">
        <v>0</v>
      </c>
    </row>
    <row r="281" spans="1:42" ht="30.75" customHeight="1">
      <c r="A281" s="37">
        <v>269</v>
      </c>
      <c r="B281" s="37" t="s">
        <v>203</v>
      </c>
      <c r="C281" s="38" t="s">
        <v>226</v>
      </c>
      <c r="D281" s="39" t="s">
        <v>674</v>
      </c>
      <c r="E281" s="34" t="s">
        <v>189</v>
      </c>
      <c r="F281" s="39" t="s">
        <v>160</v>
      </c>
      <c r="G281" s="34" t="s">
        <v>91</v>
      </c>
      <c r="H281" s="37" t="s">
        <v>635</v>
      </c>
      <c r="I281" s="37" t="s">
        <v>453</v>
      </c>
      <c r="J281" s="37" t="s">
        <v>22</v>
      </c>
      <c r="K281" s="37" t="s">
        <v>279</v>
      </c>
      <c r="L281" s="37" t="s">
        <v>291</v>
      </c>
      <c r="M281" s="80" t="s">
        <v>296</v>
      </c>
      <c r="N281" s="40">
        <v>8</v>
      </c>
      <c r="O281" s="36">
        <v>70000</v>
      </c>
      <c r="P281" s="41">
        <v>560000</v>
      </c>
      <c r="Q281" s="40">
        <v>0</v>
      </c>
      <c r="R281" s="36">
        <v>0</v>
      </c>
      <c r="S281" s="41">
        <v>0</v>
      </c>
      <c r="T281" s="35">
        <v>8</v>
      </c>
      <c r="U281" s="41">
        <v>560000</v>
      </c>
      <c r="V281" s="41"/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8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89">
        <v>0</v>
      </c>
    </row>
    <row r="282" spans="1:42" ht="30.75" customHeight="1">
      <c r="A282" s="37">
        <v>270</v>
      </c>
      <c r="B282" s="37" t="s">
        <v>203</v>
      </c>
      <c r="C282" s="38" t="s">
        <v>226</v>
      </c>
      <c r="D282" s="39" t="s">
        <v>674</v>
      </c>
      <c r="E282" s="34" t="s">
        <v>189</v>
      </c>
      <c r="F282" s="39" t="s">
        <v>160</v>
      </c>
      <c r="G282" s="34" t="s">
        <v>91</v>
      </c>
      <c r="H282" s="37" t="s">
        <v>635</v>
      </c>
      <c r="I282" s="37" t="s">
        <v>453</v>
      </c>
      <c r="J282" s="37" t="s">
        <v>22</v>
      </c>
      <c r="K282" s="37" t="s">
        <v>279</v>
      </c>
      <c r="L282" s="37" t="s">
        <v>291</v>
      </c>
      <c r="M282" s="80" t="s">
        <v>296</v>
      </c>
      <c r="N282" s="40">
        <v>8</v>
      </c>
      <c r="O282" s="36">
        <v>70000</v>
      </c>
      <c r="P282" s="41">
        <v>560000</v>
      </c>
      <c r="Q282" s="40">
        <v>0</v>
      </c>
      <c r="R282" s="36">
        <v>0</v>
      </c>
      <c r="S282" s="41">
        <v>0</v>
      </c>
      <c r="T282" s="35">
        <v>8</v>
      </c>
      <c r="U282" s="41">
        <v>560000</v>
      </c>
      <c r="V282" s="41"/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8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7">
        <v>0</v>
      </c>
      <c r="AP282" s="89">
        <v>0</v>
      </c>
    </row>
    <row r="283" spans="1:42" ht="30.75" customHeight="1">
      <c r="A283" s="37">
        <v>271</v>
      </c>
      <c r="B283" s="37" t="s">
        <v>203</v>
      </c>
      <c r="C283" s="38" t="s">
        <v>226</v>
      </c>
      <c r="D283" s="39" t="s">
        <v>674</v>
      </c>
      <c r="E283" s="34" t="s">
        <v>189</v>
      </c>
      <c r="F283" s="39" t="s">
        <v>160</v>
      </c>
      <c r="G283" s="34" t="s">
        <v>91</v>
      </c>
      <c r="H283" s="37" t="s">
        <v>635</v>
      </c>
      <c r="I283" s="37" t="s">
        <v>453</v>
      </c>
      <c r="J283" s="37" t="s">
        <v>22</v>
      </c>
      <c r="K283" s="37" t="s">
        <v>279</v>
      </c>
      <c r="L283" s="37" t="s">
        <v>291</v>
      </c>
      <c r="M283" s="80" t="s">
        <v>296</v>
      </c>
      <c r="N283" s="40">
        <v>8</v>
      </c>
      <c r="O283" s="36">
        <v>70000</v>
      </c>
      <c r="P283" s="41">
        <v>560000</v>
      </c>
      <c r="Q283" s="40">
        <v>0</v>
      </c>
      <c r="R283" s="36">
        <v>0</v>
      </c>
      <c r="S283" s="41">
        <v>0</v>
      </c>
      <c r="T283" s="35">
        <v>8</v>
      </c>
      <c r="U283" s="41">
        <v>560000</v>
      </c>
      <c r="V283" s="41"/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8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89">
        <v>0</v>
      </c>
    </row>
    <row r="284" spans="1:42" ht="30.75" customHeight="1">
      <c r="A284" s="37">
        <v>272</v>
      </c>
      <c r="B284" s="37" t="s">
        <v>203</v>
      </c>
      <c r="C284" s="38" t="s">
        <v>226</v>
      </c>
      <c r="D284" s="39" t="s">
        <v>674</v>
      </c>
      <c r="E284" s="34" t="s">
        <v>189</v>
      </c>
      <c r="F284" s="39" t="s">
        <v>160</v>
      </c>
      <c r="G284" s="34" t="s">
        <v>91</v>
      </c>
      <c r="H284" s="37" t="s">
        <v>635</v>
      </c>
      <c r="I284" s="37" t="s">
        <v>453</v>
      </c>
      <c r="J284" s="37" t="s">
        <v>22</v>
      </c>
      <c r="K284" s="37" t="s">
        <v>210</v>
      </c>
      <c r="L284" s="37" t="s">
        <v>440</v>
      </c>
      <c r="M284" s="80" t="s">
        <v>551</v>
      </c>
      <c r="N284" s="40">
        <v>8</v>
      </c>
      <c r="O284" s="36">
        <v>70000</v>
      </c>
      <c r="P284" s="41">
        <v>560000</v>
      </c>
      <c r="Q284" s="40">
        <v>0</v>
      </c>
      <c r="R284" s="36">
        <v>0</v>
      </c>
      <c r="S284" s="41">
        <v>0</v>
      </c>
      <c r="T284" s="35">
        <v>8</v>
      </c>
      <c r="U284" s="41">
        <v>560000</v>
      </c>
      <c r="V284" s="41"/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8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89">
        <v>0</v>
      </c>
    </row>
    <row r="285" spans="1:42" ht="30.75" customHeight="1">
      <c r="A285" s="37">
        <v>273</v>
      </c>
      <c r="B285" s="37" t="s">
        <v>203</v>
      </c>
      <c r="C285" s="38" t="s">
        <v>226</v>
      </c>
      <c r="D285" s="39" t="s">
        <v>674</v>
      </c>
      <c r="E285" s="34" t="s">
        <v>189</v>
      </c>
      <c r="F285" s="39" t="s">
        <v>160</v>
      </c>
      <c r="G285" s="34" t="s">
        <v>91</v>
      </c>
      <c r="H285" s="37" t="s">
        <v>635</v>
      </c>
      <c r="I285" s="37" t="s">
        <v>453</v>
      </c>
      <c r="J285" s="37" t="s">
        <v>22</v>
      </c>
      <c r="K285" s="37" t="s">
        <v>211</v>
      </c>
      <c r="L285" s="37" t="s">
        <v>440</v>
      </c>
      <c r="M285" s="80" t="s">
        <v>551</v>
      </c>
      <c r="N285" s="40">
        <v>8</v>
      </c>
      <c r="O285" s="36">
        <v>70000</v>
      </c>
      <c r="P285" s="41">
        <v>560000</v>
      </c>
      <c r="Q285" s="40">
        <v>0</v>
      </c>
      <c r="R285" s="36">
        <v>0</v>
      </c>
      <c r="S285" s="41">
        <v>0</v>
      </c>
      <c r="T285" s="35">
        <v>8</v>
      </c>
      <c r="U285" s="41">
        <v>560000</v>
      </c>
      <c r="V285" s="41"/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8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89">
        <v>0</v>
      </c>
    </row>
    <row r="286" spans="1:42" ht="30.75" customHeight="1">
      <c r="A286" s="37">
        <v>274</v>
      </c>
      <c r="B286" s="37" t="s">
        <v>203</v>
      </c>
      <c r="C286" s="38" t="s">
        <v>226</v>
      </c>
      <c r="D286" s="39" t="s">
        <v>674</v>
      </c>
      <c r="E286" s="34" t="s">
        <v>189</v>
      </c>
      <c r="F286" s="33" t="s">
        <v>160</v>
      </c>
      <c r="G286" s="34" t="s">
        <v>91</v>
      </c>
      <c r="H286" s="37" t="s">
        <v>635</v>
      </c>
      <c r="I286" s="37" t="s">
        <v>453</v>
      </c>
      <c r="J286" s="37" t="s">
        <v>22</v>
      </c>
      <c r="K286" s="37" t="s">
        <v>141</v>
      </c>
      <c r="L286" s="37" t="s">
        <v>440</v>
      </c>
      <c r="M286" s="80" t="s">
        <v>551</v>
      </c>
      <c r="N286" s="40">
        <v>8</v>
      </c>
      <c r="O286" s="36">
        <v>70000</v>
      </c>
      <c r="P286" s="41">
        <v>560000</v>
      </c>
      <c r="Q286" s="40">
        <v>0</v>
      </c>
      <c r="R286" s="36">
        <v>0</v>
      </c>
      <c r="S286" s="41">
        <v>0</v>
      </c>
      <c r="T286" s="35">
        <v>8</v>
      </c>
      <c r="U286" s="41">
        <v>560000</v>
      </c>
      <c r="V286" s="41"/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8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89">
        <v>0</v>
      </c>
    </row>
    <row r="287" spans="1:42" ht="30.75" customHeight="1">
      <c r="A287" s="37">
        <v>275</v>
      </c>
      <c r="B287" s="37" t="s">
        <v>204</v>
      </c>
      <c r="C287" s="38" t="s">
        <v>39</v>
      </c>
      <c r="D287" s="39" t="s">
        <v>131</v>
      </c>
      <c r="E287" s="34" t="s">
        <v>189</v>
      </c>
      <c r="F287" s="39" t="s">
        <v>160</v>
      </c>
      <c r="G287" s="34" t="s">
        <v>91</v>
      </c>
      <c r="H287" s="37" t="s">
        <v>636</v>
      </c>
      <c r="I287" s="37" t="s">
        <v>453</v>
      </c>
      <c r="J287" s="37" t="s">
        <v>22</v>
      </c>
      <c r="K287" s="37" t="s">
        <v>215</v>
      </c>
      <c r="L287" s="37" t="s">
        <v>293</v>
      </c>
      <c r="M287" s="80" t="s">
        <v>298</v>
      </c>
      <c r="N287" s="40">
        <v>8</v>
      </c>
      <c r="O287" s="36">
        <v>70000</v>
      </c>
      <c r="P287" s="41">
        <v>560000</v>
      </c>
      <c r="Q287" s="40">
        <v>0</v>
      </c>
      <c r="R287" s="36">
        <v>0</v>
      </c>
      <c r="S287" s="41">
        <v>0</v>
      </c>
      <c r="T287" s="35">
        <v>8</v>
      </c>
      <c r="U287" s="41">
        <v>560000</v>
      </c>
      <c r="V287" s="41"/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8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89">
        <v>0</v>
      </c>
    </row>
    <row r="288" spans="1:42" ht="30.75" customHeight="1">
      <c r="A288" s="37">
        <v>276</v>
      </c>
      <c r="B288" s="37" t="s">
        <v>204</v>
      </c>
      <c r="C288" s="38" t="s">
        <v>39</v>
      </c>
      <c r="D288" s="39" t="s">
        <v>131</v>
      </c>
      <c r="E288" s="34" t="s">
        <v>189</v>
      </c>
      <c r="F288" s="39" t="s">
        <v>160</v>
      </c>
      <c r="G288" s="34" t="s">
        <v>91</v>
      </c>
      <c r="H288" s="37" t="s">
        <v>636</v>
      </c>
      <c r="I288" s="37" t="s">
        <v>453</v>
      </c>
      <c r="J288" s="37" t="s">
        <v>22</v>
      </c>
      <c r="K288" s="37" t="s">
        <v>142</v>
      </c>
      <c r="L288" s="37" t="s">
        <v>294</v>
      </c>
      <c r="M288" s="80" t="s">
        <v>299</v>
      </c>
      <c r="N288" s="40">
        <v>8</v>
      </c>
      <c r="O288" s="36">
        <v>70000</v>
      </c>
      <c r="P288" s="41">
        <v>560000</v>
      </c>
      <c r="Q288" s="40">
        <v>0</v>
      </c>
      <c r="R288" s="36">
        <v>0</v>
      </c>
      <c r="S288" s="41">
        <v>0</v>
      </c>
      <c r="T288" s="35">
        <v>8</v>
      </c>
      <c r="U288" s="41">
        <v>560000</v>
      </c>
      <c r="V288" s="41"/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8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89">
        <v>0</v>
      </c>
    </row>
    <row r="289" spans="1:42" ht="30.75" customHeight="1">
      <c r="A289" s="37">
        <v>277</v>
      </c>
      <c r="B289" s="37" t="s">
        <v>204</v>
      </c>
      <c r="C289" s="38" t="s">
        <v>39</v>
      </c>
      <c r="D289" s="39" t="s">
        <v>131</v>
      </c>
      <c r="E289" s="34" t="s">
        <v>189</v>
      </c>
      <c r="F289" s="33" t="s">
        <v>160</v>
      </c>
      <c r="G289" s="34" t="s">
        <v>91</v>
      </c>
      <c r="H289" s="37" t="s">
        <v>636</v>
      </c>
      <c r="I289" s="37" t="s">
        <v>453</v>
      </c>
      <c r="J289" s="37" t="s">
        <v>22</v>
      </c>
      <c r="K289" s="37" t="s">
        <v>384</v>
      </c>
      <c r="L289" s="37" t="s">
        <v>441</v>
      </c>
      <c r="M289" s="80" t="s">
        <v>552</v>
      </c>
      <c r="N289" s="40">
        <v>8</v>
      </c>
      <c r="O289" s="36">
        <v>70000</v>
      </c>
      <c r="P289" s="41">
        <v>560000</v>
      </c>
      <c r="Q289" s="40">
        <v>0</v>
      </c>
      <c r="R289" s="36">
        <v>0</v>
      </c>
      <c r="S289" s="41">
        <v>0</v>
      </c>
      <c r="T289" s="35">
        <v>8</v>
      </c>
      <c r="U289" s="41">
        <v>560000</v>
      </c>
      <c r="V289" s="41"/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8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89">
        <v>0</v>
      </c>
    </row>
    <row r="290" spans="1:42" ht="30.75" customHeight="1">
      <c r="A290" s="37">
        <v>278</v>
      </c>
      <c r="B290" s="37" t="s">
        <v>204</v>
      </c>
      <c r="C290" s="38" t="s">
        <v>39</v>
      </c>
      <c r="D290" s="39" t="s">
        <v>131</v>
      </c>
      <c r="E290" s="34" t="s">
        <v>189</v>
      </c>
      <c r="F290" s="33" t="s">
        <v>160</v>
      </c>
      <c r="G290" s="34" t="s">
        <v>91</v>
      </c>
      <c r="H290" s="37" t="s">
        <v>636</v>
      </c>
      <c r="I290" s="37" t="s">
        <v>453</v>
      </c>
      <c r="J290" s="37" t="s">
        <v>22</v>
      </c>
      <c r="K290" s="37" t="s">
        <v>384</v>
      </c>
      <c r="L290" s="37" t="s">
        <v>441</v>
      </c>
      <c r="M290" s="80" t="s">
        <v>552</v>
      </c>
      <c r="N290" s="40">
        <v>8</v>
      </c>
      <c r="O290" s="36">
        <v>70000</v>
      </c>
      <c r="P290" s="41">
        <v>560000</v>
      </c>
      <c r="Q290" s="40">
        <v>0</v>
      </c>
      <c r="R290" s="36">
        <v>0</v>
      </c>
      <c r="S290" s="41">
        <v>0</v>
      </c>
      <c r="T290" s="35">
        <v>8</v>
      </c>
      <c r="U290" s="41">
        <v>560000</v>
      </c>
      <c r="V290" s="41"/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8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89">
        <v>0</v>
      </c>
    </row>
    <row r="291" spans="1:42" ht="30.75" customHeight="1">
      <c r="A291" s="37">
        <v>279</v>
      </c>
      <c r="B291" s="37" t="s">
        <v>204</v>
      </c>
      <c r="C291" s="38" t="s">
        <v>39</v>
      </c>
      <c r="D291" s="39" t="s">
        <v>131</v>
      </c>
      <c r="E291" s="34" t="s">
        <v>189</v>
      </c>
      <c r="F291" s="39" t="s">
        <v>160</v>
      </c>
      <c r="G291" s="34" t="s">
        <v>91</v>
      </c>
      <c r="H291" s="37" t="s">
        <v>636</v>
      </c>
      <c r="I291" s="37" t="s">
        <v>453</v>
      </c>
      <c r="J291" s="37" t="s">
        <v>22</v>
      </c>
      <c r="K291" s="37" t="s">
        <v>283</v>
      </c>
      <c r="L291" s="37" t="s">
        <v>442</v>
      </c>
      <c r="M291" s="80" t="s">
        <v>553</v>
      </c>
      <c r="N291" s="40">
        <v>8</v>
      </c>
      <c r="O291" s="36">
        <v>70000</v>
      </c>
      <c r="P291" s="41">
        <v>560000</v>
      </c>
      <c r="Q291" s="40">
        <v>0</v>
      </c>
      <c r="R291" s="36">
        <v>0</v>
      </c>
      <c r="S291" s="41">
        <v>0</v>
      </c>
      <c r="T291" s="35">
        <v>8</v>
      </c>
      <c r="U291" s="41">
        <v>560000</v>
      </c>
      <c r="V291" s="41"/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8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7">
        <v>0</v>
      </c>
      <c r="AP291" s="89">
        <v>0</v>
      </c>
    </row>
    <row r="292" spans="1:42" ht="30.75" customHeight="1">
      <c r="A292" s="37">
        <v>280</v>
      </c>
      <c r="B292" s="37" t="s">
        <v>204</v>
      </c>
      <c r="C292" s="38" t="s">
        <v>39</v>
      </c>
      <c r="D292" s="39" t="s">
        <v>131</v>
      </c>
      <c r="E292" s="34" t="s">
        <v>189</v>
      </c>
      <c r="F292" s="39" t="s">
        <v>160</v>
      </c>
      <c r="G292" s="34" t="s">
        <v>91</v>
      </c>
      <c r="H292" s="37" t="s">
        <v>636</v>
      </c>
      <c r="I292" s="37" t="s">
        <v>453</v>
      </c>
      <c r="J292" s="37" t="s">
        <v>22</v>
      </c>
      <c r="K292" s="37" t="s">
        <v>276</v>
      </c>
      <c r="L292" s="37" t="s">
        <v>442</v>
      </c>
      <c r="M292" s="80" t="s">
        <v>553</v>
      </c>
      <c r="N292" s="40">
        <v>8</v>
      </c>
      <c r="O292" s="36">
        <v>70000</v>
      </c>
      <c r="P292" s="41">
        <v>560000</v>
      </c>
      <c r="Q292" s="40">
        <v>0</v>
      </c>
      <c r="R292" s="36">
        <v>0</v>
      </c>
      <c r="S292" s="41">
        <v>0</v>
      </c>
      <c r="T292" s="35">
        <v>8</v>
      </c>
      <c r="U292" s="41">
        <v>560000</v>
      </c>
      <c r="V292" s="41"/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8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89">
        <v>0</v>
      </c>
    </row>
    <row r="293" spans="1:42" ht="30.75" customHeight="1">
      <c r="A293" s="37">
        <v>281</v>
      </c>
      <c r="B293" s="37" t="s">
        <v>204</v>
      </c>
      <c r="C293" s="38" t="s">
        <v>39</v>
      </c>
      <c r="D293" s="39" t="s">
        <v>131</v>
      </c>
      <c r="E293" s="34" t="s">
        <v>189</v>
      </c>
      <c r="F293" s="39" t="s">
        <v>160</v>
      </c>
      <c r="G293" s="34" t="s">
        <v>91</v>
      </c>
      <c r="H293" s="37" t="s">
        <v>636</v>
      </c>
      <c r="I293" s="37" t="s">
        <v>453</v>
      </c>
      <c r="J293" s="37" t="s">
        <v>22</v>
      </c>
      <c r="K293" s="37" t="s">
        <v>276</v>
      </c>
      <c r="L293" s="37" t="s">
        <v>442</v>
      </c>
      <c r="M293" s="80" t="s">
        <v>553</v>
      </c>
      <c r="N293" s="40">
        <v>8</v>
      </c>
      <c r="O293" s="36">
        <v>70000</v>
      </c>
      <c r="P293" s="41">
        <v>560000</v>
      </c>
      <c r="Q293" s="40">
        <v>0</v>
      </c>
      <c r="R293" s="36">
        <v>0</v>
      </c>
      <c r="S293" s="41">
        <v>0</v>
      </c>
      <c r="T293" s="35">
        <v>8</v>
      </c>
      <c r="U293" s="41">
        <v>560000</v>
      </c>
      <c r="V293" s="41"/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8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89">
        <v>0</v>
      </c>
    </row>
    <row r="294" spans="1:42" ht="30.75" customHeight="1">
      <c r="A294" s="37">
        <v>282</v>
      </c>
      <c r="B294" s="37" t="s">
        <v>204</v>
      </c>
      <c r="C294" s="38" t="s">
        <v>39</v>
      </c>
      <c r="D294" s="42" t="s">
        <v>131</v>
      </c>
      <c r="E294" s="34" t="s">
        <v>189</v>
      </c>
      <c r="F294" s="75" t="s">
        <v>160</v>
      </c>
      <c r="G294" s="34" t="s">
        <v>91</v>
      </c>
      <c r="H294" s="37" t="s">
        <v>636</v>
      </c>
      <c r="I294" s="37" t="s">
        <v>453</v>
      </c>
      <c r="J294" s="37" t="s">
        <v>22</v>
      </c>
      <c r="K294" s="37" t="s">
        <v>284</v>
      </c>
      <c r="L294" s="37" t="s">
        <v>442</v>
      </c>
      <c r="M294" s="80" t="s">
        <v>553</v>
      </c>
      <c r="N294" s="40">
        <v>8</v>
      </c>
      <c r="O294" s="36">
        <v>70000</v>
      </c>
      <c r="P294" s="41">
        <v>560000</v>
      </c>
      <c r="Q294" s="40">
        <v>0</v>
      </c>
      <c r="R294" s="36">
        <v>0</v>
      </c>
      <c r="S294" s="41">
        <v>0</v>
      </c>
      <c r="T294" s="35">
        <v>8</v>
      </c>
      <c r="U294" s="41">
        <v>560000</v>
      </c>
      <c r="V294" s="41"/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8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7">
        <v>0</v>
      </c>
      <c r="AP294" s="89">
        <v>0</v>
      </c>
    </row>
    <row r="295" spans="1:42" ht="30.75" customHeight="1">
      <c r="A295" s="37">
        <v>283</v>
      </c>
      <c r="B295" s="37" t="s">
        <v>204</v>
      </c>
      <c r="C295" s="38" t="s">
        <v>39</v>
      </c>
      <c r="D295" s="42" t="s">
        <v>131</v>
      </c>
      <c r="E295" s="34" t="s">
        <v>189</v>
      </c>
      <c r="F295" s="42" t="s">
        <v>160</v>
      </c>
      <c r="G295" s="34" t="s">
        <v>91</v>
      </c>
      <c r="H295" s="37" t="s">
        <v>636</v>
      </c>
      <c r="I295" s="37" t="s">
        <v>453</v>
      </c>
      <c r="J295" s="37" t="s">
        <v>22</v>
      </c>
      <c r="K295" s="37" t="s">
        <v>284</v>
      </c>
      <c r="L295" s="37" t="s">
        <v>442</v>
      </c>
      <c r="M295" s="80" t="s">
        <v>553</v>
      </c>
      <c r="N295" s="40">
        <v>8</v>
      </c>
      <c r="O295" s="36">
        <v>70000</v>
      </c>
      <c r="P295" s="41">
        <v>560000</v>
      </c>
      <c r="Q295" s="40">
        <v>0</v>
      </c>
      <c r="R295" s="36">
        <v>0</v>
      </c>
      <c r="S295" s="41">
        <v>0</v>
      </c>
      <c r="T295" s="35">
        <v>8</v>
      </c>
      <c r="U295" s="41">
        <v>560000</v>
      </c>
      <c r="V295" s="41"/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8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7">
        <v>0</v>
      </c>
      <c r="AN295" s="37">
        <v>0</v>
      </c>
      <c r="AO295" s="37">
        <v>0</v>
      </c>
      <c r="AP295" s="89">
        <v>0</v>
      </c>
    </row>
    <row r="296" spans="1:42" ht="30.75" customHeight="1">
      <c r="A296" s="37">
        <v>284</v>
      </c>
      <c r="B296" s="37" t="s">
        <v>204</v>
      </c>
      <c r="C296" s="38" t="s">
        <v>39</v>
      </c>
      <c r="D296" s="39" t="s">
        <v>131</v>
      </c>
      <c r="E296" s="34" t="s">
        <v>189</v>
      </c>
      <c r="F296" s="39" t="s">
        <v>160</v>
      </c>
      <c r="G296" s="34" t="s">
        <v>91</v>
      </c>
      <c r="H296" s="37" t="s">
        <v>636</v>
      </c>
      <c r="I296" s="37" t="s">
        <v>453</v>
      </c>
      <c r="J296" s="37" t="s">
        <v>22</v>
      </c>
      <c r="K296" s="37" t="s">
        <v>285</v>
      </c>
      <c r="L296" s="37" t="s">
        <v>442</v>
      </c>
      <c r="M296" s="80" t="s">
        <v>553</v>
      </c>
      <c r="N296" s="40">
        <v>8</v>
      </c>
      <c r="O296" s="36">
        <v>70000</v>
      </c>
      <c r="P296" s="41">
        <v>560000</v>
      </c>
      <c r="Q296" s="40">
        <v>0</v>
      </c>
      <c r="R296" s="36">
        <v>0</v>
      </c>
      <c r="S296" s="41">
        <v>0</v>
      </c>
      <c r="T296" s="35">
        <v>8</v>
      </c>
      <c r="U296" s="41">
        <v>560000</v>
      </c>
      <c r="V296" s="41"/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8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7">
        <v>0</v>
      </c>
      <c r="AP296" s="89">
        <v>0</v>
      </c>
    </row>
    <row r="297" spans="1:42" ht="30.75" customHeight="1">
      <c r="A297" s="37">
        <v>285</v>
      </c>
      <c r="B297" s="37" t="s">
        <v>204</v>
      </c>
      <c r="C297" s="38" t="s">
        <v>39</v>
      </c>
      <c r="D297" s="39" t="s">
        <v>131</v>
      </c>
      <c r="E297" s="34" t="s">
        <v>189</v>
      </c>
      <c r="F297" s="39" t="s">
        <v>160</v>
      </c>
      <c r="G297" s="34" t="s">
        <v>91</v>
      </c>
      <c r="H297" s="37" t="s">
        <v>636</v>
      </c>
      <c r="I297" s="37" t="s">
        <v>453</v>
      </c>
      <c r="J297" s="37" t="s">
        <v>22</v>
      </c>
      <c r="K297" s="37" t="s">
        <v>285</v>
      </c>
      <c r="L297" s="37" t="s">
        <v>442</v>
      </c>
      <c r="M297" s="80" t="s">
        <v>553</v>
      </c>
      <c r="N297" s="40">
        <v>8</v>
      </c>
      <c r="O297" s="36">
        <v>70000</v>
      </c>
      <c r="P297" s="41">
        <v>560000</v>
      </c>
      <c r="Q297" s="40">
        <v>0</v>
      </c>
      <c r="R297" s="36">
        <v>0</v>
      </c>
      <c r="S297" s="41">
        <v>0</v>
      </c>
      <c r="T297" s="35">
        <v>8</v>
      </c>
      <c r="U297" s="41">
        <v>560000</v>
      </c>
      <c r="V297" s="41"/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8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7">
        <v>0</v>
      </c>
      <c r="AN297" s="37">
        <v>0</v>
      </c>
      <c r="AO297" s="37">
        <v>0</v>
      </c>
      <c r="AP297" s="89">
        <v>0</v>
      </c>
    </row>
    <row r="298" spans="1:42" ht="30.75" customHeight="1">
      <c r="A298" s="37">
        <v>286</v>
      </c>
      <c r="B298" s="37" t="s">
        <v>204</v>
      </c>
      <c r="C298" s="38" t="s">
        <v>39</v>
      </c>
      <c r="D298" s="39" t="s">
        <v>131</v>
      </c>
      <c r="E298" s="34" t="s">
        <v>189</v>
      </c>
      <c r="F298" s="39" t="s">
        <v>160</v>
      </c>
      <c r="G298" s="34" t="s">
        <v>91</v>
      </c>
      <c r="H298" s="37" t="s">
        <v>636</v>
      </c>
      <c r="I298" s="37" t="s">
        <v>453</v>
      </c>
      <c r="J298" s="37" t="s">
        <v>22</v>
      </c>
      <c r="K298" s="37" t="s">
        <v>286</v>
      </c>
      <c r="L298" s="37" t="s">
        <v>442</v>
      </c>
      <c r="M298" s="80" t="s">
        <v>553</v>
      </c>
      <c r="N298" s="40">
        <v>8</v>
      </c>
      <c r="O298" s="36">
        <v>70000</v>
      </c>
      <c r="P298" s="41">
        <v>560000</v>
      </c>
      <c r="Q298" s="40">
        <v>0</v>
      </c>
      <c r="R298" s="36">
        <v>0</v>
      </c>
      <c r="S298" s="41">
        <v>0</v>
      </c>
      <c r="T298" s="35">
        <v>8</v>
      </c>
      <c r="U298" s="41">
        <v>560000</v>
      </c>
      <c r="V298" s="41"/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8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7">
        <v>0</v>
      </c>
      <c r="AN298" s="37">
        <v>0</v>
      </c>
      <c r="AO298" s="37">
        <v>0</v>
      </c>
      <c r="AP298" s="89">
        <v>0</v>
      </c>
    </row>
    <row r="299" spans="1:42" ht="30.75" customHeight="1">
      <c r="A299" s="37">
        <v>287</v>
      </c>
      <c r="B299" s="37" t="s">
        <v>204</v>
      </c>
      <c r="C299" s="38" t="s">
        <v>39</v>
      </c>
      <c r="D299" s="39" t="s">
        <v>131</v>
      </c>
      <c r="E299" s="34" t="s">
        <v>189</v>
      </c>
      <c r="F299" s="39" t="s">
        <v>160</v>
      </c>
      <c r="G299" s="34" t="s">
        <v>91</v>
      </c>
      <c r="H299" s="37" t="s">
        <v>636</v>
      </c>
      <c r="I299" s="37" t="s">
        <v>453</v>
      </c>
      <c r="J299" s="37" t="s">
        <v>22</v>
      </c>
      <c r="K299" s="37" t="s">
        <v>286</v>
      </c>
      <c r="L299" s="37" t="s">
        <v>442</v>
      </c>
      <c r="M299" s="80" t="s">
        <v>553</v>
      </c>
      <c r="N299" s="40">
        <v>8</v>
      </c>
      <c r="O299" s="36">
        <v>70000</v>
      </c>
      <c r="P299" s="41">
        <v>560000</v>
      </c>
      <c r="Q299" s="40">
        <v>0</v>
      </c>
      <c r="R299" s="36">
        <v>0</v>
      </c>
      <c r="S299" s="41">
        <v>0</v>
      </c>
      <c r="T299" s="35">
        <v>8</v>
      </c>
      <c r="U299" s="41">
        <v>560000</v>
      </c>
      <c r="V299" s="41"/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8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7">
        <v>0</v>
      </c>
      <c r="AP299" s="89">
        <v>0</v>
      </c>
    </row>
    <row r="300" spans="1:42" ht="30.75" customHeight="1">
      <c r="A300" s="37">
        <v>288</v>
      </c>
      <c r="B300" s="37" t="s">
        <v>204</v>
      </c>
      <c r="C300" s="38" t="s">
        <v>39</v>
      </c>
      <c r="D300" s="42" t="s">
        <v>131</v>
      </c>
      <c r="E300" s="34" t="s">
        <v>189</v>
      </c>
      <c r="F300" s="75" t="s">
        <v>160</v>
      </c>
      <c r="G300" s="34" t="s">
        <v>91</v>
      </c>
      <c r="H300" s="37" t="s">
        <v>636</v>
      </c>
      <c r="I300" s="37" t="s">
        <v>453</v>
      </c>
      <c r="J300" s="37" t="s">
        <v>22</v>
      </c>
      <c r="K300" s="37" t="s">
        <v>286</v>
      </c>
      <c r="L300" s="37" t="s">
        <v>442</v>
      </c>
      <c r="M300" s="80" t="s">
        <v>553</v>
      </c>
      <c r="N300" s="40">
        <v>8</v>
      </c>
      <c r="O300" s="36">
        <v>70000</v>
      </c>
      <c r="P300" s="41">
        <v>560000</v>
      </c>
      <c r="Q300" s="40">
        <v>0</v>
      </c>
      <c r="R300" s="36">
        <v>0</v>
      </c>
      <c r="S300" s="41">
        <v>0</v>
      </c>
      <c r="T300" s="35">
        <v>8</v>
      </c>
      <c r="U300" s="41">
        <v>560000</v>
      </c>
      <c r="V300" s="41"/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8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7">
        <v>0</v>
      </c>
      <c r="AP300" s="89">
        <v>0</v>
      </c>
    </row>
    <row r="301" spans="1:42" ht="30.75" customHeight="1">
      <c r="A301" s="37">
        <v>289</v>
      </c>
      <c r="B301" s="37" t="s">
        <v>204</v>
      </c>
      <c r="C301" s="38" t="s">
        <v>39</v>
      </c>
      <c r="D301" s="42" t="s">
        <v>131</v>
      </c>
      <c r="E301" s="34" t="s">
        <v>189</v>
      </c>
      <c r="F301" s="75" t="s">
        <v>160</v>
      </c>
      <c r="G301" s="34" t="s">
        <v>91</v>
      </c>
      <c r="H301" s="37" t="s">
        <v>636</v>
      </c>
      <c r="I301" s="37" t="s">
        <v>453</v>
      </c>
      <c r="J301" s="37" t="s">
        <v>22</v>
      </c>
      <c r="K301" s="37" t="s">
        <v>277</v>
      </c>
      <c r="L301" s="37" t="s">
        <v>442</v>
      </c>
      <c r="M301" s="80" t="s">
        <v>553</v>
      </c>
      <c r="N301" s="40">
        <v>8</v>
      </c>
      <c r="O301" s="36">
        <v>70000</v>
      </c>
      <c r="P301" s="41">
        <v>560000</v>
      </c>
      <c r="Q301" s="40">
        <v>0</v>
      </c>
      <c r="R301" s="36">
        <v>0</v>
      </c>
      <c r="S301" s="41">
        <v>0</v>
      </c>
      <c r="T301" s="35">
        <v>8</v>
      </c>
      <c r="U301" s="41">
        <v>560000</v>
      </c>
      <c r="V301" s="41"/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8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7">
        <v>0</v>
      </c>
      <c r="AN301" s="37">
        <v>0</v>
      </c>
      <c r="AO301" s="37">
        <v>0</v>
      </c>
      <c r="AP301" s="89">
        <v>0</v>
      </c>
    </row>
    <row r="302" spans="1:42" ht="30.75" customHeight="1">
      <c r="A302" s="37">
        <v>290</v>
      </c>
      <c r="B302" s="37" t="s">
        <v>204</v>
      </c>
      <c r="C302" s="38" t="s">
        <v>39</v>
      </c>
      <c r="D302" s="39" t="s">
        <v>131</v>
      </c>
      <c r="E302" s="34" t="s">
        <v>189</v>
      </c>
      <c r="F302" s="33" t="s">
        <v>160</v>
      </c>
      <c r="G302" s="34" t="s">
        <v>91</v>
      </c>
      <c r="H302" s="37" t="s">
        <v>636</v>
      </c>
      <c r="I302" s="37" t="s">
        <v>453</v>
      </c>
      <c r="J302" s="37" t="s">
        <v>22</v>
      </c>
      <c r="K302" s="37" t="s">
        <v>277</v>
      </c>
      <c r="L302" s="37" t="s">
        <v>442</v>
      </c>
      <c r="M302" s="80" t="s">
        <v>553</v>
      </c>
      <c r="N302" s="40">
        <v>8</v>
      </c>
      <c r="O302" s="36">
        <v>70000</v>
      </c>
      <c r="P302" s="41">
        <v>560000</v>
      </c>
      <c r="Q302" s="40">
        <v>0</v>
      </c>
      <c r="R302" s="36">
        <v>0</v>
      </c>
      <c r="S302" s="41">
        <v>0</v>
      </c>
      <c r="T302" s="35">
        <v>8</v>
      </c>
      <c r="U302" s="41">
        <v>560000</v>
      </c>
      <c r="V302" s="41"/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8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7">
        <v>0</v>
      </c>
      <c r="AP302" s="89">
        <v>0</v>
      </c>
    </row>
    <row r="303" spans="1:42" ht="30.75" customHeight="1">
      <c r="A303" s="37">
        <v>291</v>
      </c>
      <c r="B303" s="37" t="s">
        <v>204</v>
      </c>
      <c r="C303" s="38" t="s">
        <v>39</v>
      </c>
      <c r="D303" s="39" t="s">
        <v>131</v>
      </c>
      <c r="E303" s="34" t="s">
        <v>189</v>
      </c>
      <c r="F303" s="39" t="s">
        <v>160</v>
      </c>
      <c r="G303" s="34" t="s">
        <v>91</v>
      </c>
      <c r="H303" s="37" t="s">
        <v>636</v>
      </c>
      <c r="I303" s="37" t="s">
        <v>453</v>
      </c>
      <c r="J303" s="37" t="s">
        <v>22</v>
      </c>
      <c r="K303" s="37" t="s">
        <v>279</v>
      </c>
      <c r="L303" s="37" t="s">
        <v>442</v>
      </c>
      <c r="M303" s="80" t="s">
        <v>553</v>
      </c>
      <c r="N303" s="40">
        <v>8</v>
      </c>
      <c r="O303" s="36">
        <v>70000</v>
      </c>
      <c r="P303" s="41">
        <v>560000</v>
      </c>
      <c r="Q303" s="40">
        <v>0</v>
      </c>
      <c r="R303" s="36">
        <v>0</v>
      </c>
      <c r="S303" s="41">
        <v>0</v>
      </c>
      <c r="T303" s="35">
        <v>8</v>
      </c>
      <c r="U303" s="41">
        <v>560000</v>
      </c>
      <c r="V303" s="41"/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8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89">
        <v>0</v>
      </c>
    </row>
    <row r="304" spans="1:42" ht="30.75" customHeight="1">
      <c r="A304" s="37">
        <v>292</v>
      </c>
      <c r="B304" s="37" t="s">
        <v>204</v>
      </c>
      <c r="C304" s="38" t="s">
        <v>39</v>
      </c>
      <c r="D304" s="39" t="s">
        <v>131</v>
      </c>
      <c r="E304" s="34" t="s">
        <v>189</v>
      </c>
      <c r="F304" s="39" t="s">
        <v>160</v>
      </c>
      <c r="G304" s="34" t="s">
        <v>91</v>
      </c>
      <c r="H304" s="37" t="s">
        <v>636</v>
      </c>
      <c r="I304" s="37" t="s">
        <v>453</v>
      </c>
      <c r="J304" s="37" t="s">
        <v>22</v>
      </c>
      <c r="K304" s="37" t="s">
        <v>279</v>
      </c>
      <c r="L304" s="37" t="s">
        <v>442</v>
      </c>
      <c r="M304" s="80" t="s">
        <v>553</v>
      </c>
      <c r="N304" s="40">
        <v>8</v>
      </c>
      <c r="O304" s="36">
        <v>70000</v>
      </c>
      <c r="P304" s="41">
        <v>560000</v>
      </c>
      <c r="Q304" s="40">
        <v>0</v>
      </c>
      <c r="R304" s="36">
        <v>0</v>
      </c>
      <c r="S304" s="41">
        <v>0</v>
      </c>
      <c r="T304" s="35">
        <v>8</v>
      </c>
      <c r="U304" s="41">
        <v>560000</v>
      </c>
      <c r="V304" s="41"/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8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89">
        <v>0</v>
      </c>
    </row>
    <row r="305" spans="1:42" ht="30.75" customHeight="1">
      <c r="A305" s="37">
        <v>293</v>
      </c>
      <c r="B305" s="37" t="s">
        <v>204</v>
      </c>
      <c r="C305" s="38" t="s">
        <v>39</v>
      </c>
      <c r="D305" s="39" t="s">
        <v>131</v>
      </c>
      <c r="E305" s="34" t="s">
        <v>189</v>
      </c>
      <c r="F305" s="39" t="s">
        <v>160</v>
      </c>
      <c r="G305" s="34" t="s">
        <v>91</v>
      </c>
      <c r="H305" s="37" t="s">
        <v>636</v>
      </c>
      <c r="I305" s="37" t="s">
        <v>453</v>
      </c>
      <c r="J305" s="37" t="s">
        <v>22</v>
      </c>
      <c r="K305" s="37" t="s">
        <v>279</v>
      </c>
      <c r="L305" s="37" t="s">
        <v>442</v>
      </c>
      <c r="M305" s="80" t="s">
        <v>553</v>
      </c>
      <c r="N305" s="40">
        <v>8</v>
      </c>
      <c r="O305" s="36">
        <v>70000</v>
      </c>
      <c r="P305" s="41">
        <v>560000</v>
      </c>
      <c r="Q305" s="40">
        <v>0</v>
      </c>
      <c r="R305" s="36">
        <v>0</v>
      </c>
      <c r="S305" s="41">
        <v>0</v>
      </c>
      <c r="T305" s="35">
        <v>8</v>
      </c>
      <c r="U305" s="41">
        <v>560000</v>
      </c>
      <c r="V305" s="41"/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8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7">
        <v>0</v>
      </c>
      <c r="AN305" s="37">
        <v>0</v>
      </c>
      <c r="AO305" s="37">
        <v>0</v>
      </c>
      <c r="AP305" s="89">
        <v>0</v>
      </c>
    </row>
    <row r="306" spans="1:42" ht="30.75" customHeight="1">
      <c r="A306" s="37">
        <v>294</v>
      </c>
      <c r="B306" s="37" t="s">
        <v>205</v>
      </c>
      <c r="C306" s="38" t="s">
        <v>55</v>
      </c>
      <c r="D306" s="39" t="s">
        <v>227</v>
      </c>
      <c r="E306" s="34" t="s">
        <v>232</v>
      </c>
      <c r="F306" s="39" t="s">
        <v>239</v>
      </c>
      <c r="G306" s="34" t="s">
        <v>94</v>
      </c>
      <c r="H306" s="37" t="s">
        <v>466</v>
      </c>
      <c r="I306" s="37" t="s">
        <v>451</v>
      </c>
      <c r="J306" s="37" t="s">
        <v>19</v>
      </c>
      <c r="K306" s="37" t="s">
        <v>355</v>
      </c>
      <c r="L306" s="37" t="s">
        <v>416</v>
      </c>
      <c r="M306" s="80" t="s">
        <v>528</v>
      </c>
      <c r="N306" s="40">
        <v>0</v>
      </c>
      <c r="O306" s="36">
        <v>0</v>
      </c>
      <c r="P306" s="41">
        <v>0</v>
      </c>
      <c r="Q306" s="40">
        <v>30</v>
      </c>
      <c r="R306" s="36">
        <v>105000</v>
      </c>
      <c r="S306" s="41">
        <v>3150000</v>
      </c>
      <c r="T306" s="35">
        <v>30</v>
      </c>
      <c r="U306" s="41">
        <v>3150000</v>
      </c>
      <c r="V306" s="41"/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30</v>
      </c>
      <c r="AJ306" s="37">
        <v>0</v>
      </c>
      <c r="AK306" s="37">
        <v>0</v>
      </c>
      <c r="AL306" s="37">
        <v>0</v>
      </c>
      <c r="AM306" s="37">
        <v>0</v>
      </c>
      <c r="AN306" s="37">
        <v>0</v>
      </c>
      <c r="AO306" s="37">
        <v>0</v>
      </c>
      <c r="AP306" s="89">
        <v>0</v>
      </c>
    </row>
    <row r="307" spans="1:42" ht="30.75" customHeight="1">
      <c r="A307" s="37">
        <v>295</v>
      </c>
      <c r="B307" s="37" t="s">
        <v>205</v>
      </c>
      <c r="C307" s="38" t="s">
        <v>55</v>
      </c>
      <c r="D307" s="39" t="s">
        <v>227</v>
      </c>
      <c r="E307" s="34" t="s">
        <v>232</v>
      </c>
      <c r="F307" s="39" t="s">
        <v>239</v>
      </c>
      <c r="G307" s="34" t="s">
        <v>94</v>
      </c>
      <c r="H307" s="37" t="s">
        <v>466</v>
      </c>
      <c r="I307" s="37" t="s">
        <v>451</v>
      </c>
      <c r="J307" s="37" t="s">
        <v>20</v>
      </c>
      <c r="K307" s="37" t="s">
        <v>355</v>
      </c>
      <c r="L307" s="37" t="s">
        <v>416</v>
      </c>
      <c r="M307" s="80" t="s">
        <v>528</v>
      </c>
      <c r="N307" s="40">
        <v>0</v>
      </c>
      <c r="O307" s="36">
        <v>0</v>
      </c>
      <c r="P307" s="41">
        <v>0</v>
      </c>
      <c r="Q307" s="40">
        <v>0.8</v>
      </c>
      <c r="R307" s="36">
        <v>105000</v>
      </c>
      <c r="S307" s="41">
        <v>84000</v>
      </c>
      <c r="T307" s="35">
        <v>0.8</v>
      </c>
      <c r="U307" s="41">
        <v>84000</v>
      </c>
      <c r="V307" s="41"/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0.8</v>
      </c>
      <c r="AM307" s="37">
        <v>0</v>
      </c>
      <c r="AN307" s="37">
        <v>0</v>
      </c>
      <c r="AO307" s="37">
        <v>0</v>
      </c>
      <c r="AP307" s="89">
        <v>0</v>
      </c>
    </row>
    <row r="308" spans="1:42" ht="30.75" customHeight="1">
      <c r="A308" s="37">
        <v>296</v>
      </c>
      <c r="B308" s="37" t="s">
        <v>205</v>
      </c>
      <c r="C308" s="38" t="s">
        <v>55</v>
      </c>
      <c r="D308" s="39" t="s">
        <v>227</v>
      </c>
      <c r="E308" s="34" t="s">
        <v>232</v>
      </c>
      <c r="F308" s="39" t="s">
        <v>239</v>
      </c>
      <c r="G308" s="34" t="s">
        <v>94</v>
      </c>
      <c r="H308" s="37" t="s">
        <v>466</v>
      </c>
      <c r="I308" s="37" t="s">
        <v>451</v>
      </c>
      <c r="J308" s="37" t="s">
        <v>21</v>
      </c>
      <c r="K308" s="37" t="s">
        <v>355</v>
      </c>
      <c r="L308" s="37" t="s">
        <v>416</v>
      </c>
      <c r="M308" s="80" t="s">
        <v>528</v>
      </c>
      <c r="N308" s="40">
        <v>0</v>
      </c>
      <c r="O308" s="36">
        <v>0</v>
      </c>
      <c r="P308" s="41">
        <v>0</v>
      </c>
      <c r="Q308" s="40">
        <v>2</v>
      </c>
      <c r="R308" s="36">
        <v>105000</v>
      </c>
      <c r="S308" s="41">
        <v>210000</v>
      </c>
      <c r="T308" s="35">
        <v>2</v>
      </c>
      <c r="U308" s="41">
        <v>210000</v>
      </c>
      <c r="V308" s="41"/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2</v>
      </c>
      <c r="AK308" s="37">
        <v>0</v>
      </c>
      <c r="AL308" s="37">
        <v>0</v>
      </c>
      <c r="AM308" s="37">
        <v>0</v>
      </c>
      <c r="AN308" s="37">
        <v>0</v>
      </c>
      <c r="AO308" s="37">
        <v>0</v>
      </c>
      <c r="AP308" s="89">
        <v>0</v>
      </c>
    </row>
    <row r="309" spans="1:42" ht="30.75" customHeight="1">
      <c r="A309" s="37">
        <v>297</v>
      </c>
      <c r="B309" s="37" t="s">
        <v>206</v>
      </c>
      <c r="C309" s="38" t="s">
        <v>44</v>
      </c>
      <c r="D309" s="42" t="s">
        <v>228</v>
      </c>
      <c r="E309" s="34" t="s">
        <v>233</v>
      </c>
      <c r="F309" s="75" t="s">
        <v>240</v>
      </c>
      <c r="G309" s="34" t="s">
        <v>94</v>
      </c>
      <c r="H309" s="37" t="s">
        <v>637</v>
      </c>
      <c r="I309" s="37" t="s">
        <v>461</v>
      </c>
      <c r="J309" s="37" t="s">
        <v>19</v>
      </c>
      <c r="K309" s="37" t="s">
        <v>348</v>
      </c>
      <c r="L309" s="37" t="s">
        <v>197</v>
      </c>
      <c r="M309" s="80" t="s">
        <v>236</v>
      </c>
      <c r="N309" s="40">
        <v>0</v>
      </c>
      <c r="O309" s="36">
        <v>0</v>
      </c>
      <c r="P309" s="41">
        <v>0</v>
      </c>
      <c r="Q309" s="40">
        <v>45</v>
      </c>
      <c r="R309" s="36">
        <v>105000</v>
      </c>
      <c r="S309" s="41">
        <v>4725000</v>
      </c>
      <c r="T309" s="35">
        <v>45</v>
      </c>
      <c r="U309" s="41">
        <v>4725000</v>
      </c>
      <c r="V309" s="41"/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45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7">
        <v>0</v>
      </c>
      <c r="AP309" s="89">
        <v>0</v>
      </c>
    </row>
    <row r="310" spans="1:42" ht="30.75" customHeight="1">
      <c r="A310" s="37">
        <v>298</v>
      </c>
      <c r="B310" s="37" t="s">
        <v>206</v>
      </c>
      <c r="C310" s="38" t="s">
        <v>44</v>
      </c>
      <c r="D310" s="39" t="s">
        <v>228</v>
      </c>
      <c r="E310" s="34" t="s">
        <v>233</v>
      </c>
      <c r="F310" s="39" t="s">
        <v>240</v>
      </c>
      <c r="G310" s="34" t="s">
        <v>94</v>
      </c>
      <c r="H310" s="37" t="s">
        <v>637</v>
      </c>
      <c r="I310" s="37" t="s">
        <v>461</v>
      </c>
      <c r="J310" s="37" t="s">
        <v>20</v>
      </c>
      <c r="K310" s="37" t="s">
        <v>348</v>
      </c>
      <c r="L310" s="37" t="s">
        <v>197</v>
      </c>
      <c r="M310" s="80" t="s">
        <v>236</v>
      </c>
      <c r="N310" s="40">
        <v>0</v>
      </c>
      <c r="O310" s="36">
        <v>0</v>
      </c>
      <c r="P310" s="41">
        <v>0</v>
      </c>
      <c r="Q310" s="40">
        <v>1</v>
      </c>
      <c r="R310" s="36">
        <v>105000</v>
      </c>
      <c r="S310" s="41">
        <v>105000</v>
      </c>
      <c r="T310" s="35">
        <v>1</v>
      </c>
      <c r="U310" s="41">
        <v>105000</v>
      </c>
      <c r="V310" s="41"/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7">
        <v>0</v>
      </c>
      <c r="AL310" s="37">
        <v>1</v>
      </c>
      <c r="AM310" s="37">
        <v>0</v>
      </c>
      <c r="AN310" s="37">
        <v>0</v>
      </c>
      <c r="AO310" s="37">
        <v>0</v>
      </c>
      <c r="AP310" s="89">
        <v>0</v>
      </c>
    </row>
    <row r="311" spans="1:42" ht="30.75" customHeight="1">
      <c r="A311" s="37">
        <v>299</v>
      </c>
      <c r="B311" s="37" t="s">
        <v>206</v>
      </c>
      <c r="C311" s="38" t="s">
        <v>44</v>
      </c>
      <c r="D311" s="39" t="s">
        <v>228</v>
      </c>
      <c r="E311" s="34" t="s">
        <v>233</v>
      </c>
      <c r="F311" s="39" t="s">
        <v>240</v>
      </c>
      <c r="G311" s="34" t="s">
        <v>94</v>
      </c>
      <c r="H311" s="37" t="s">
        <v>637</v>
      </c>
      <c r="I311" s="37" t="s">
        <v>461</v>
      </c>
      <c r="J311" s="37" t="s">
        <v>21</v>
      </c>
      <c r="K311" s="37" t="s">
        <v>348</v>
      </c>
      <c r="L311" s="37" t="s">
        <v>197</v>
      </c>
      <c r="M311" s="80" t="s">
        <v>236</v>
      </c>
      <c r="N311" s="40">
        <v>0</v>
      </c>
      <c r="O311" s="36">
        <v>0</v>
      </c>
      <c r="P311" s="41">
        <v>0</v>
      </c>
      <c r="Q311" s="40">
        <v>2.5</v>
      </c>
      <c r="R311" s="36">
        <v>105000</v>
      </c>
      <c r="S311" s="41">
        <v>262500</v>
      </c>
      <c r="T311" s="35">
        <v>2.5</v>
      </c>
      <c r="U311" s="41">
        <v>262500</v>
      </c>
      <c r="V311" s="41"/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2.5</v>
      </c>
      <c r="AK311" s="37">
        <v>0</v>
      </c>
      <c r="AL311" s="37">
        <v>0</v>
      </c>
      <c r="AM311" s="37">
        <v>0</v>
      </c>
      <c r="AN311" s="37">
        <v>0</v>
      </c>
      <c r="AO311" s="37">
        <v>0</v>
      </c>
      <c r="AP311" s="89">
        <v>0</v>
      </c>
    </row>
    <row r="312" spans="1:42" ht="30.75" customHeight="1">
      <c r="A312" s="37">
        <v>300</v>
      </c>
      <c r="B312" s="37" t="s">
        <v>206</v>
      </c>
      <c r="C312" s="38" t="s">
        <v>44</v>
      </c>
      <c r="D312" s="39" t="s">
        <v>228</v>
      </c>
      <c r="E312" s="34" t="s">
        <v>233</v>
      </c>
      <c r="F312" s="39" t="s">
        <v>240</v>
      </c>
      <c r="G312" s="34" t="s">
        <v>94</v>
      </c>
      <c r="H312" s="37" t="s">
        <v>637</v>
      </c>
      <c r="I312" s="37" t="s">
        <v>461</v>
      </c>
      <c r="J312" s="37" t="s">
        <v>19</v>
      </c>
      <c r="K312" s="37" t="s">
        <v>345</v>
      </c>
      <c r="L312" s="37" t="s">
        <v>406</v>
      </c>
      <c r="M312" s="80" t="s">
        <v>519</v>
      </c>
      <c r="N312" s="40">
        <v>0</v>
      </c>
      <c r="O312" s="36">
        <v>0</v>
      </c>
      <c r="P312" s="41">
        <v>0</v>
      </c>
      <c r="Q312" s="40">
        <v>30</v>
      </c>
      <c r="R312" s="36">
        <v>105000</v>
      </c>
      <c r="S312" s="41">
        <v>3150000</v>
      </c>
      <c r="T312" s="35">
        <v>30</v>
      </c>
      <c r="U312" s="41">
        <v>3150000</v>
      </c>
      <c r="V312" s="41"/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30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7">
        <v>0</v>
      </c>
      <c r="AP312" s="89">
        <v>0</v>
      </c>
    </row>
    <row r="313" spans="1:42" ht="30.75" customHeight="1">
      <c r="A313" s="37">
        <v>301</v>
      </c>
      <c r="B313" s="37" t="s">
        <v>206</v>
      </c>
      <c r="C313" s="38" t="s">
        <v>44</v>
      </c>
      <c r="D313" s="39" t="s">
        <v>228</v>
      </c>
      <c r="E313" s="34" t="s">
        <v>233</v>
      </c>
      <c r="F313" s="39" t="s">
        <v>240</v>
      </c>
      <c r="G313" s="34" t="s">
        <v>94</v>
      </c>
      <c r="H313" s="37" t="s">
        <v>637</v>
      </c>
      <c r="I313" s="37" t="s">
        <v>461</v>
      </c>
      <c r="J313" s="37" t="s">
        <v>20</v>
      </c>
      <c r="K313" s="37" t="s">
        <v>345</v>
      </c>
      <c r="L313" s="37" t="s">
        <v>406</v>
      </c>
      <c r="M313" s="80" t="s">
        <v>519</v>
      </c>
      <c r="N313" s="40">
        <v>0</v>
      </c>
      <c r="O313" s="36">
        <v>0</v>
      </c>
      <c r="P313" s="41">
        <v>0</v>
      </c>
      <c r="Q313" s="40">
        <v>1.6</v>
      </c>
      <c r="R313" s="36">
        <v>105000</v>
      </c>
      <c r="S313" s="41">
        <v>168000</v>
      </c>
      <c r="T313" s="35">
        <v>1.6</v>
      </c>
      <c r="U313" s="41">
        <v>168000</v>
      </c>
      <c r="V313" s="41"/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1.6</v>
      </c>
      <c r="AM313" s="37">
        <v>0</v>
      </c>
      <c r="AN313" s="37">
        <v>0</v>
      </c>
      <c r="AO313" s="37">
        <v>0</v>
      </c>
      <c r="AP313" s="89">
        <v>0</v>
      </c>
    </row>
    <row r="314" spans="1:42" ht="30.75" customHeight="1">
      <c r="A314" s="37">
        <v>302</v>
      </c>
      <c r="B314" s="37" t="s">
        <v>206</v>
      </c>
      <c r="C314" s="38" t="s">
        <v>44</v>
      </c>
      <c r="D314" s="42" t="s">
        <v>228</v>
      </c>
      <c r="E314" s="34" t="s">
        <v>233</v>
      </c>
      <c r="F314" s="42" t="s">
        <v>240</v>
      </c>
      <c r="G314" s="34" t="s">
        <v>94</v>
      </c>
      <c r="H314" s="37" t="s">
        <v>637</v>
      </c>
      <c r="I314" s="37" t="s">
        <v>461</v>
      </c>
      <c r="J314" s="37" t="s">
        <v>21</v>
      </c>
      <c r="K314" s="37" t="s">
        <v>345</v>
      </c>
      <c r="L314" s="37" t="s">
        <v>406</v>
      </c>
      <c r="M314" s="80" t="s">
        <v>519</v>
      </c>
      <c r="N314" s="40">
        <v>0</v>
      </c>
      <c r="O314" s="36">
        <v>0</v>
      </c>
      <c r="P314" s="41">
        <v>0</v>
      </c>
      <c r="Q314" s="40">
        <v>4</v>
      </c>
      <c r="R314" s="36">
        <v>105000</v>
      </c>
      <c r="S314" s="41">
        <v>420000</v>
      </c>
      <c r="T314" s="35">
        <v>4</v>
      </c>
      <c r="U314" s="41">
        <v>420000</v>
      </c>
      <c r="V314" s="41"/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4</v>
      </c>
      <c r="AK314" s="37">
        <v>0</v>
      </c>
      <c r="AL314" s="37">
        <v>0</v>
      </c>
      <c r="AM314" s="37">
        <v>0</v>
      </c>
      <c r="AN314" s="37">
        <v>0</v>
      </c>
      <c r="AO314" s="37">
        <v>0</v>
      </c>
      <c r="AP314" s="89">
        <v>0</v>
      </c>
    </row>
    <row r="315" spans="1:42" ht="30.75" customHeight="1">
      <c r="A315" s="37">
        <v>303</v>
      </c>
      <c r="B315" s="37" t="s">
        <v>317</v>
      </c>
      <c r="C315" s="38" t="s">
        <v>599</v>
      </c>
      <c r="D315" s="42" t="s">
        <v>28</v>
      </c>
      <c r="E315" s="34" t="s">
        <v>182</v>
      </c>
      <c r="F315" s="42" t="s">
        <v>156</v>
      </c>
      <c r="G315" s="34" t="s">
        <v>91</v>
      </c>
      <c r="H315" s="37" t="s">
        <v>478</v>
      </c>
      <c r="I315" s="37" t="s">
        <v>479</v>
      </c>
      <c r="J315" s="37" t="s">
        <v>23</v>
      </c>
      <c r="K315" s="37" t="s">
        <v>216</v>
      </c>
      <c r="L315" s="37" t="s">
        <v>424</v>
      </c>
      <c r="M315" s="80" t="s">
        <v>535</v>
      </c>
      <c r="N315" s="40">
        <v>90</v>
      </c>
      <c r="O315" s="36">
        <v>105000</v>
      </c>
      <c r="P315" s="41">
        <v>9450000</v>
      </c>
      <c r="Q315" s="40">
        <v>0</v>
      </c>
      <c r="R315" s="36">
        <v>0</v>
      </c>
      <c r="S315" s="41">
        <v>0</v>
      </c>
      <c r="T315" s="35">
        <v>90</v>
      </c>
      <c r="U315" s="41">
        <v>9450000</v>
      </c>
      <c r="V315" s="41"/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90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7">
        <v>0</v>
      </c>
      <c r="AP315" s="89">
        <v>0</v>
      </c>
    </row>
    <row r="316" spans="1:42" ht="30.75" customHeight="1">
      <c r="A316" s="37">
        <v>304</v>
      </c>
      <c r="B316" s="37" t="s">
        <v>317</v>
      </c>
      <c r="C316" s="38" t="s">
        <v>599</v>
      </c>
      <c r="D316" s="42" t="s">
        <v>28</v>
      </c>
      <c r="E316" s="34" t="s">
        <v>182</v>
      </c>
      <c r="F316" s="42" t="s">
        <v>156</v>
      </c>
      <c r="G316" s="34" t="s">
        <v>91</v>
      </c>
      <c r="H316" s="37" t="s">
        <v>478</v>
      </c>
      <c r="I316" s="37" t="s">
        <v>479</v>
      </c>
      <c r="J316" s="37" t="s">
        <v>24</v>
      </c>
      <c r="K316" s="37" t="s">
        <v>216</v>
      </c>
      <c r="L316" s="37" t="s">
        <v>424</v>
      </c>
      <c r="M316" s="80" t="s">
        <v>535</v>
      </c>
      <c r="N316" s="40">
        <v>5</v>
      </c>
      <c r="O316" s="36">
        <v>105000</v>
      </c>
      <c r="P316" s="41">
        <v>525000</v>
      </c>
      <c r="Q316" s="40">
        <v>0</v>
      </c>
      <c r="R316" s="36">
        <v>0</v>
      </c>
      <c r="S316" s="41">
        <v>0</v>
      </c>
      <c r="T316" s="35">
        <v>5</v>
      </c>
      <c r="U316" s="41">
        <v>525000</v>
      </c>
      <c r="V316" s="41"/>
      <c r="W316" s="37">
        <v>0</v>
      </c>
      <c r="X316" s="37">
        <v>0</v>
      </c>
      <c r="Y316" s="37">
        <v>5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7">
        <v>0</v>
      </c>
      <c r="AP316" s="89">
        <v>0</v>
      </c>
    </row>
    <row r="317" spans="1:42" ht="30.75" customHeight="1">
      <c r="A317" s="37">
        <v>305</v>
      </c>
      <c r="B317" s="37" t="s">
        <v>317</v>
      </c>
      <c r="C317" s="38" t="s">
        <v>599</v>
      </c>
      <c r="D317" s="39" t="s">
        <v>28</v>
      </c>
      <c r="E317" s="34" t="s">
        <v>182</v>
      </c>
      <c r="F317" s="39" t="s">
        <v>156</v>
      </c>
      <c r="G317" s="34" t="s">
        <v>91</v>
      </c>
      <c r="H317" s="37" t="s">
        <v>478</v>
      </c>
      <c r="I317" s="37" t="s">
        <v>479</v>
      </c>
      <c r="J317" s="37" t="s">
        <v>25</v>
      </c>
      <c r="K317" s="37" t="s">
        <v>216</v>
      </c>
      <c r="L317" s="37" t="s">
        <v>424</v>
      </c>
      <c r="M317" s="80" t="s">
        <v>535</v>
      </c>
      <c r="N317" s="40">
        <v>12.5</v>
      </c>
      <c r="O317" s="36">
        <v>105000</v>
      </c>
      <c r="P317" s="41">
        <v>1312500</v>
      </c>
      <c r="Q317" s="40">
        <v>0</v>
      </c>
      <c r="R317" s="36">
        <v>0</v>
      </c>
      <c r="S317" s="41">
        <v>0</v>
      </c>
      <c r="T317" s="35">
        <v>12.5</v>
      </c>
      <c r="U317" s="41">
        <v>1312500</v>
      </c>
      <c r="V317" s="41"/>
      <c r="W317" s="37">
        <v>0</v>
      </c>
      <c r="X317" s="37">
        <v>12.5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7">
        <v>0</v>
      </c>
      <c r="AP317" s="89">
        <v>0</v>
      </c>
    </row>
    <row r="318" spans="1:42" ht="30.75" customHeight="1">
      <c r="A318" s="37">
        <v>306</v>
      </c>
      <c r="B318" s="37" t="s">
        <v>318</v>
      </c>
      <c r="C318" s="38" t="s">
        <v>600</v>
      </c>
      <c r="D318" s="39" t="s">
        <v>601</v>
      </c>
      <c r="E318" s="34" t="s">
        <v>182</v>
      </c>
      <c r="F318" s="39" t="s">
        <v>156</v>
      </c>
      <c r="G318" s="34" t="s">
        <v>94</v>
      </c>
      <c r="H318" s="37" t="s">
        <v>480</v>
      </c>
      <c r="I318" s="37" t="s">
        <v>479</v>
      </c>
      <c r="J318" s="37" t="s">
        <v>23</v>
      </c>
      <c r="K318" s="37" t="s">
        <v>275</v>
      </c>
      <c r="L318" s="37" t="s">
        <v>425</v>
      </c>
      <c r="M318" s="80" t="s">
        <v>536</v>
      </c>
      <c r="N318" s="40">
        <v>60</v>
      </c>
      <c r="O318" s="36">
        <v>112500</v>
      </c>
      <c r="P318" s="41">
        <v>6750000</v>
      </c>
      <c r="Q318" s="40">
        <v>0</v>
      </c>
      <c r="R318" s="36">
        <v>0</v>
      </c>
      <c r="S318" s="41">
        <v>0</v>
      </c>
      <c r="T318" s="35">
        <v>60</v>
      </c>
      <c r="U318" s="41">
        <v>6750000</v>
      </c>
      <c r="V318" s="41"/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60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7">
        <v>0</v>
      </c>
      <c r="AN318" s="37">
        <v>0</v>
      </c>
      <c r="AO318" s="37">
        <v>0</v>
      </c>
      <c r="AP318" s="89">
        <v>0</v>
      </c>
    </row>
    <row r="319" spans="1:42" ht="30.75" customHeight="1">
      <c r="A319" s="37">
        <v>307</v>
      </c>
      <c r="B319" s="37" t="s">
        <v>318</v>
      </c>
      <c r="C319" s="38" t="s">
        <v>600</v>
      </c>
      <c r="D319" s="39" t="s">
        <v>601</v>
      </c>
      <c r="E319" s="34" t="s">
        <v>182</v>
      </c>
      <c r="F319" s="39" t="s">
        <v>156</v>
      </c>
      <c r="G319" s="34" t="s">
        <v>94</v>
      </c>
      <c r="H319" s="37" t="s">
        <v>480</v>
      </c>
      <c r="I319" s="37" t="s">
        <v>479</v>
      </c>
      <c r="J319" s="37" t="s">
        <v>24</v>
      </c>
      <c r="K319" s="37" t="s">
        <v>275</v>
      </c>
      <c r="L319" s="37" t="s">
        <v>425</v>
      </c>
      <c r="M319" s="80" t="s">
        <v>536</v>
      </c>
      <c r="N319" s="40">
        <v>4.4000000000000004</v>
      </c>
      <c r="O319" s="36">
        <v>112500</v>
      </c>
      <c r="P319" s="41">
        <v>495000</v>
      </c>
      <c r="Q319" s="40">
        <v>0</v>
      </c>
      <c r="R319" s="36">
        <v>0</v>
      </c>
      <c r="S319" s="41">
        <v>0</v>
      </c>
      <c r="T319" s="35">
        <v>4.4000000000000004</v>
      </c>
      <c r="U319" s="41">
        <v>495000</v>
      </c>
      <c r="V319" s="41"/>
      <c r="W319" s="37">
        <v>0</v>
      </c>
      <c r="X319" s="37">
        <v>0</v>
      </c>
      <c r="Y319" s="37">
        <v>4.4000000000000004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7">
        <v>0</v>
      </c>
      <c r="AP319" s="89">
        <v>0</v>
      </c>
    </row>
    <row r="320" spans="1:42" ht="30.75" customHeight="1">
      <c r="A320" s="37">
        <v>308</v>
      </c>
      <c r="B320" s="37" t="s">
        <v>318</v>
      </c>
      <c r="C320" s="38" t="s">
        <v>600</v>
      </c>
      <c r="D320" s="39" t="s">
        <v>601</v>
      </c>
      <c r="E320" s="34" t="s">
        <v>182</v>
      </c>
      <c r="F320" s="39" t="s">
        <v>156</v>
      </c>
      <c r="G320" s="34" t="s">
        <v>94</v>
      </c>
      <c r="H320" s="37" t="s">
        <v>480</v>
      </c>
      <c r="I320" s="37" t="s">
        <v>479</v>
      </c>
      <c r="J320" s="37" t="s">
        <v>25</v>
      </c>
      <c r="K320" s="37" t="s">
        <v>275</v>
      </c>
      <c r="L320" s="37" t="s">
        <v>425</v>
      </c>
      <c r="M320" s="80" t="s">
        <v>536</v>
      </c>
      <c r="N320" s="40">
        <v>11</v>
      </c>
      <c r="O320" s="36">
        <v>112500</v>
      </c>
      <c r="P320" s="41">
        <v>1237500</v>
      </c>
      <c r="Q320" s="40">
        <v>0</v>
      </c>
      <c r="R320" s="36">
        <v>0</v>
      </c>
      <c r="S320" s="41">
        <v>0</v>
      </c>
      <c r="T320" s="35">
        <v>11</v>
      </c>
      <c r="U320" s="41">
        <v>1237500</v>
      </c>
      <c r="V320" s="41"/>
      <c r="W320" s="37">
        <v>0</v>
      </c>
      <c r="X320" s="37">
        <v>11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7">
        <v>0</v>
      </c>
      <c r="AP320" s="89">
        <v>0</v>
      </c>
    </row>
    <row r="321" spans="1:42" ht="30.75" customHeight="1">
      <c r="A321" s="37">
        <v>309</v>
      </c>
      <c r="B321" s="37" t="s">
        <v>303</v>
      </c>
      <c r="C321" s="38" t="s">
        <v>109</v>
      </c>
      <c r="D321" s="39" t="s">
        <v>582</v>
      </c>
      <c r="E321" s="34" t="s">
        <v>569</v>
      </c>
      <c r="F321" s="39" t="s">
        <v>560</v>
      </c>
      <c r="G321" s="34" t="s">
        <v>95</v>
      </c>
      <c r="H321" s="37" t="s">
        <v>452</v>
      </c>
      <c r="I321" s="37" t="s">
        <v>453</v>
      </c>
      <c r="J321" s="37" t="s">
        <v>23</v>
      </c>
      <c r="K321" s="37" t="s">
        <v>342</v>
      </c>
      <c r="L321" s="37" t="s">
        <v>402</v>
      </c>
      <c r="M321" s="80" t="s">
        <v>515</v>
      </c>
      <c r="N321" s="40">
        <v>45</v>
      </c>
      <c r="O321" s="36">
        <v>80000</v>
      </c>
      <c r="P321" s="41">
        <v>3600000</v>
      </c>
      <c r="Q321" s="40">
        <v>0</v>
      </c>
      <c r="R321" s="36">
        <v>0</v>
      </c>
      <c r="S321" s="41">
        <v>0</v>
      </c>
      <c r="T321" s="35">
        <v>45</v>
      </c>
      <c r="U321" s="41">
        <v>3600000</v>
      </c>
      <c r="V321" s="41"/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45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7">
        <v>0</v>
      </c>
      <c r="AP321" s="89">
        <v>0</v>
      </c>
    </row>
    <row r="322" spans="1:42" ht="30.75" customHeight="1">
      <c r="A322" s="37">
        <v>310</v>
      </c>
      <c r="B322" s="37" t="s">
        <v>303</v>
      </c>
      <c r="C322" s="38" t="s">
        <v>109</v>
      </c>
      <c r="D322" s="39" t="s">
        <v>582</v>
      </c>
      <c r="E322" s="34" t="s">
        <v>569</v>
      </c>
      <c r="F322" s="39" t="s">
        <v>560</v>
      </c>
      <c r="G322" s="34" t="s">
        <v>95</v>
      </c>
      <c r="H322" s="37" t="s">
        <v>452</v>
      </c>
      <c r="I322" s="37" t="s">
        <v>453</v>
      </c>
      <c r="J322" s="37" t="s">
        <v>24</v>
      </c>
      <c r="K322" s="37" t="s">
        <v>342</v>
      </c>
      <c r="L322" s="37" t="s">
        <v>402</v>
      </c>
      <c r="M322" s="80" t="s">
        <v>515</v>
      </c>
      <c r="N322" s="40">
        <v>1</v>
      </c>
      <c r="O322" s="36">
        <v>80000</v>
      </c>
      <c r="P322" s="41">
        <v>80000</v>
      </c>
      <c r="Q322" s="40">
        <v>0</v>
      </c>
      <c r="R322" s="36">
        <v>0</v>
      </c>
      <c r="S322" s="41">
        <v>0</v>
      </c>
      <c r="T322" s="35">
        <v>1</v>
      </c>
      <c r="U322" s="41">
        <v>80000</v>
      </c>
      <c r="V322" s="41"/>
      <c r="W322" s="37">
        <v>0</v>
      </c>
      <c r="X322" s="37">
        <v>0</v>
      </c>
      <c r="Y322" s="37">
        <v>1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7">
        <v>0</v>
      </c>
      <c r="AP322" s="89">
        <v>0</v>
      </c>
    </row>
    <row r="323" spans="1:42" ht="30.75" customHeight="1">
      <c r="A323" s="37">
        <v>311</v>
      </c>
      <c r="B323" s="37" t="s">
        <v>303</v>
      </c>
      <c r="C323" s="38" t="s">
        <v>109</v>
      </c>
      <c r="D323" s="42" t="s">
        <v>582</v>
      </c>
      <c r="E323" s="34" t="s">
        <v>569</v>
      </c>
      <c r="F323" s="42" t="s">
        <v>560</v>
      </c>
      <c r="G323" s="34" t="s">
        <v>95</v>
      </c>
      <c r="H323" s="37" t="s">
        <v>452</v>
      </c>
      <c r="I323" s="37" t="s">
        <v>453</v>
      </c>
      <c r="J323" s="37" t="s">
        <v>25</v>
      </c>
      <c r="K323" s="37" t="s">
        <v>342</v>
      </c>
      <c r="L323" s="37" t="s">
        <v>402</v>
      </c>
      <c r="M323" s="80" t="s">
        <v>515</v>
      </c>
      <c r="N323" s="40">
        <v>2.5</v>
      </c>
      <c r="O323" s="36">
        <v>80000</v>
      </c>
      <c r="P323" s="41">
        <v>200000</v>
      </c>
      <c r="Q323" s="40">
        <v>0</v>
      </c>
      <c r="R323" s="36">
        <v>0</v>
      </c>
      <c r="S323" s="41">
        <v>0</v>
      </c>
      <c r="T323" s="35">
        <v>2.5</v>
      </c>
      <c r="U323" s="41">
        <v>200000</v>
      </c>
      <c r="V323" s="41"/>
      <c r="W323" s="37">
        <v>0</v>
      </c>
      <c r="X323" s="37">
        <v>2.5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7">
        <v>0</v>
      </c>
      <c r="AN323" s="37">
        <v>0</v>
      </c>
      <c r="AO323" s="37">
        <v>0</v>
      </c>
      <c r="AP323" s="89">
        <v>0</v>
      </c>
    </row>
    <row r="324" spans="1:42" ht="30.75" customHeight="1">
      <c r="A324" s="37">
        <v>312</v>
      </c>
      <c r="B324" s="37" t="s">
        <v>303</v>
      </c>
      <c r="C324" s="38" t="s">
        <v>109</v>
      </c>
      <c r="D324" s="42" t="s">
        <v>582</v>
      </c>
      <c r="E324" s="34" t="s">
        <v>569</v>
      </c>
      <c r="F324" s="42" t="s">
        <v>560</v>
      </c>
      <c r="G324" s="34" t="s">
        <v>95</v>
      </c>
      <c r="H324" s="37" t="s">
        <v>452</v>
      </c>
      <c r="I324" s="37" t="s">
        <v>453</v>
      </c>
      <c r="J324" s="37" t="s">
        <v>23</v>
      </c>
      <c r="K324" s="37" t="s">
        <v>343</v>
      </c>
      <c r="L324" s="37" t="s">
        <v>402</v>
      </c>
      <c r="M324" s="80" t="s">
        <v>515</v>
      </c>
      <c r="N324" s="40">
        <v>64.3</v>
      </c>
      <c r="O324" s="36">
        <v>80000</v>
      </c>
      <c r="P324" s="41">
        <v>5144000</v>
      </c>
      <c r="Q324" s="40">
        <v>0</v>
      </c>
      <c r="R324" s="36">
        <v>0</v>
      </c>
      <c r="S324" s="41">
        <v>0</v>
      </c>
      <c r="T324" s="35">
        <v>64.3</v>
      </c>
      <c r="U324" s="41">
        <v>5144000</v>
      </c>
      <c r="V324" s="41"/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64.3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7">
        <v>0</v>
      </c>
      <c r="AL324" s="37">
        <v>0</v>
      </c>
      <c r="AM324" s="37">
        <v>0</v>
      </c>
      <c r="AN324" s="37">
        <v>0</v>
      </c>
      <c r="AO324" s="37">
        <v>0</v>
      </c>
      <c r="AP324" s="89">
        <v>0</v>
      </c>
    </row>
    <row r="325" spans="1:42" ht="30.75" customHeight="1">
      <c r="A325" s="37">
        <v>313</v>
      </c>
      <c r="B325" s="37" t="s">
        <v>303</v>
      </c>
      <c r="C325" s="38" t="s">
        <v>109</v>
      </c>
      <c r="D325" s="42" t="s">
        <v>582</v>
      </c>
      <c r="E325" s="34" t="s">
        <v>569</v>
      </c>
      <c r="F325" s="42" t="s">
        <v>560</v>
      </c>
      <c r="G325" s="34" t="s">
        <v>95</v>
      </c>
      <c r="H325" s="37" t="s">
        <v>452</v>
      </c>
      <c r="I325" s="37" t="s">
        <v>453</v>
      </c>
      <c r="J325" s="37" t="s">
        <v>24</v>
      </c>
      <c r="K325" s="37" t="s">
        <v>343</v>
      </c>
      <c r="L325" s="37" t="s">
        <v>402</v>
      </c>
      <c r="M325" s="80" t="s">
        <v>515</v>
      </c>
      <c r="N325" s="40">
        <v>5</v>
      </c>
      <c r="O325" s="36">
        <v>80000</v>
      </c>
      <c r="P325" s="41">
        <v>400000</v>
      </c>
      <c r="Q325" s="40">
        <v>0</v>
      </c>
      <c r="R325" s="36">
        <v>0</v>
      </c>
      <c r="S325" s="41">
        <v>0</v>
      </c>
      <c r="T325" s="35">
        <v>5</v>
      </c>
      <c r="U325" s="41">
        <v>400000</v>
      </c>
      <c r="V325" s="41"/>
      <c r="W325" s="37">
        <v>0</v>
      </c>
      <c r="X325" s="37">
        <v>0</v>
      </c>
      <c r="Y325" s="37">
        <v>5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0</v>
      </c>
      <c r="AN325" s="37">
        <v>0</v>
      </c>
      <c r="AO325" s="37">
        <v>0</v>
      </c>
      <c r="AP325" s="89">
        <v>0</v>
      </c>
    </row>
    <row r="326" spans="1:42" ht="30.75" customHeight="1">
      <c r="A326" s="37">
        <v>314</v>
      </c>
      <c r="B326" s="37" t="s">
        <v>303</v>
      </c>
      <c r="C326" s="38" t="s">
        <v>109</v>
      </c>
      <c r="D326" s="42" t="s">
        <v>582</v>
      </c>
      <c r="E326" s="34" t="s">
        <v>569</v>
      </c>
      <c r="F326" s="42" t="s">
        <v>560</v>
      </c>
      <c r="G326" s="34" t="s">
        <v>95</v>
      </c>
      <c r="H326" s="37" t="s">
        <v>452</v>
      </c>
      <c r="I326" s="37" t="s">
        <v>453</v>
      </c>
      <c r="J326" s="37" t="s">
        <v>25</v>
      </c>
      <c r="K326" s="37" t="s">
        <v>343</v>
      </c>
      <c r="L326" s="37" t="s">
        <v>402</v>
      </c>
      <c r="M326" s="80" t="s">
        <v>515</v>
      </c>
      <c r="N326" s="40">
        <v>12.5</v>
      </c>
      <c r="O326" s="36">
        <v>80000</v>
      </c>
      <c r="P326" s="41">
        <v>1000000</v>
      </c>
      <c r="Q326" s="40">
        <v>0</v>
      </c>
      <c r="R326" s="36">
        <v>0</v>
      </c>
      <c r="S326" s="41">
        <v>0</v>
      </c>
      <c r="T326" s="35">
        <v>12.5</v>
      </c>
      <c r="U326" s="41">
        <v>1000000</v>
      </c>
      <c r="V326" s="41"/>
      <c r="W326" s="37">
        <v>0</v>
      </c>
      <c r="X326" s="37">
        <v>12.5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7">
        <v>0</v>
      </c>
      <c r="AL326" s="37">
        <v>0</v>
      </c>
      <c r="AM326" s="37">
        <v>0</v>
      </c>
      <c r="AN326" s="37">
        <v>0</v>
      </c>
      <c r="AO326" s="37">
        <v>0</v>
      </c>
      <c r="AP326" s="89">
        <v>0</v>
      </c>
    </row>
    <row r="327" spans="1:42" ht="30.75" customHeight="1">
      <c r="A327" s="37">
        <v>315</v>
      </c>
      <c r="B327" s="37" t="s">
        <v>303</v>
      </c>
      <c r="C327" s="38" t="s">
        <v>109</v>
      </c>
      <c r="D327" s="42" t="s">
        <v>582</v>
      </c>
      <c r="E327" s="34" t="s">
        <v>569</v>
      </c>
      <c r="F327" s="42" t="s">
        <v>560</v>
      </c>
      <c r="G327" s="34" t="s">
        <v>95</v>
      </c>
      <c r="H327" s="37" t="s">
        <v>452</v>
      </c>
      <c r="I327" s="37" t="s">
        <v>453</v>
      </c>
      <c r="J327" s="37" t="s">
        <v>23</v>
      </c>
      <c r="K327" s="37" t="s">
        <v>344</v>
      </c>
      <c r="L327" s="37" t="s">
        <v>403</v>
      </c>
      <c r="M327" s="80" t="s">
        <v>516</v>
      </c>
      <c r="N327" s="40">
        <v>45</v>
      </c>
      <c r="O327" s="36">
        <v>80000</v>
      </c>
      <c r="P327" s="41">
        <v>3600000</v>
      </c>
      <c r="Q327" s="40">
        <v>0</v>
      </c>
      <c r="R327" s="36">
        <v>0</v>
      </c>
      <c r="S327" s="41">
        <v>0</v>
      </c>
      <c r="T327" s="35">
        <v>45</v>
      </c>
      <c r="U327" s="41">
        <v>3600000</v>
      </c>
      <c r="V327" s="41"/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45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</v>
      </c>
      <c r="AK327" s="37">
        <v>0</v>
      </c>
      <c r="AL327" s="37">
        <v>0</v>
      </c>
      <c r="AM327" s="37">
        <v>0</v>
      </c>
      <c r="AN327" s="37">
        <v>0</v>
      </c>
      <c r="AO327" s="37">
        <v>0</v>
      </c>
      <c r="AP327" s="89">
        <v>0</v>
      </c>
    </row>
    <row r="328" spans="1:42" ht="30.75" customHeight="1">
      <c r="A328" s="37">
        <v>316</v>
      </c>
      <c r="B328" s="37" t="s">
        <v>303</v>
      </c>
      <c r="C328" s="38" t="s">
        <v>109</v>
      </c>
      <c r="D328" s="42" t="s">
        <v>582</v>
      </c>
      <c r="E328" s="34" t="s">
        <v>569</v>
      </c>
      <c r="F328" s="42" t="s">
        <v>560</v>
      </c>
      <c r="G328" s="34" t="s">
        <v>95</v>
      </c>
      <c r="H328" s="37" t="s">
        <v>452</v>
      </c>
      <c r="I328" s="37" t="s">
        <v>453</v>
      </c>
      <c r="J328" s="37" t="s">
        <v>24</v>
      </c>
      <c r="K328" s="37" t="s">
        <v>344</v>
      </c>
      <c r="L328" s="37" t="s">
        <v>403</v>
      </c>
      <c r="M328" s="80" t="s">
        <v>516</v>
      </c>
      <c r="N328" s="40">
        <v>1.4</v>
      </c>
      <c r="O328" s="36">
        <v>80000</v>
      </c>
      <c r="P328" s="41">
        <v>112000</v>
      </c>
      <c r="Q328" s="40">
        <v>0</v>
      </c>
      <c r="R328" s="36">
        <v>0</v>
      </c>
      <c r="S328" s="41">
        <v>0</v>
      </c>
      <c r="T328" s="35">
        <v>1.4</v>
      </c>
      <c r="U328" s="41">
        <v>112000</v>
      </c>
      <c r="V328" s="41"/>
      <c r="W328" s="37">
        <v>0</v>
      </c>
      <c r="X328" s="37">
        <v>0</v>
      </c>
      <c r="Y328" s="37">
        <v>1.4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0</v>
      </c>
      <c r="AO328" s="37">
        <v>0</v>
      </c>
      <c r="AP328" s="89">
        <v>0</v>
      </c>
    </row>
    <row r="329" spans="1:42" ht="30.75" customHeight="1">
      <c r="A329" s="37">
        <v>317</v>
      </c>
      <c r="B329" s="37" t="s">
        <v>303</v>
      </c>
      <c r="C329" s="38" t="s">
        <v>109</v>
      </c>
      <c r="D329" s="42" t="s">
        <v>582</v>
      </c>
      <c r="E329" s="34" t="s">
        <v>569</v>
      </c>
      <c r="F329" s="42" t="s">
        <v>560</v>
      </c>
      <c r="G329" s="34" t="s">
        <v>95</v>
      </c>
      <c r="H329" s="37" t="s">
        <v>452</v>
      </c>
      <c r="I329" s="37" t="s">
        <v>453</v>
      </c>
      <c r="J329" s="37" t="s">
        <v>25</v>
      </c>
      <c r="K329" s="37" t="s">
        <v>344</v>
      </c>
      <c r="L329" s="37" t="s">
        <v>403</v>
      </c>
      <c r="M329" s="80" t="s">
        <v>516</v>
      </c>
      <c r="N329" s="40">
        <v>3.4</v>
      </c>
      <c r="O329" s="36">
        <v>80000</v>
      </c>
      <c r="P329" s="41">
        <v>272000</v>
      </c>
      <c r="Q329" s="40">
        <v>0</v>
      </c>
      <c r="R329" s="36">
        <v>0</v>
      </c>
      <c r="S329" s="41">
        <v>0</v>
      </c>
      <c r="T329" s="35">
        <v>3.4</v>
      </c>
      <c r="U329" s="41">
        <v>272000</v>
      </c>
      <c r="V329" s="41"/>
      <c r="W329" s="37">
        <v>0</v>
      </c>
      <c r="X329" s="37">
        <v>3.4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89">
        <v>0</v>
      </c>
    </row>
    <row r="330" spans="1:42" ht="30.75" customHeight="1">
      <c r="A330" s="37">
        <v>318</v>
      </c>
      <c r="B330" s="37" t="s">
        <v>303</v>
      </c>
      <c r="C330" s="38" t="s">
        <v>109</v>
      </c>
      <c r="D330" s="42" t="s">
        <v>582</v>
      </c>
      <c r="E330" s="34" t="s">
        <v>569</v>
      </c>
      <c r="F330" s="75" t="s">
        <v>560</v>
      </c>
      <c r="G330" s="34" t="s">
        <v>95</v>
      </c>
      <c r="H330" s="37" t="s">
        <v>454</v>
      </c>
      <c r="I330" s="37" t="s">
        <v>453</v>
      </c>
      <c r="J330" s="37" t="s">
        <v>19</v>
      </c>
      <c r="K330" s="37" t="s">
        <v>287</v>
      </c>
      <c r="L330" s="37" t="s">
        <v>404</v>
      </c>
      <c r="M330" s="80" t="s">
        <v>517</v>
      </c>
      <c r="N330" s="40">
        <v>0</v>
      </c>
      <c r="O330" s="36">
        <v>0</v>
      </c>
      <c r="P330" s="41">
        <v>0</v>
      </c>
      <c r="Q330" s="40">
        <v>45</v>
      </c>
      <c r="R330" s="36">
        <v>120000</v>
      </c>
      <c r="S330" s="41">
        <v>5400000</v>
      </c>
      <c r="T330" s="35">
        <v>45</v>
      </c>
      <c r="U330" s="41">
        <v>5400000</v>
      </c>
      <c r="V330" s="41"/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45</v>
      </c>
      <c r="AJ330" s="37">
        <v>0</v>
      </c>
      <c r="AK330" s="37">
        <v>0</v>
      </c>
      <c r="AL330" s="37">
        <v>0</v>
      </c>
      <c r="AM330" s="37">
        <v>0</v>
      </c>
      <c r="AN330" s="37">
        <v>0</v>
      </c>
      <c r="AO330" s="37">
        <v>0</v>
      </c>
      <c r="AP330" s="89">
        <v>0</v>
      </c>
    </row>
    <row r="331" spans="1:42" ht="30.75" customHeight="1">
      <c r="A331" s="37">
        <v>319</v>
      </c>
      <c r="B331" s="37" t="s">
        <v>303</v>
      </c>
      <c r="C331" s="38" t="s">
        <v>109</v>
      </c>
      <c r="D331" s="42" t="s">
        <v>582</v>
      </c>
      <c r="E331" s="34" t="s">
        <v>569</v>
      </c>
      <c r="F331" s="75" t="s">
        <v>560</v>
      </c>
      <c r="G331" s="34" t="s">
        <v>95</v>
      </c>
      <c r="H331" s="37" t="s">
        <v>454</v>
      </c>
      <c r="I331" s="37" t="s">
        <v>453</v>
      </c>
      <c r="J331" s="37" t="s">
        <v>20</v>
      </c>
      <c r="K331" s="37" t="s">
        <v>287</v>
      </c>
      <c r="L331" s="37" t="s">
        <v>404</v>
      </c>
      <c r="M331" s="80" t="s">
        <v>517</v>
      </c>
      <c r="N331" s="40">
        <v>0</v>
      </c>
      <c r="O331" s="36">
        <v>0</v>
      </c>
      <c r="P331" s="41">
        <v>0</v>
      </c>
      <c r="Q331" s="40">
        <v>1.9</v>
      </c>
      <c r="R331" s="36">
        <v>120000</v>
      </c>
      <c r="S331" s="41">
        <v>228000</v>
      </c>
      <c r="T331" s="35">
        <v>1.9</v>
      </c>
      <c r="U331" s="41">
        <v>228000</v>
      </c>
      <c r="V331" s="41"/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1.9</v>
      </c>
      <c r="AM331" s="37">
        <v>0</v>
      </c>
      <c r="AN331" s="37">
        <v>0</v>
      </c>
      <c r="AO331" s="37">
        <v>0</v>
      </c>
      <c r="AP331" s="89">
        <v>0</v>
      </c>
    </row>
    <row r="332" spans="1:42" ht="30.75" customHeight="1">
      <c r="A332" s="37">
        <v>320</v>
      </c>
      <c r="B332" s="37" t="s">
        <v>303</v>
      </c>
      <c r="C332" s="38" t="s">
        <v>109</v>
      </c>
      <c r="D332" s="42" t="s">
        <v>582</v>
      </c>
      <c r="E332" s="34" t="s">
        <v>569</v>
      </c>
      <c r="F332" s="75" t="s">
        <v>560</v>
      </c>
      <c r="G332" s="34" t="s">
        <v>95</v>
      </c>
      <c r="H332" s="37" t="s">
        <v>454</v>
      </c>
      <c r="I332" s="37" t="s">
        <v>453</v>
      </c>
      <c r="J332" s="37" t="s">
        <v>21</v>
      </c>
      <c r="K332" s="37" t="s">
        <v>287</v>
      </c>
      <c r="L332" s="37" t="s">
        <v>404</v>
      </c>
      <c r="M332" s="80" t="s">
        <v>517</v>
      </c>
      <c r="N332" s="40">
        <v>0</v>
      </c>
      <c r="O332" s="36">
        <v>0</v>
      </c>
      <c r="P332" s="41">
        <v>0</v>
      </c>
      <c r="Q332" s="40">
        <v>4.8</v>
      </c>
      <c r="R332" s="36">
        <v>120000</v>
      </c>
      <c r="S332" s="41">
        <v>576000</v>
      </c>
      <c r="T332" s="35">
        <v>4.8</v>
      </c>
      <c r="U332" s="41">
        <v>576000</v>
      </c>
      <c r="V332" s="41"/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4.8</v>
      </c>
      <c r="AK332" s="37">
        <v>0</v>
      </c>
      <c r="AL332" s="37">
        <v>0</v>
      </c>
      <c r="AM332" s="37">
        <v>0</v>
      </c>
      <c r="AN332" s="37">
        <v>0</v>
      </c>
      <c r="AO332" s="37">
        <v>0</v>
      </c>
      <c r="AP332" s="89">
        <v>0</v>
      </c>
    </row>
    <row r="333" spans="1:42" ht="30.75" customHeight="1">
      <c r="A333" s="37">
        <v>321</v>
      </c>
      <c r="B333" s="37" t="s">
        <v>303</v>
      </c>
      <c r="C333" s="38" t="s">
        <v>109</v>
      </c>
      <c r="D333" s="39" t="s">
        <v>582</v>
      </c>
      <c r="E333" s="34" t="s">
        <v>569</v>
      </c>
      <c r="F333" s="39" t="s">
        <v>560</v>
      </c>
      <c r="G333" s="34" t="s">
        <v>95</v>
      </c>
      <c r="H333" s="37" t="s">
        <v>454</v>
      </c>
      <c r="I333" s="37" t="s">
        <v>453</v>
      </c>
      <c r="J333" s="37" t="s">
        <v>19</v>
      </c>
      <c r="K333" s="37" t="s">
        <v>346</v>
      </c>
      <c r="L333" s="37" t="s">
        <v>405</v>
      </c>
      <c r="M333" s="80" t="s">
        <v>518</v>
      </c>
      <c r="N333" s="40">
        <v>0</v>
      </c>
      <c r="O333" s="36">
        <v>0</v>
      </c>
      <c r="P333" s="41">
        <v>0</v>
      </c>
      <c r="Q333" s="40">
        <v>30</v>
      </c>
      <c r="R333" s="36">
        <v>120000</v>
      </c>
      <c r="S333" s="41">
        <v>3600000</v>
      </c>
      <c r="T333" s="35">
        <v>30</v>
      </c>
      <c r="U333" s="41">
        <v>3600000</v>
      </c>
      <c r="V333" s="41"/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30</v>
      </c>
      <c r="AJ333" s="37">
        <v>0</v>
      </c>
      <c r="AK333" s="37">
        <v>0</v>
      </c>
      <c r="AL333" s="37">
        <v>0</v>
      </c>
      <c r="AM333" s="37">
        <v>0</v>
      </c>
      <c r="AN333" s="37">
        <v>0</v>
      </c>
      <c r="AO333" s="37">
        <v>0</v>
      </c>
      <c r="AP333" s="89">
        <v>0</v>
      </c>
    </row>
    <row r="334" spans="1:42" ht="30.75" customHeight="1">
      <c r="A334" s="37">
        <v>322</v>
      </c>
      <c r="B334" s="37" t="s">
        <v>303</v>
      </c>
      <c r="C334" s="38" t="s">
        <v>109</v>
      </c>
      <c r="D334" s="39" t="s">
        <v>582</v>
      </c>
      <c r="E334" s="34" t="s">
        <v>569</v>
      </c>
      <c r="F334" s="39" t="s">
        <v>560</v>
      </c>
      <c r="G334" s="34" t="s">
        <v>95</v>
      </c>
      <c r="H334" s="37" t="s">
        <v>454</v>
      </c>
      <c r="I334" s="37" t="s">
        <v>453</v>
      </c>
      <c r="J334" s="37" t="s">
        <v>20</v>
      </c>
      <c r="K334" s="37" t="s">
        <v>346</v>
      </c>
      <c r="L334" s="37" t="s">
        <v>405</v>
      </c>
      <c r="M334" s="80" t="s">
        <v>518</v>
      </c>
      <c r="N334" s="40">
        <v>0</v>
      </c>
      <c r="O334" s="36">
        <v>0</v>
      </c>
      <c r="P334" s="41">
        <v>0</v>
      </c>
      <c r="Q334" s="40">
        <v>1.5</v>
      </c>
      <c r="R334" s="36">
        <v>120000</v>
      </c>
      <c r="S334" s="41">
        <v>180000</v>
      </c>
      <c r="T334" s="35">
        <v>1.5</v>
      </c>
      <c r="U334" s="41">
        <v>180000</v>
      </c>
      <c r="V334" s="41"/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1.5</v>
      </c>
      <c r="AM334" s="37">
        <v>0</v>
      </c>
      <c r="AN334" s="37">
        <v>0</v>
      </c>
      <c r="AO334" s="37">
        <v>0</v>
      </c>
      <c r="AP334" s="89">
        <v>0</v>
      </c>
    </row>
    <row r="335" spans="1:42" ht="30.75" customHeight="1">
      <c r="A335" s="37">
        <v>323</v>
      </c>
      <c r="B335" s="37" t="s">
        <v>303</v>
      </c>
      <c r="C335" s="38" t="s">
        <v>109</v>
      </c>
      <c r="D335" s="39" t="s">
        <v>582</v>
      </c>
      <c r="E335" s="34" t="s">
        <v>569</v>
      </c>
      <c r="F335" s="39" t="s">
        <v>560</v>
      </c>
      <c r="G335" s="34" t="s">
        <v>95</v>
      </c>
      <c r="H335" s="37" t="s">
        <v>454</v>
      </c>
      <c r="I335" s="37" t="s">
        <v>453</v>
      </c>
      <c r="J335" s="37" t="s">
        <v>21</v>
      </c>
      <c r="K335" s="37" t="s">
        <v>346</v>
      </c>
      <c r="L335" s="37" t="s">
        <v>405</v>
      </c>
      <c r="M335" s="80" t="s">
        <v>518</v>
      </c>
      <c r="N335" s="40">
        <v>0</v>
      </c>
      <c r="O335" s="36">
        <v>0</v>
      </c>
      <c r="P335" s="41">
        <v>0</v>
      </c>
      <c r="Q335" s="40">
        <v>3.8</v>
      </c>
      <c r="R335" s="36">
        <v>120000</v>
      </c>
      <c r="S335" s="41">
        <v>456000</v>
      </c>
      <c r="T335" s="35">
        <v>3.8</v>
      </c>
      <c r="U335" s="41">
        <v>456000</v>
      </c>
      <c r="V335" s="41"/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3.8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89">
        <v>0</v>
      </c>
    </row>
    <row r="336" spans="1:42" ht="30.75" customHeight="1">
      <c r="A336" s="37">
        <v>324</v>
      </c>
      <c r="B336" s="37" t="s">
        <v>303</v>
      </c>
      <c r="C336" s="38" t="s">
        <v>109</v>
      </c>
      <c r="D336" s="39" t="s">
        <v>582</v>
      </c>
      <c r="E336" s="34" t="s">
        <v>569</v>
      </c>
      <c r="F336" s="39" t="s">
        <v>560</v>
      </c>
      <c r="G336" s="34" t="s">
        <v>95</v>
      </c>
      <c r="H336" s="37" t="s">
        <v>454</v>
      </c>
      <c r="I336" s="83" t="s">
        <v>453</v>
      </c>
      <c r="J336" s="37" t="s">
        <v>19</v>
      </c>
      <c r="K336" s="37" t="s">
        <v>347</v>
      </c>
      <c r="L336" s="37" t="s">
        <v>405</v>
      </c>
      <c r="M336" s="80" t="s">
        <v>518</v>
      </c>
      <c r="N336" s="40">
        <v>0</v>
      </c>
      <c r="O336" s="36">
        <v>0</v>
      </c>
      <c r="P336" s="41">
        <v>0</v>
      </c>
      <c r="Q336" s="40">
        <v>30</v>
      </c>
      <c r="R336" s="36">
        <v>120000</v>
      </c>
      <c r="S336" s="41">
        <v>3600000</v>
      </c>
      <c r="T336" s="35">
        <v>30</v>
      </c>
      <c r="U336" s="41">
        <v>3600000</v>
      </c>
      <c r="V336" s="41"/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30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89">
        <v>0</v>
      </c>
    </row>
    <row r="337" spans="1:42" ht="30.75" customHeight="1">
      <c r="A337" s="37">
        <v>325</v>
      </c>
      <c r="B337" s="37" t="s">
        <v>303</v>
      </c>
      <c r="C337" s="38" t="s">
        <v>109</v>
      </c>
      <c r="D337" s="39" t="s">
        <v>582</v>
      </c>
      <c r="E337" s="34" t="s">
        <v>569</v>
      </c>
      <c r="F337" s="39" t="s">
        <v>560</v>
      </c>
      <c r="G337" s="34" t="s">
        <v>95</v>
      </c>
      <c r="H337" s="37" t="s">
        <v>454</v>
      </c>
      <c r="I337" s="83" t="s">
        <v>453</v>
      </c>
      <c r="J337" s="37" t="s">
        <v>20</v>
      </c>
      <c r="K337" s="37" t="s">
        <v>347</v>
      </c>
      <c r="L337" s="37" t="s">
        <v>405</v>
      </c>
      <c r="M337" s="80" t="s">
        <v>518</v>
      </c>
      <c r="N337" s="40">
        <v>0</v>
      </c>
      <c r="O337" s="36">
        <v>0</v>
      </c>
      <c r="P337" s="41">
        <v>0</v>
      </c>
      <c r="Q337" s="40">
        <v>1.4</v>
      </c>
      <c r="R337" s="36">
        <v>120000</v>
      </c>
      <c r="S337" s="41">
        <v>168000</v>
      </c>
      <c r="T337" s="35">
        <v>1.4</v>
      </c>
      <c r="U337" s="41">
        <v>168000</v>
      </c>
      <c r="V337" s="41"/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1.4</v>
      </c>
      <c r="AM337" s="37">
        <v>0</v>
      </c>
      <c r="AN337" s="37">
        <v>0</v>
      </c>
      <c r="AO337" s="37">
        <v>0</v>
      </c>
      <c r="AP337" s="89">
        <v>0</v>
      </c>
    </row>
    <row r="338" spans="1:42" ht="30.75" customHeight="1">
      <c r="A338" s="37">
        <v>326</v>
      </c>
      <c r="B338" s="37" t="s">
        <v>303</v>
      </c>
      <c r="C338" s="38" t="s">
        <v>109</v>
      </c>
      <c r="D338" s="39" t="s">
        <v>582</v>
      </c>
      <c r="E338" s="34" t="s">
        <v>569</v>
      </c>
      <c r="F338" s="39" t="s">
        <v>560</v>
      </c>
      <c r="G338" s="34" t="s">
        <v>95</v>
      </c>
      <c r="H338" s="37" t="s">
        <v>454</v>
      </c>
      <c r="I338" s="83" t="s">
        <v>453</v>
      </c>
      <c r="J338" s="37" t="s">
        <v>21</v>
      </c>
      <c r="K338" s="37" t="s">
        <v>347</v>
      </c>
      <c r="L338" s="37" t="s">
        <v>405</v>
      </c>
      <c r="M338" s="80" t="s">
        <v>518</v>
      </c>
      <c r="N338" s="40">
        <v>0</v>
      </c>
      <c r="O338" s="36">
        <v>0</v>
      </c>
      <c r="P338" s="41">
        <v>0</v>
      </c>
      <c r="Q338" s="40">
        <v>3.4</v>
      </c>
      <c r="R338" s="36">
        <v>120000</v>
      </c>
      <c r="S338" s="41">
        <v>408000</v>
      </c>
      <c r="T338" s="35">
        <v>3.4</v>
      </c>
      <c r="U338" s="41">
        <v>408000</v>
      </c>
      <c r="V338" s="41"/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3.4</v>
      </c>
      <c r="AK338" s="37">
        <v>0</v>
      </c>
      <c r="AL338" s="37">
        <v>0</v>
      </c>
      <c r="AM338" s="37">
        <v>0</v>
      </c>
      <c r="AN338" s="37">
        <v>0</v>
      </c>
      <c r="AO338" s="37">
        <v>0</v>
      </c>
      <c r="AP338" s="89">
        <v>0</v>
      </c>
    </row>
    <row r="339" spans="1:42" ht="30.75" customHeight="1">
      <c r="A339" s="37">
        <v>327</v>
      </c>
      <c r="B339" s="37" t="s">
        <v>266</v>
      </c>
      <c r="C339" s="38" t="s">
        <v>272</v>
      </c>
      <c r="D339" s="39" t="s">
        <v>27</v>
      </c>
      <c r="E339" s="34" t="s">
        <v>182</v>
      </c>
      <c r="F339" s="39" t="s">
        <v>156</v>
      </c>
      <c r="G339" s="34" t="s">
        <v>95</v>
      </c>
      <c r="H339" s="37" t="s">
        <v>481</v>
      </c>
      <c r="I339" s="37" t="s">
        <v>477</v>
      </c>
      <c r="J339" s="37" t="s">
        <v>19</v>
      </c>
      <c r="K339" s="37" t="s">
        <v>358</v>
      </c>
      <c r="L339" s="37" t="s">
        <v>426</v>
      </c>
      <c r="M339" s="80" t="s">
        <v>537</v>
      </c>
      <c r="N339" s="40">
        <v>0</v>
      </c>
      <c r="O339" s="36">
        <v>0</v>
      </c>
      <c r="P339" s="41">
        <v>0</v>
      </c>
      <c r="Q339" s="40">
        <v>30</v>
      </c>
      <c r="R339" s="36">
        <v>120000</v>
      </c>
      <c r="S339" s="41">
        <v>3600000</v>
      </c>
      <c r="T339" s="35">
        <v>30</v>
      </c>
      <c r="U339" s="41">
        <v>3600000</v>
      </c>
      <c r="V339" s="41"/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30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89">
        <v>0</v>
      </c>
    </row>
    <row r="340" spans="1:42" ht="30.75" customHeight="1">
      <c r="A340" s="37">
        <v>328</v>
      </c>
      <c r="B340" s="37" t="s">
        <v>266</v>
      </c>
      <c r="C340" s="38" t="s">
        <v>272</v>
      </c>
      <c r="D340" s="39" t="s">
        <v>27</v>
      </c>
      <c r="E340" s="34" t="s">
        <v>182</v>
      </c>
      <c r="F340" s="39" t="s">
        <v>156</v>
      </c>
      <c r="G340" s="34" t="s">
        <v>95</v>
      </c>
      <c r="H340" s="37" t="s">
        <v>481</v>
      </c>
      <c r="I340" s="37" t="s">
        <v>477</v>
      </c>
      <c r="J340" s="37" t="s">
        <v>20</v>
      </c>
      <c r="K340" s="37" t="s">
        <v>358</v>
      </c>
      <c r="L340" s="37" t="s">
        <v>426</v>
      </c>
      <c r="M340" s="80" t="s">
        <v>537</v>
      </c>
      <c r="N340" s="40">
        <v>0</v>
      </c>
      <c r="O340" s="36">
        <v>0</v>
      </c>
      <c r="P340" s="41">
        <v>0</v>
      </c>
      <c r="Q340" s="40">
        <v>0.8</v>
      </c>
      <c r="R340" s="36">
        <v>120000</v>
      </c>
      <c r="S340" s="41">
        <v>96000</v>
      </c>
      <c r="T340" s="35">
        <v>0.8</v>
      </c>
      <c r="U340" s="41">
        <v>96000</v>
      </c>
      <c r="V340" s="41"/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0.8</v>
      </c>
      <c r="AM340" s="37">
        <v>0</v>
      </c>
      <c r="AN340" s="37">
        <v>0</v>
      </c>
      <c r="AO340" s="37">
        <v>0</v>
      </c>
      <c r="AP340" s="89">
        <v>0</v>
      </c>
    </row>
    <row r="341" spans="1:42" ht="30.75" customHeight="1">
      <c r="A341" s="37">
        <v>329</v>
      </c>
      <c r="B341" s="37" t="s">
        <v>266</v>
      </c>
      <c r="C341" s="38" t="s">
        <v>272</v>
      </c>
      <c r="D341" s="39" t="s">
        <v>27</v>
      </c>
      <c r="E341" s="34" t="s">
        <v>182</v>
      </c>
      <c r="F341" s="39" t="s">
        <v>156</v>
      </c>
      <c r="G341" s="34" t="s">
        <v>95</v>
      </c>
      <c r="H341" s="37" t="s">
        <v>481</v>
      </c>
      <c r="I341" s="37" t="s">
        <v>477</v>
      </c>
      <c r="J341" s="37" t="s">
        <v>21</v>
      </c>
      <c r="K341" s="37" t="s">
        <v>358</v>
      </c>
      <c r="L341" s="37" t="s">
        <v>426</v>
      </c>
      <c r="M341" s="80" t="s">
        <v>537</v>
      </c>
      <c r="N341" s="40">
        <v>0</v>
      </c>
      <c r="O341" s="36">
        <v>0</v>
      </c>
      <c r="P341" s="41">
        <v>0</v>
      </c>
      <c r="Q341" s="40">
        <v>2</v>
      </c>
      <c r="R341" s="36">
        <v>120000</v>
      </c>
      <c r="S341" s="41">
        <v>240000</v>
      </c>
      <c r="T341" s="35">
        <v>2</v>
      </c>
      <c r="U341" s="41">
        <v>240000</v>
      </c>
      <c r="V341" s="41"/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2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89">
        <v>0</v>
      </c>
    </row>
    <row r="342" spans="1:42" ht="30.75" customHeight="1">
      <c r="A342" s="37">
        <v>330</v>
      </c>
      <c r="B342" s="37" t="s">
        <v>301</v>
      </c>
      <c r="C342" s="38" t="s">
        <v>579</v>
      </c>
      <c r="D342" s="39" t="s">
        <v>219</v>
      </c>
      <c r="E342" s="34" t="s">
        <v>568</v>
      </c>
      <c r="F342" s="39" t="s">
        <v>559</v>
      </c>
      <c r="G342" s="34" t="s">
        <v>91</v>
      </c>
      <c r="H342" s="37" t="s">
        <v>448</v>
      </c>
      <c r="I342" s="37" t="s">
        <v>449</v>
      </c>
      <c r="J342" s="37" t="s">
        <v>22</v>
      </c>
      <c r="K342" s="37" t="s">
        <v>334</v>
      </c>
      <c r="L342" s="37" t="s">
        <v>397</v>
      </c>
      <c r="M342" s="80" t="s">
        <v>510</v>
      </c>
      <c r="N342" s="40">
        <v>8</v>
      </c>
      <c r="O342" s="36">
        <v>70000</v>
      </c>
      <c r="P342" s="41">
        <v>560000</v>
      </c>
      <c r="Q342" s="40">
        <v>0</v>
      </c>
      <c r="R342" s="36">
        <v>0</v>
      </c>
      <c r="S342" s="41">
        <v>0</v>
      </c>
      <c r="T342" s="35">
        <v>8</v>
      </c>
      <c r="U342" s="41">
        <v>560000</v>
      </c>
      <c r="V342" s="41"/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8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7">
        <v>0</v>
      </c>
      <c r="AP342" s="89">
        <v>0</v>
      </c>
    </row>
    <row r="343" spans="1:42" ht="30.75" customHeight="1">
      <c r="A343" s="37">
        <v>331</v>
      </c>
      <c r="B343" s="37" t="s">
        <v>302</v>
      </c>
      <c r="C343" s="38" t="s">
        <v>580</v>
      </c>
      <c r="D343" s="39" t="s">
        <v>581</v>
      </c>
      <c r="E343" s="34" t="s">
        <v>568</v>
      </c>
      <c r="F343" s="39" t="s">
        <v>559</v>
      </c>
      <c r="G343" s="34" t="s">
        <v>91</v>
      </c>
      <c r="H343" s="37" t="s">
        <v>450</v>
      </c>
      <c r="I343" s="37" t="s">
        <v>451</v>
      </c>
      <c r="J343" s="37" t="s">
        <v>22</v>
      </c>
      <c r="K343" s="37" t="s">
        <v>335</v>
      </c>
      <c r="L343" s="37" t="s">
        <v>398</v>
      </c>
      <c r="M343" s="80" t="s">
        <v>511</v>
      </c>
      <c r="N343" s="40">
        <v>8</v>
      </c>
      <c r="O343" s="36">
        <v>70000</v>
      </c>
      <c r="P343" s="41">
        <v>560000</v>
      </c>
      <c r="Q343" s="40">
        <v>0</v>
      </c>
      <c r="R343" s="36">
        <v>0</v>
      </c>
      <c r="S343" s="41">
        <v>0</v>
      </c>
      <c r="T343" s="35">
        <v>8</v>
      </c>
      <c r="U343" s="41">
        <v>560000</v>
      </c>
      <c r="V343" s="41"/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8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89">
        <v>0</v>
      </c>
    </row>
    <row r="344" spans="1:42" ht="30.75" customHeight="1">
      <c r="A344" s="37">
        <v>332</v>
      </c>
      <c r="B344" s="37" t="s">
        <v>302</v>
      </c>
      <c r="C344" s="38" t="s">
        <v>580</v>
      </c>
      <c r="D344" s="39" t="s">
        <v>581</v>
      </c>
      <c r="E344" s="34" t="s">
        <v>568</v>
      </c>
      <c r="F344" s="39" t="s">
        <v>559</v>
      </c>
      <c r="G344" s="34" t="s">
        <v>91</v>
      </c>
      <c r="H344" s="37" t="s">
        <v>450</v>
      </c>
      <c r="I344" s="37" t="s">
        <v>451</v>
      </c>
      <c r="J344" s="37" t="s">
        <v>22</v>
      </c>
      <c r="K344" s="37" t="s">
        <v>335</v>
      </c>
      <c r="L344" s="37" t="s">
        <v>398</v>
      </c>
      <c r="M344" s="80" t="s">
        <v>511</v>
      </c>
      <c r="N344" s="40">
        <v>8</v>
      </c>
      <c r="O344" s="36">
        <v>70000</v>
      </c>
      <c r="P344" s="41">
        <v>560000</v>
      </c>
      <c r="Q344" s="40">
        <v>0</v>
      </c>
      <c r="R344" s="36">
        <v>0</v>
      </c>
      <c r="S344" s="41">
        <v>0</v>
      </c>
      <c r="T344" s="35">
        <v>8</v>
      </c>
      <c r="U344" s="41">
        <v>560000</v>
      </c>
      <c r="V344" s="41"/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8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89">
        <v>0</v>
      </c>
    </row>
    <row r="345" spans="1:42" ht="30.75" customHeight="1">
      <c r="A345" s="37">
        <v>333</v>
      </c>
      <c r="B345" s="37" t="s">
        <v>302</v>
      </c>
      <c r="C345" s="38" t="s">
        <v>580</v>
      </c>
      <c r="D345" s="39" t="s">
        <v>581</v>
      </c>
      <c r="E345" s="34" t="s">
        <v>568</v>
      </c>
      <c r="F345" s="39" t="s">
        <v>559</v>
      </c>
      <c r="G345" s="34" t="s">
        <v>91</v>
      </c>
      <c r="H345" s="37" t="s">
        <v>450</v>
      </c>
      <c r="I345" s="37" t="s">
        <v>451</v>
      </c>
      <c r="J345" s="37" t="s">
        <v>22</v>
      </c>
      <c r="K345" s="37" t="s">
        <v>336</v>
      </c>
      <c r="L345" s="37" t="s">
        <v>398</v>
      </c>
      <c r="M345" s="80" t="s">
        <v>511</v>
      </c>
      <c r="N345" s="40">
        <v>8</v>
      </c>
      <c r="O345" s="36">
        <v>70000</v>
      </c>
      <c r="P345" s="41">
        <v>560000</v>
      </c>
      <c r="Q345" s="40">
        <v>0</v>
      </c>
      <c r="R345" s="36">
        <v>0</v>
      </c>
      <c r="S345" s="41">
        <v>0</v>
      </c>
      <c r="T345" s="35">
        <v>8</v>
      </c>
      <c r="U345" s="41">
        <v>560000</v>
      </c>
      <c r="V345" s="41"/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8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89">
        <v>0</v>
      </c>
    </row>
    <row r="346" spans="1:42" ht="30.75" customHeight="1">
      <c r="A346" s="37">
        <v>334</v>
      </c>
      <c r="B346" s="37" t="s">
        <v>302</v>
      </c>
      <c r="C346" s="38" t="s">
        <v>580</v>
      </c>
      <c r="D346" s="39" t="s">
        <v>581</v>
      </c>
      <c r="E346" s="34" t="s">
        <v>568</v>
      </c>
      <c r="F346" s="39" t="s">
        <v>559</v>
      </c>
      <c r="G346" s="34" t="s">
        <v>91</v>
      </c>
      <c r="H346" s="37" t="s">
        <v>450</v>
      </c>
      <c r="I346" s="37" t="s">
        <v>451</v>
      </c>
      <c r="J346" s="37" t="s">
        <v>22</v>
      </c>
      <c r="K346" s="37" t="s">
        <v>337</v>
      </c>
      <c r="L346" s="37" t="s">
        <v>399</v>
      </c>
      <c r="M346" s="80" t="s">
        <v>512</v>
      </c>
      <c r="N346" s="40">
        <v>15</v>
      </c>
      <c r="O346" s="36">
        <v>70000</v>
      </c>
      <c r="P346" s="41">
        <v>1050000</v>
      </c>
      <c r="Q346" s="40">
        <v>0</v>
      </c>
      <c r="R346" s="36">
        <v>0</v>
      </c>
      <c r="S346" s="41">
        <v>0</v>
      </c>
      <c r="T346" s="35">
        <v>15</v>
      </c>
      <c r="U346" s="41">
        <v>1050000</v>
      </c>
      <c r="V346" s="41"/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15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89">
        <v>0</v>
      </c>
    </row>
    <row r="347" spans="1:42" ht="30.75" customHeight="1">
      <c r="A347" s="37">
        <v>335</v>
      </c>
      <c r="B347" s="37" t="s">
        <v>302</v>
      </c>
      <c r="C347" s="38" t="s">
        <v>580</v>
      </c>
      <c r="D347" s="39" t="s">
        <v>581</v>
      </c>
      <c r="E347" s="34" t="s">
        <v>568</v>
      </c>
      <c r="F347" s="33" t="s">
        <v>559</v>
      </c>
      <c r="G347" s="34" t="s">
        <v>91</v>
      </c>
      <c r="H347" s="37" t="s">
        <v>450</v>
      </c>
      <c r="I347" s="37" t="s">
        <v>451</v>
      </c>
      <c r="J347" s="37" t="s">
        <v>25</v>
      </c>
      <c r="K347" s="37" t="s">
        <v>337</v>
      </c>
      <c r="L347" s="37" t="s">
        <v>399</v>
      </c>
      <c r="M347" s="80" t="s">
        <v>512</v>
      </c>
      <c r="N347" s="40">
        <v>3.1</v>
      </c>
      <c r="O347" s="36">
        <v>70000</v>
      </c>
      <c r="P347" s="41">
        <v>217000</v>
      </c>
      <c r="Q347" s="40">
        <v>0</v>
      </c>
      <c r="R347" s="36">
        <v>0</v>
      </c>
      <c r="S347" s="41">
        <v>0</v>
      </c>
      <c r="T347" s="35">
        <v>3.1</v>
      </c>
      <c r="U347" s="41">
        <v>217000</v>
      </c>
      <c r="V347" s="41"/>
      <c r="W347" s="37">
        <v>0</v>
      </c>
      <c r="X347" s="37">
        <v>3.1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0</v>
      </c>
      <c r="AM347" s="37">
        <v>0</v>
      </c>
      <c r="AN347" s="37">
        <v>0</v>
      </c>
      <c r="AO347" s="37">
        <v>0</v>
      </c>
      <c r="AP347" s="89">
        <v>0</v>
      </c>
    </row>
    <row r="348" spans="1:42" ht="30.75" customHeight="1">
      <c r="A348" s="37">
        <v>336</v>
      </c>
      <c r="B348" s="37" t="s">
        <v>302</v>
      </c>
      <c r="C348" s="38" t="s">
        <v>580</v>
      </c>
      <c r="D348" s="39" t="s">
        <v>581</v>
      </c>
      <c r="E348" s="34" t="s">
        <v>568</v>
      </c>
      <c r="F348" s="33" t="s">
        <v>559</v>
      </c>
      <c r="G348" s="34" t="s">
        <v>91</v>
      </c>
      <c r="H348" s="37" t="s">
        <v>450</v>
      </c>
      <c r="I348" s="37" t="s">
        <v>451</v>
      </c>
      <c r="J348" s="37" t="s">
        <v>22</v>
      </c>
      <c r="K348" s="37" t="s">
        <v>338</v>
      </c>
      <c r="L348" s="37" t="s">
        <v>399</v>
      </c>
      <c r="M348" s="80" t="s">
        <v>512</v>
      </c>
      <c r="N348" s="40">
        <v>15</v>
      </c>
      <c r="O348" s="36">
        <v>70000</v>
      </c>
      <c r="P348" s="41">
        <v>1050000</v>
      </c>
      <c r="Q348" s="40">
        <v>0</v>
      </c>
      <c r="R348" s="36">
        <v>0</v>
      </c>
      <c r="S348" s="41">
        <v>0</v>
      </c>
      <c r="T348" s="35">
        <v>15</v>
      </c>
      <c r="U348" s="41">
        <v>1050000</v>
      </c>
      <c r="V348" s="41"/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15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7">
        <v>0</v>
      </c>
      <c r="AP348" s="89">
        <v>0</v>
      </c>
    </row>
    <row r="349" spans="1:42" ht="30.75" customHeight="1">
      <c r="A349" s="37">
        <v>337</v>
      </c>
      <c r="B349" s="37" t="s">
        <v>302</v>
      </c>
      <c r="C349" s="38" t="s">
        <v>580</v>
      </c>
      <c r="D349" s="39" t="s">
        <v>581</v>
      </c>
      <c r="E349" s="34" t="s">
        <v>568</v>
      </c>
      <c r="F349" s="39" t="s">
        <v>559</v>
      </c>
      <c r="G349" s="34" t="s">
        <v>91</v>
      </c>
      <c r="H349" s="37" t="s">
        <v>450</v>
      </c>
      <c r="I349" s="37" t="s">
        <v>451</v>
      </c>
      <c r="J349" s="37" t="s">
        <v>25</v>
      </c>
      <c r="K349" s="37" t="s">
        <v>338</v>
      </c>
      <c r="L349" s="37" t="s">
        <v>399</v>
      </c>
      <c r="M349" s="80" t="s">
        <v>512</v>
      </c>
      <c r="N349" s="40">
        <v>3.1</v>
      </c>
      <c r="O349" s="36">
        <v>70000</v>
      </c>
      <c r="P349" s="41">
        <v>217000</v>
      </c>
      <c r="Q349" s="40">
        <v>0</v>
      </c>
      <c r="R349" s="36">
        <v>0</v>
      </c>
      <c r="S349" s="41">
        <v>0</v>
      </c>
      <c r="T349" s="35">
        <v>3.1</v>
      </c>
      <c r="U349" s="41">
        <v>217000</v>
      </c>
      <c r="V349" s="41"/>
      <c r="W349" s="37">
        <v>0</v>
      </c>
      <c r="X349" s="37">
        <v>3.1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89">
        <v>0</v>
      </c>
    </row>
    <row r="350" spans="1:42" ht="30.75" customHeight="1">
      <c r="A350" s="37">
        <v>338</v>
      </c>
      <c r="B350" s="37" t="s">
        <v>302</v>
      </c>
      <c r="C350" s="38" t="s">
        <v>580</v>
      </c>
      <c r="D350" s="39" t="s">
        <v>581</v>
      </c>
      <c r="E350" s="34" t="s">
        <v>568</v>
      </c>
      <c r="F350" s="39" t="s">
        <v>559</v>
      </c>
      <c r="G350" s="34" t="s">
        <v>91</v>
      </c>
      <c r="H350" s="37" t="s">
        <v>450</v>
      </c>
      <c r="I350" s="37" t="s">
        <v>451</v>
      </c>
      <c r="J350" s="37" t="s">
        <v>22</v>
      </c>
      <c r="K350" s="37" t="s">
        <v>334</v>
      </c>
      <c r="L350" s="37" t="s">
        <v>399</v>
      </c>
      <c r="M350" s="80" t="s">
        <v>512</v>
      </c>
      <c r="N350" s="40">
        <v>15</v>
      </c>
      <c r="O350" s="36">
        <v>70000</v>
      </c>
      <c r="P350" s="41">
        <v>1050000</v>
      </c>
      <c r="Q350" s="40">
        <v>0</v>
      </c>
      <c r="R350" s="36">
        <v>0</v>
      </c>
      <c r="S350" s="41">
        <v>0</v>
      </c>
      <c r="T350" s="35">
        <v>15</v>
      </c>
      <c r="U350" s="41">
        <v>1050000</v>
      </c>
      <c r="V350" s="41"/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15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7">
        <v>0</v>
      </c>
      <c r="AP350" s="89">
        <v>0</v>
      </c>
    </row>
    <row r="351" spans="1:42" ht="30.75" customHeight="1">
      <c r="A351" s="37">
        <v>339</v>
      </c>
      <c r="B351" s="37" t="s">
        <v>302</v>
      </c>
      <c r="C351" s="38" t="s">
        <v>580</v>
      </c>
      <c r="D351" s="39" t="s">
        <v>581</v>
      </c>
      <c r="E351" s="34" t="s">
        <v>568</v>
      </c>
      <c r="F351" s="33" t="s">
        <v>559</v>
      </c>
      <c r="G351" s="34" t="s">
        <v>91</v>
      </c>
      <c r="H351" s="37" t="s">
        <v>450</v>
      </c>
      <c r="I351" s="37" t="s">
        <v>451</v>
      </c>
      <c r="J351" s="37" t="s">
        <v>25</v>
      </c>
      <c r="K351" s="37" t="s">
        <v>334</v>
      </c>
      <c r="L351" s="37" t="s">
        <v>399</v>
      </c>
      <c r="M351" s="80" t="s">
        <v>512</v>
      </c>
      <c r="N351" s="40">
        <v>3.3</v>
      </c>
      <c r="O351" s="36">
        <v>70000</v>
      </c>
      <c r="P351" s="41">
        <v>231000</v>
      </c>
      <c r="Q351" s="40">
        <v>0</v>
      </c>
      <c r="R351" s="36">
        <v>0</v>
      </c>
      <c r="S351" s="41">
        <v>0</v>
      </c>
      <c r="T351" s="35">
        <v>3.3</v>
      </c>
      <c r="U351" s="41">
        <v>231000</v>
      </c>
      <c r="V351" s="41"/>
      <c r="W351" s="37">
        <v>0</v>
      </c>
      <c r="X351" s="37">
        <v>3.3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7">
        <v>0</v>
      </c>
      <c r="AP351" s="89">
        <v>0</v>
      </c>
    </row>
    <row r="352" spans="1:42" ht="30.75" customHeight="1">
      <c r="A352" s="37">
        <v>340</v>
      </c>
      <c r="B352" s="37" t="s">
        <v>302</v>
      </c>
      <c r="C352" s="38" t="s">
        <v>580</v>
      </c>
      <c r="D352" s="39" t="s">
        <v>581</v>
      </c>
      <c r="E352" s="34" t="s">
        <v>568</v>
      </c>
      <c r="F352" s="33" t="s">
        <v>559</v>
      </c>
      <c r="G352" s="34" t="s">
        <v>91</v>
      </c>
      <c r="H352" s="37" t="s">
        <v>450</v>
      </c>
      <c r="I352" s="37" t="s">
        <v>451</v>
      </c>
      <c r="J352" s="37" t="s">
        <v>22</v>
      </c>
      <c r="K352" s="37" t="s">
        <v>337</v>
      </c>
      <c r="L352" s="37" t="s">
        <v>397</v>
      </c>
      <c r="M352" s="80" t="s">
        <v>510</v>
      </c>
      <c r="N352" s="40">
        <v>8</v>
      </c>
      <c r="O352" s="36">
        <v>70000</v>
      </c>
      <c r="P352" s="41">
        <v>560000</v>
      </c>
      <c r="Q352" s="40">
        <v>0</v>
      </c>
      <c r="R352" s="36">
        <v>0</v>
      </c>
      <c r="S352" s="41">
        <v>0</v>
      </c>
      <c r="T352" s="35">
        <v>8</v>
      </c>
      <c r="U352" s="41">
        <v>560000</v>
      </c>
      <c r="V352" s="41"/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8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7">
        <v>0</v>
      </c>
      <c r="AP352" s="89">
        <v>0</v>
      </c>
    </row>
    <row r="353" spans="1:42" ht="30.75" customHeight="1">
      <c r="A353" s="37">
        <v>341</v>
      </c>
      <c r="B353" s="37" t="s">
        <v>302</v>
      </c>
      <c r="C353" s="38" t="s">
        <v>580</v>
      </c>
      <c r="D353" s="39" t="s">
        <v>581</v>
      </c>
      <c r="E353" s="34" t="s">
        <v>568</v>
      </c>
      <c r="F353" s="33" t="s">
        <v>559</v>
      </c>
      <c r="G353" s="34" t="s">
        <v>91</v>
      </c>
      <c r="H353" s="37" t="s">
        <v>450</v>
      </c>
      <c r="I353" s="37" t="s">
        <v>451</v>
      </c>
      <c r="J353" s="37" t="s">
        <v>22</v>
      </c>
      <c r="K353" s="37" t="s">
        <v>337</v>
      </c>
      <c r="L353" s="37" t="s">
        <v>397</v>
      </c>
      <c r="M353" s="80" t="s">
        <v>510</v>
      </c>
      <c r="N353" s="40">
        <v>8</v>
      </c>
      <c r="O353" s="36">
        <v>70000</v>
      </c>
      <c r="P353" s="41">
        <v>560000</v>
      </c>
      <c r="Q353" s="40">
        <v>0</v>
      </c>
      <c r="R353" s="36">
        <v>0</v>
      </c>
      <c r="S353" s="41">
        <v>0</v>
      </c>
      <c r="T353" s="35">
        <v>8</v>
      </c>
      <c r="U353" s="41">
        <v>560000</v>
      </c>
      <c r="V353" s="41"/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8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7">
        <v>0</v>
      </c>
      <c r="AP353" s="89">
        <v>0</v>
      </c>
    </row>
    <row r="354" spans="1:42" ht="30.75" customHeight="1">
      <c r="A354" s="37">
        <v>342</v>
      </c>
      <c r="B354" s="37" t="s">
        <v>302</v>
      </c>
      <c r="C354" s="38" t="s">
        <v>580</v>
      </c>
      <c r="D354" s="39" t="s">
        <v>581</v>
      </c>
      <c r="E354" s="34" t="s">
        <v>568</v>
      </c>
      <c r="F354" s="33" t="s">
        <v>559</v>
      </c>
      <c r="G354" s="34" t="s">
        <v>91</v>
      </c>
      <c r="H354" s="37" t="s">
        <v>450</v>
      </c>
      <c r="I354" s="37" t="s">
        <v>451</v>
      </c>
      <c r="J354" s="37" t="s">
        <v>22</v>
      </c>
      <c r="K354" s="37" t="s">
        <v>338</v>
      </c>
      <c r="L354" s="37" t="s">
        <v>397</v>
      </c>
      <c r="M354" s="80" t="s">
        <v>510</v>
      </c>
      <c r="N354" s="40">
        <v>8</v>
      </c>
      <c r="O354" s="36">
        <v>70000</v>
      </c>
      <c r="P354" s="41">
        <v>560000</v>
      </c>
      <c r="Q354" s="40">
        <v>0</v>
      </c>
      <c r="R354" s="36">
        <v>0</v>
      </c>
      <c r="S354" s="41">
        <v>0</v>
      </c>
      <c r="T354" s="35">
        <v>8</v>
      </c>
      <c r="U354" s="41">
        <v>560000</v>
      </c>
      <c r="V354" s="41"/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8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7">
        <v>0</v>
      </c>
      <c r="AN354" s="37">
        <v>0</v>
      </c>
      <c r="AO354" s="37">
        <v>0</v>
      </c>
      <c r="AP354" s="89">
        <v>0</v>
      </c>
    </row>
    <row r="355" spans="1:42" ht="30.75" customHeight="1">
      <c r="A355" s="37">
        <v>343</v>
      </c>
      <c r="B355" s="37" t="s">
        <v>302</v>
      </c>
      <c r="C355" s="38" t="s">
        <v>580</v>
      </c>
      <c r="D355" s="39" t="s">
        <v>581</v>
      </c>
      <c r="E355" s="34" t="s">
        <v>568</v>
      </c>
      <c r="F355" s="39" t="s">
        <v>559</v>
      </c>
      <c r="G355" s="34" t="s">
        <v>91</v>
      </c>
      <c r="H355" s="37" t="s">
        <v>450</v>
      </c>
      <c r="I355" s="37" t="s">
        <v>451</v>
      </c>
      <c r="J355" s="37" t="s">
        <v>22</v>
      </c>
      <c r="K355" s="37" t="s">
        <v>338</v>
      </c>
      <c r="L355" s="37" t="s">
        <v>397</v>
      </c>
      <c r="M355" s="80" t="s">
        <v>510</v>
      </c>
      <c r="N355" s="40">
        <v>8</v>
      </c>
      <c r="O355" s="36">
        <v>70000</v>
      </c>
      <c r="P355" s="41">
        <v>560000</v>
      </c>
      <c r="Q355" s="40">
        <v>0</v>
      </c>
      <c r="R355" s="36">
        <v>0</v>
      </c>
      <c r="S355" s="41">
        <v>0</v>
      </c>
      <c r="T355" s="35">
        <v>8</v>
      </c>
      <c r="U355" s="41">
        <v>560000</v>
      </c>
      <c r="V355" s="41"/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8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89">
        <v>0</v>
      </c>
    </row>
    <row r="356" spans="1:42" ht="30.75" customHeight="1">
      <c r="A356" s="37">
        <v>344</v>
      </c>
      <c r="B356" s="37" t="s">
        <v>302</v>
      </c>
      <c r="C356" s="38" t="s">
        <v>580</v>
      </c>
      <c r="D356" s="39" t="s">
        <v>581</v>
      </c>
      <c r="E356" s="34" t="s">
        <v>568</v>
      </c>
      <c r="F356" s="39" t="s">
        <v>559</v>
      </c>
      <c r="G356" s="34" t="s">
        <v>91</v>
      </c>
      <c r="H356" s="37" t="s">
        <v>450</v>
      </c>
      <c r="I356" s="37" t="s">
        <v>451</v>
      </c>
      <c r="J356" s="37" t="s">
        <v>22</v>
      </c>
      <c r="K356" s="37" t="s">
        <v>338</v>
      </c>
      <c r="L356" s="37" t="s">
        <v>397</v>
      </c>
      <c r="M356" s="80" t="s">
        <v>510</v>
      </c>
      <c r="N356" s="40">
        <v>8</v>
      </c>
      <c r="O356" s="36">
        <v>70000</v>
      </c>
      <c r="P356" s="41">
        <v>560000</v>
      </c>
      <c r="Q356" s="40">
        <v>0</v>
      </c>
      <c r="R356" s="36">
        <v>0</v>
      </c>
      <c r="S356" s="41">
        <v>0</v>
      </c>
      <c r="T356" s="35">
        <v>8</v>
      </c>
      <c r="U356" s="41">
        <v>560000</v>
      </c>
      <c r="V356" s="41"/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8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37">
        <v>0</v>
      </c>
      <c r="AN356" s="37">
        <v>0</v>
      </c>
      <c r="AO356" s="37">
        <v>0</v>
      </c>
      <c r="AP356" s="89">
        <v>0</v>
      </c>
    </row>
    <row r="357" spans="1:42" ht="30.75" customHeight="1">
      <c r="A357" s="37">
        <v>345</v>
      </c>
      <c r="B357" s="37" t="s">
        <v>302</v>
      </c>
      <c r="C357" s="38" t="s">
        <v>580</v>
      </c>
      <c r="D357" s="39" t="s">
        <v>581</v>
      </c>
      <c r="E357" s="34" t="s">
        <v>568</v>
      </c>
      <c r="F357" s="39" t="s">
        <v>559</v>
      </c>
      <c r="G357" s="34" t="s">
        <v>91</v>
      </c>
      <c r="H357" s="37" t="s">
        <v>450</v>
      </c>
      <c r="I357" s="37" t="s">
        <v>451</v>
      </c>
      <c r="J357" s="37" t="s">
        <v>22</v>
      </c>
      <c r="K357" s="37" t="s">
        <v>338</v>
      </c>
      <c r="L357" s="37" t="s">
        <v>397</v>
      </c>
      <c r="M357" s="80" t="s">
        <v>510</v>
      </c>
      <c r="N357" s="40">
        <v>8</v>
      </c>
      <c r="O357" s="36">
        <v>70000</v>
      </c>
      <c r="P357" s="41">
        <v>560000</v>
      </c>
      <c r="Q357" s="40">
        <v>0</v>
      </c>
      <c r="R357" s="36">
        <v>0</v>
      </c>
      <c r="S357" s="41">
        <v>0</v>
      </c>
      <c r="T357" s="35">
        <v>8</v>
      </c>
      <c r="U357" s="41">
        <v>560000</v>
      </c>
      <c r="V357" s="41"/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8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7">
        <v>0</v>
      </c>
      <c r="AP357" s="89">
        <v>0</v>
      </c>
    </row>
    <row r="358" spans="1:42" ht="30.75" customHeight="1">
      <c r="A358" s="37">
        <v>346</v>
      </c>
      <c r="B358" s="37" t="s">
        <v>302</v>
      </c>
      <c r="C358" s="38" t="s">
        <v>580</v>
      </c>
      <c r="D358" s="39" t="s">
        <v>581</v>
      </c>
      <c r="E358" s="34" t="s">
        <v>568</v>
      </c>
      <c r="F358" s="33" t="s">
        <v>559</v>
      </c>
      <c r="G358" s="34" t="s">
        <v>91</v>
      </c>
      <c r="H358" s="37" t="s">
        <v>450</v>
      </c>
      <c r="I358" s="37" t="s">
        <v>451</v>
      </c>
      <c r="J358" s="37" t="s">
        <v>22</v>
      </c>
      <c r="K358" s="37" t="s">
        <v>334</v>
      </c>
      <c r="L358" s="37" t="s">
        <v>397</v>
      </c>
      <c r="M358" s="80" t="s">
        <v>510</v>
      </c>
      <c r="N358" s="40">
        <v>8</v>
      </c>
      <c r="O358" s="36">
        <v>70000</v>
      </c>
      <c r="P358" s="41">
        <v>560000</v>
      </c>
      <c r="Q358" s="40">
        <v>0</v>
      </c>
      <c r="R358" s="36">
        <v>0</v>
      </c>
      <c r="S358" s="41">
        <v>0</v>
      </c>
      <c r="T358" s="35">
        <v>8</v>
      </c>
      <c r="U358" s="41">
        <v>560000</v>
      </c>
      <c r="V358" s="41"/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8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7">
        <v>0</v>
      </c>
      <c r="AP358" s="89">
        <v>0</v>
      </c>
    </row>
    <row r="359" spans="1:42" ht="30.75" customHeight="1">
      <c r="A359" s="37">
        <v>347</v>
      </c>
      <c r="B359" s="37" t="s">
        <v>302</v>
      </c>
      <c r="C359" s="38" t="s">
        <v>580</v>
      </c>
      <c r="D359" s="39" t="s">
        <v>581</v>
      </c>
      <c r="E359" s="34" t="s">
        <v>568</v>
      </c>
      <c r="F359" s="33" t="s">
        <v>559</v>
      </c>
      <c r="G359" s="34" t="s">
        <v>91</v>
      </c>
      <c r="H359" s="37" t="s">
        <v>450</v>
      </c>
      <c r="I359" s="37" t="s">
        <v>451</v>
      </c>
      <c r="J359" s="37" t="s">
        <v>22</v>
      </c>
      <c r="K359" s="37" t="s">
        <v>334</v>
      </c>
      <c r="L359" s="37" t="s">
        <v>397</v>
      </c>
      <c r="M359" s="80" t="s">
        <v>510</v>
      </c>
      <c r="N359" s="40">
        <v>8</v>
      </c>
      <c r="O359" s="36">
        <v>70000</v>
      </c>
      <c r="P359" s="41">
        <v>560000</v>
      </c>
      <c r="Q359" s="40">
        <v>0</v>
      </c>
      <c r="R359" s="36">
        <v>0</v>
      </c>
      <c r="S359" s="41">
        <v>0</v>
      </c>
      <c r="T359" s="35">
        <v>8</v>
      </c>
      <c r="U359" s="41">
        <v>560000</v>
      </c>
      <c r="V359" s="41"/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8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7">
        <v>0</v>
      </c>
      <c r="AP359" s="89">
        <v>0</v>
      </c>
    </row>
    <row r="360" spans="1:42" ht="30.75" customHeight="1">
      <c r="A360" s="37">
        <v>348</v>
      </c>
      <c r="B360" s="37" t="s">
        <v>302</v>
      </c>
      <c r="C360" s="38" t="s">
        <v>580</v>
      </c>
      <c r="D360" s="42" t="s">
        <v>581</v>
      </c>
      <c r="E360" s="34" t="s">
        <v>568</v>
      </c>
      <c r="F360" s="42" t="s">
        <v>559</v>
      </c>
      <c r="G360" s="34" t="s">
        <v>91</v>
      </c>
      <c r="H360" s="37" t="s">
        <v>450</v>
      </c>
      <c r="I360" s="37" t="s">
        <v>451</v>
      </c>
      <c r="J360" s="37" t="s">
        <v>22</v>
      </c>
      <c r="K360" s="37" t="s">
        <v>334</v>
      </c>
      <c r="L360" s="37" t="s">
        <v>397</v>
      </c>
      <c r="M360" s="80" t="s">
        <v>510</v>
      </c>
      <c r="N360" s="40">
        <v>8</v>
      </c>
      <c r="O360" s="36">
        <v>70000</v>
      </c>
      <c r="P360" s="41">
        <v>560000</v>
      </c>
      <c r="Q360" s="40">
        <v>0</v>
      </c>
      <c r="R360" s="36">
        <v>0</v>
      </c>
      <c r="S360" s="41">
        <v>0</v>
      </c>
      <c r="T360" s="35">
        <v>8</v>
      </c>
      <c r="U360" s="41">
        <v>560000</v>
      </c>
      <c r="V360" s="41"/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8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>
        <v>0</v>
      </c>
      <c r="AN360" s="37">
        <v>0</v>
      </c>
      <c r="AO360" s="37">
        <v>0</v>
      </c>
      <c r="AP360" s="89">
        <v>0</v>
      </c>
    </row>
    <row r="361" spans="1:42" ht="30.75" customHeight="1">
      <c r="A361" s="37">
        <v>349</v>
      </c>
      <c r="B361" s="37" t="s">
        <v>323</v>
      </c>
      <c r="C361" s="38" t="s">
        <v>610</v>
      </c>
      <c r="D361" s="42" t="s">
        <v>611</v>
      </c>
      <c r="E361" s="34" t="s">
        <v>576</v>
      </c>
      <c r="F361" s="42" t="s">
        <v>150</v>
      </c>
      <c r="G361" s="34" t="s">
        <v>94</v>
      </c>
      <c r="H361" s="37" t="s">
        <v>490</v>
      </c>
      <c r="I361" s="37" t="s">
        <v>491</v>
      </c>
      <c r="J361" s="37" t="s">
        <v>19</v>
      </c>
      <c r="K361" s="37" t="s">
        <v>208</v>
      </c>
      <c r="L361" s="37" t="s">
        <v>430</v>
      </c>
      <c r="M361" s="80" t="s">
        <v>541</v>
      </c>
      <c r="N361" s="40">
        <v>0</v>
      </c>
      <c r="O361" s="36">
        <v>0</v>
      </c>
      <c r="P361" s="41">
        <v>0</v>
      </c>
      <c r="Q361" s="40">
        <v>30</v>
      </c>
      <c r="R361" s="36">
        <v>105000</v>
      </c>
      <c r="S361" s="41">
        <v>3150000</v>
      </c>
      <c r="T361" s="35">
        <v>30</v>
      </c>
      <c r="U361" s="41">
        <v>3150000</v>
      </c>
      <c r="V361" s="41"/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30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7">
        <v>0</v>
      </c>
      <c r="AP361" s="89">
        <v>0</v>
      </c>
    </row>
    <row r="362" spans="1:42" ht="30.75" customHeight="1">
      <c r="A362" s="37">
        <v>350</v>
      </c>
      <c r="B362" s="37" t="s">
        <v>323</v>
      </c>
      <c r="C362" s="38" t="s">
        <v>610</v>
      </c>
      <c r="D362" s="42" t="s">
        <v>611</v>
      </c>
      <c r="E362" s="34" t="s">
        <v>576</v>
      </c>
      <c r="F362" s="42" t="s">
        <v>150</v>
      </c>
      <c r="G362" s="34" t="s">
        <v>94</v>
      </c>
      <c r="H362" s="37" t="s">
        <v>490</v>
      </c>
      <c r="I362" s="37" t="s">
        <v>491</v>
      </c>
      <c r="J362" s="37" t="s">
        <v>20</v>
      </c>
      <c r="K362" s="37" t="s">
        <v>208</v>
      </c>
      <c r="L362" s="37" t="s">
        <v>430</v>
      </c>
      <c r="M362" s="80" t="s">
        <v>541</v>
      </c>
      <c r="N362" s="40">
        <v>0</v>
      </c>
      <c r="O362" s="36">
        <v>0</v>
      </c>
      <c r="P362" s="41">
        <v>0</v>
      </c>
      <c r="Q362" s="40">
        <v>0.4</v>
      </c>
      <c r="R362" s="36">
        <v>105000</v>
      </c>
      <c r="S362" s="41">
        <v>42000</v>
      </c>
      <c r="T362" s="35">
        <v>0.4</v>
      </c>
      <c r="U362" s="41">
        <v>42000</v>
      </c>
      <c r="V362" s="41"/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0.4</v>
      </c>
      <c r="AM362" s="37">
        <v>0</v>
      </c>
      <c r="AN362" s="37">
        <v>0</v>
      </c>
      <c r="AO362" s="37">
        <v>0</v>
      </c>
      <c r="AP362" s="89">
        <v>0</v>
      </c>
    </row>
    <row r="363" spans="1:42" ht="30.75" customHeight="1">
      <c r="A363" s="37">
        <v>351</v>
      </c>
      <c r="B363" s="37" t="s">
        <v>323</v>
      </c>
      <c r="C363" s="38" t="s">
        <v>610</v>
      </c>
      <c r="D363" s="39" t="s">
        <v>611</v>
      </c>
      <c r="E363" s="34" t="s">
        <v>576</v>
      </c>
      <c r="F363" s="39" t="s">
        <v>150</v>
      </c>
      <c r="G363" s="34" t="s">
        <v>94</v>
      </c>
      <c r="H363" s="37" t="s">
        <v>490</v>
      </c>
      <c r="I363" s="37" t="s">
        <v>491</v>
      </c>
      <c r="J363" s="37" t="s">
        <v>21</v>
      </c>
      <c r="K363" s="37" t="s">
        <v>208</v>
      </c>
      <c r="L363" s="37" t="s">
        <v>430</v>
      </c>
      <c r="M363" s="80" t="s">
        <v>541</v>
      </c>
      <c r="N363" s="40">
        <v>0</v>
      </c>
      <c r="O363" s="36">
        <v>0</v>
      </c>
      <c r="P363" s="41">
        <v>0</v>
      </c>
      <c r="Q363" s="40">
        <v>1</v>
      </c>
      <c r="R363" s="36">
        <v>105000</v>
      </c>
      <c r="S363" s="41">
        <v>105000</v>
      </c>
      <c r="T363" s="35">
        <v>1</v>
      </c>
      <c r="U363" s="41">
        <v>105000</v>
      </c>
      <c r="V363" s="41"/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1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89">
        <v>0</v>
      </c>
    </row>
    <row r="364" spans="1:42" ht="30.75" customHeight="1">
      <c r="A364" s="37">
        <v>352</v>
      </c>
      <c r="B364" s="37" t="s">
        <v>654</v>
      </c>
      <c r="C364" s="38" t="s">
        <v>655</v>
      </c>
      <c r="D364" s="39" t="s">
        <v>656</v>
      </c>
      <c r="E364" s="34" t="s">
        <v>657</v>
      </c>
      <c r="F364" s="39" t="s">
        <v>166</v>
      </c>
      <c r="G364" s="34" t="s">
        <v>91</v>
      </c>
      <c r="H364" s="37" t="s">
        <v>660</v>
      </c>
      <c r="I364" s="37" t="s">
        <v>661</v>
      </c>
      <c r="J364" s="37" t="s">
        <v>23</v>
      </c>
      <c r="K364" s="37" t="s">
        <v>382</v>
      </c>
      <c r="L364" s="37" t="s">
        <v>664</v>
      </c>
      <c r="M364" s="80" t="s">
        <v>667</v>
      </c>
      <c r="N364" s="40">
        <v>13</v>
      </c>
      <c r="O364" s="36">
        <v>70000</v>
      </c>
      <c r="P364" s="41">
        <v>910000</v>
      </c>
      <c r="Q364" s="40">
        <v>0</v>
      </c>
      <c r="R364" s="36">
        <v>0</v>
      </c>
      <c r="S364" s="41">
        <v>0</v>
      </c>
      <c r="T364" s="35">
        <v>13</v>
      </c>
      <c r="U364" s="41">
        <v>910000</v>
      </c>
      <c r="V364" s="41"/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13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89">
        <v>0</v>
      </c>
    </row>
    <row r="365" spans="1:42" ht="30.75" customHeight="1">
      <c r="A365" s="37">
        <v>353</v>
      </c>
      <c r="B365" s="37" t="s">
        <v>654</v>
      </c>
      <c r="C365" s="38" t="s">
        <v>655</v>
      </c>
      <c r="D365" s="42" t="s">
        <v>656</v>
      </c>
      <c r="E365" s="34" t="s">
        <v>657</v>
      </c>
      <c r="F365" s="39" t="s">
        <v>166</v>
      </c>
      <c r="G365" s="34" t="s">
        <v>91</v>
      </c>
      <c r="H365" s="37" t="s">
        <v>660</v>
      </c>
      <c r="I365" s="37" t="s">
        <v>661</v>
      </c>
      <c r="J365" s="37" t="s">
        <v>22</v>
      </c>
      <c r="K365" s="37" t="s">
        <v>382</v>
      </c>
      <c r="L365" s="37" t="s">
        <v>664</v>
      </c>
      <c r="M365" s="80" t="s">
        <v>667</v>
      </c>
      <c r="N365" s="40">
        <v>8</v>
      </c>
      <c r="O365" s="36">
        <v>70000</v>
      </c>
      <c r="P365" s="41">
        <v>560000</v>
      </c>
      <c r="Q365" s="40">
        <v>0</v>
      </c>
      <c r="R365" s="36">
        <v>0</v>
      </c>
      <c r="S365" s="41">
        <v>0</v>
      </c>
      <c r="T365" s="35">
        <v>8</v>
      </c>
      <c r="U365" s="41">
        <v>560000</v>
      </c>
      <c r="V365" s="41"/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8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7">
        <v>0</v>
      </c>
      <c r="AP365" s="89">
        <v>0</v>
      </c>
    </row>
    <row r="366" spans="1:42" ht="30.75" customHeight="1">
      <c r="A366" s="37">
        <v>354</v>
      </c>
      <c r="B366" s="37" t="s">
        <v>654</v>
      </c>
      <c r="C366" s="38" t="s">
        <v>655</v>
      </c>
      <c r="D366" s="42" t="s">
        <v>656</v>
      </c>
      <c r="E366" s="34" t="s">
        <v>657</v>
      </c>
      <c r="F366" s="39" t="s">
        <v>166</v>
      </c>
      <c r="G366" s="34" t="s">
        <v>91</v>
      </c>
      <c r="H366" s="37" t="s">
        <v>660</v>
      </c>
      <c r="I366" s="37" t="s">
        <v>661</v>
      </c>
      <c r="J366" s="37" t="s">
        <v>23</v>
      </c>
      <c r="K366" s="37" t="s">
        <v>383</v>
      </c>
      <c r="L366" s="37" t="s">
        <v>664</v>
      </c>
      <c r="M366" s="80" t="s">
        <v>667</v>
      </c>
      <c r="N366" s="40">
        <v>9</v>
      </c>
      <c r="O366" s="36">
        <v>70000</v>
      </c>
      <c r="P366" s="41">
        <v>630000</v>
      </c>
      <c r="Q366" s="40">
        <v>0</v>
      </c>
      <c r="R366" s="36">
        <v>0</v>
      </c>
      <c r="S366" s="41">
        <v>0</v>
      </c>
      <c r="T366" s="35">
        <v>9</v>
      </c>
      <c r="U366" s="41">
        <v>630000</v>
      </c>
      <c r="V366" s="41"/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9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89">
        <v>0</v>
      </c>
    </row>
    <row r="367" spans="1:42" ht="30.75" customHeight="1">
      <c r="A367" s="37">
        <v>355</v>
      </c>
      <c r="B367" s="37" t="s">
        <v>654</v>
      </c>
      <c r="C367" s="38" t="s">
        <v>655</v>
      </c>
      <c r="D367" s="42" t="s">
        <v>656</v>
      </c>
      <c r="E367" s="34" t="s">
        <v>657</v>
      </c>
      <c r="F367" s="39" t="s">
        <v>166</v>
      </c>
      <c r="G367" s="34" t="s">
        <v>91</v>
      </c>
      <c r="H367" s="37" t="s">
        <v>660</v>
      </c>
      <c r="I367" s="37" t="s">
        <v>661</v>
      </c>
      <c r="J367" s="37" t="s">
        <v>23</v>
      </c>
      <c r="K367" s="37" t="s">
        <v>662</v>
      </c>
      <c r="L367" s="37" t="s">
        <v>665</v>
      </c>
      <c r="M367" s="80" t="s">
        <v>667</v>
      </c>
      <c r="N367" s="40">
        <v>10</v>
      </c>
      <c r="O367" s="36">
        <v>70000</v>
      </c>
      <c r="P367" s="41">
        <v>700000</v>
      </c>
      <c r="Q367" s="40">
        <v>0</v>
      </c>
      <c r="R367" s="36">
        <v>0</v>
      </c>
      <c r="S367" s="41">
        <v>0</v>
      </c>
      <c r="T367" s="35">
        <v>10</v>
      </c>
      <c r="U367" s="41">
        <v>700000</v>
      </c>
      <c r="V367" s="41"/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10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89">
        <v>0</v>
      </c>
    </row>
    <row r="368" spans="1:42" ht="30.75" customHeight="1">
      <c r="A368" s="37">
        <v>356</v>
      </c>
      <c r="B368" s="37" t="s">
        <v>321</v>
      </c>
      <c r="C368" s="38" t="s">
        <v>606</v>
      </c>
      <c r="D368" s="39" t="s">
        <v>607</v>
      </c>
      <c r="E368" s="34" t="s">
        <v>574</v>
      </c>
      <c r="F368" s="39" t="s">
        <v>564</v>
      </c>
      <c r="G368" s="34" t="s">
        <v>91</v>
      </c>
      <c r="H368" s="37" t="s">
        <v>487</v>
      </c>
      <c r="I368" s="37" t="s">
        <v>488</v>
      </c>
      <c r="J368" s="37" t="s">
        <v>23</v>
      </c>
      <c r="K368" s="37" t="s">
        <v>374</v>
      </c>
      <c r="L368" s="37" t="s">
        <v>428</v>
      </c>
      <c r="M368" s="80" t="s">
        <v>539</v>
      </c>
      <c r="N368" s="40">
        <v>37</v>
      </c>
      <c r="O368" s="36">
        <v>70000</v>
      </c>
      <c r="P368" s="41">
        <v>2590000</v>
      </c>
      <c r="Q368" s="40">
        <v>0</v>
      </c>
      <c r="R368" s="36">
        <v>0</v>
      </c>
      <c r="S368" s="41">
        <v>0</v>
      </c>
      <c r="T368" s="35">
        <v>37</v>
      </c>
      <c r="U368" s="41">
        <v>2590000</v>
      </c>
      <c r="V368" s="41"/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37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89">
        <v>0</v>
      </c>
    </row>
    <row r="369" spans="1:42" ht="30.75" customHeight="1">
      <c r="A369" s="37">
        <v>357</v>
      </c>
      <c r="B369" s="37" t="s">
        <v>321</v>
      </c>
      <c r="C369" s="38" t="s">
        <v>606</v>
      </c>
      <c r="D369" s="39" t="s">
        <v>607</v>
      </c>
      <c r="E369" s="34" t="s">
        <v>574</v>
      </c>
      <c r="F369" s="39" t="s">
        <v>564</v>
      </c>
      <c r="G369" s="34" t="s">
        <v>91</v>
      </c>
      <c r="H369" s="37" t="s">
        <v>487</v>
      </c>
      <c r="I369" s="37" t="s">
        <v>488</v>
      </c>
      <c r="J369" s="37" t="s">
        <v>22</v>
      </c>
      <c r="K369" s="37" t="s">
        <v>374</v>
      </c>
      <c r="L369" s="37" t="s">
        <v>428</v>
      </c>
      <c r="M369" s="80" t="s">
        <v>539</v>
      </c>
      <c r="N369" s="40">
        <v>8</v>
      </c>
      <c r="O369" s="36">
        <v>70000</v>
      </c>
      <c r="P369" s="41">
        <v>560000</v>
      </c>
      <c r="Q369" s="40">
        <v>0</v>
      </c>
      <c r="R369" s="36">
        <v>0</v>
      </c>
      <c r="S369" s="41">
        <v>0</v>
      </c>
      <c r="T369" s="35">
        <v>8</v>
      </c>
      <c r="U369" s="41">
        <v>560000</v>
      </c>
      <c r="V369" s="41"/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8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7">
        <v>0</v>
      </c>
      <c r="AP369" s="89">
        <v>0</v>
      </c>
    </row>
    <row r="370" spans="1:42" ht="30.75" customHeight="1">
      <c r="A370" s="37">
        <v>358</v>
      </c>
      <c r="B370" s="37" t="s">
        <v>321</v>
      </c>
      <c r="C370" s="38" t="s">
        <v>606</v>
      </c>
      <c r="D370" s="39" t="s">
        <v>607</v>
      </c>
      <c r="E370" s="34" t="s">
        <v>574</v>
      </c>
      <c r="F370" s="39" t="s">
        <v>564</v>
      </c>
      <c r="G370" s="34" t="s">
        <v>91</v>
      </c>
      <c r="H370" s="37" t="s">
        <v>487</v>
      </c>
      <c r="I370" s="37" t="s">
        <v>488</v>
      </c>
      <c r="J370" s="37" t="s">
        <v>24</v>
      </c>
      <c r="K370" s="37" t="s">
        <v>374</v>
      </c>
      <c r="L370" s="37" t="s">
        <v>428</v>
      </c>
      <c r="M370" s="80" t="s">
        <v>539</v>
      </c>
      <c r="N370" s="40">
        <v>1</v>
      </c>
      <c r="O370" s="36">
        <v>70000</v>
      </c>
      <c r="P370" s="41">
        <v>70000</v>
      </c>
      <c r="Q370" s="40">
        <v>0</v>
      </c>
      <c r="R370" s="36">
        <v>0</v>
      </c>
      <c r="S370" s="41">
        <v>0</v>
      </c>
      <c r="T370" s="35">
        <v>1</v>
      </c>
      <c r="U370" s="41">
        <v>70000</v>
      </c>
      <c r="V370" s="41"/>
      <c r="W370" s="37">
        <v>0</v>
      </c>
      <c r="X370" s="37">
        <v>0</v>
      </c>
      <c r="Y370" s="37">
        <v>1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7">
        <v>0</v>
      </c>
      <c r="AP370" s="89">
        <v>0</v>
      </c>
    </row>
    <row r="371" spans="1:42" ht="30.75" customHeight="1">
      <c r="A371" s="37">
        <v>359</v>
      </c>
      <c r="B371" s="37" t="s">
        <v>321</v>
      </c>
      <c r="C371" s="38" t="s">
        <v>606</v>
      </c>
      <c r="D371" s="39" t="s">
        <v>607</v>
      </c>
      <c r="E371" s="34" t="s">
        <v>574</v>
      </c>
      <c r="F371" s="39" t="s">
        <v>564</v>
      </c>
      <c r="G371" s="34" t="s">
        <v>91</v>
      </c>
      <c r="H371" s="37" t="s">
        <v>487</v>
      </c>
      <c r="I371" s="37" t="s">
        <v>488</v>
      </c>
      <c r="J371" s="37" t="s">
        <v>25</v>
      </c>
      <c r="K371" s="37" t="s">
        <v>374</v>
      </c>
      <c r="L371" s="37" t="s">
        <v>428</v>
      </c>
      <c r="M371" s="80" t="s">
        <v>539</v>
      </c>
      <c r="N371" s="40">
        <v>2.5</v>
      </c>
      <c r="O371" s="36">
        <v>70000</v>
      </c>
      <c r="P371" s="41">
        <v>175000</v>
      </c>
      <c r="Q371" s="40">
        <v>0</v>
      </c>
      <c r="R371" s="36">
        <v>0</v>
      </c>
      <c r="S371" s="41">
        <v>0</v>
      </c>
      <c r="T371" s="35">
        <v>2.5</v>
      </c>
      <c r="U371" s="41">
        <v>175000</v>
      </c>
      <c r="V371" s="41"/>
      <c r="W371" s="37">
        <v>0</v>
      </c>
      <c r="X371" s="37">
        <v>2.5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7">
        <v>0</v>
      </c>
      <c r="AP371" s="89">
        <v>0</v>
      </c>
    </row>
    <row r="372" spans="1:42" ht="30.75" customHeight="1">
      <c r="A372" s="37">
        <v>360</v>
      </c>
      <c r="B372" s="37" t="s">
        <v>315</v>
      </c>
      <c r="C372" s="38" t="s">
        <v>47</v>
      </c>
      <c r="D372" s="42" t="s">
        <v>51</v>
      </c>
      <c r="E372" s="34" t="s">
        <v>572</v>
      </c>
      <c r="F372" s="42" t="s">
        <v>563</v>
      </c>
      <c r="G372" s="34" t="s">
        <v>95</v>
      </c>
      <c r="H372" s="37" t="s">
        <v>469</v>
      </c>
      <c r="I372" s="37" t="s">
        <v>470</v>
      </c>
      <c r="J372" s="37" t="s">
        <v>19</v>
      </c>
      <c r="K372" s="37" t="s">
        <v>354</v>
      </c>
      <c r="L372" s="37" t="s">
        <v>421</v>
      </c>
      <c r="M372" s="80" t="s">
        <v>533</v>
      </c>
      <c r="N372" s="40">
        <v>0</v>
      </c>
      <c r="O372" s="36">
        <v>0</v>
      </c>
      <c r="P372" s="41">
        <v>0</v>
      </c>
      <c r="Q372" s="40">
        <v>15</v>
      </c>
      <c r="R372" s="36">
        <v>120000</v>
      </c>
      <c r="S372" s="41">
        <v>1800000</v>
      </c>
      <c r="T372" s="35">
        <v>15</v>
      </c>
      <c r="U372" s="41">
        <v>1800000</v>
      </c>
      <c r="V372" s="41"/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15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7">
        <v>0</v>
      </c>
      <c r="AP372" s="89">
        <v>0</v>
      </c>
    </row>
    <row r="373" spans="1:42" ht="30.75" customHeight="1">
      <c r="A373" s="37">
        <v>361</v>
      </c>
      <c r="B373" s="37" t="s">
        <v>315</v>
      </c>
      <c r="C373" s="38" t="s">
        <v>47</v>
      </c>
      <c r="D373" s="42" t="s">
        <v>51</v>
      </c>
      <c r="E373" s="34" t="s">
        <v>572</v>
      </c>
      <c r="F373" s="42" t="s">
        <v>563</v>
      </c>
      <c r="G373" s="34" t="s">
        <v>95</v>
      </c>
      <c r="H373" s="37" t="s">
        <v>469</v>
      </c>
      <c r="I373" s="37" t="s">
        <v>470</v>
      </c>
      <c r="J373" s="37" t="s">
        <v>20</v>
      </c>
      <c r="K373" s="37" t="s">
        <v>354</v>
      </c>
      <c r="L373" s="37" t="s">
        <v>421</v>
      </c>
      <c r="M373" s="80" t="s">
        <v>533</v>
      </c>
      <c r="N373" s="40">
        <v>0</v>
      </c>
      <c r="O373" s="36">
        <v>0</v>
      </c>
      <c r="P373" s="41">
        <v>0</v>
      </c>
      <c r="Q373" s="40">
        <v>0.2</v>
      </c>
      <c r="R373" s="36">
        <v>120000</v>
      </c>
      <c r="S373" s="41">
        <v>24000</v>
      </c>
      <c r="T373" s="35">
        <v>0.2</v>
      </c>
      <c r="U373" s="41">
        <v>24000</v>
      </c>
      <c r="V373" s="41"/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0.2</v>
      </c>
      <c r="AM373" s="37">
        <v>0</v>
      </c>
      <c r="AN373" s="37">
        <v>0</v>
      </c>
      <c r="AO373" s="37">
        <v>0</v>
      </c>
      <c r="AP373" s="89">
        <v>0</v>
      </c>
    </row>
    <row r="374" spans="1:42" ht="30.75" customHeight="1">
      <c r="A374" s="37">
        <v>362</v>
      </c>
      <c r="B374" s="37" t="s">
        <v>315</v>
      </c>
      <c r="C374" s="38" t="s">
        <v>47</v>
      </c>
      <c r="D374" s="42" t="s">
        <v>51</v>
      </c>
      <c r="E374" s="34" t="s">
        <v>572</v>
      </c>
      <c r="F374" s="42" t="s">
        <v>563</v>
      </c>
      <c r="G374" s="34" t="s">
        <v>95</v>
      </c>
      <c r="H374" s="37" t="s">
        <v>469</v>
      </c>
      <c r="I374" s="37" t="s">
        <v>470</v>
      </c>
      <c r="J374" s="37" t="s">
        <v>21</v>
      </c>
      <c r="K374" s="37" t="s">
        <v>354</v>
      </c>
      <c r="L374" s="37" t="s">
        <v>421</v>
      </c>
      <c r="M374" s="80" t="s">
        <v>533</v>
      </c>
      <c r="N374" s="40">
        <v>0</v>
      </c>
      <c r="O374" s="36">
        <v>0</v>
      </c>
      <c r="P374" s="41">
        <v>0</v>
      </c>
      <c r="Q374" s="40">
        <v>0.4</v>
      </c>
      <c r="R374" s="36">
        <v>120000</v>
      </c>
      <c r="S374" s="41">
        <v>48000</v>
      </c>
      <c r="T374" s="35">
        <v>0.4</v>
      </c>
      <c r="U374" s="41">
        <v>48000</v>
      </c>
      <c r="V374" s="41"/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0.4</v>
      </c>
      <c r="AK374" s="37">
        <v>0</v>
      </c>
      <c r="AL374" s="37">
        <v>0</v>
      </c>
      <c r="AM374" s="37">
        <v>0</v>
      </c>
      <c r="AN374" s="37">
        <v>0</v>
      </c>
      <c r="AO374" s="37">
        <v>0</v>
      </c>
      <c r="AP374" s="89">
        <v>0</v>
      </c>
    </row>
    <row r="375" spans="1:42" ht="30.75" customHeight="1">
      <c r="A375" s="37">
        <v>363</v>
      </c>
      <c r="B375" s="37" t="s">
        <v>309</v>
      </c>
      <c r="C375" s="38" t="s">
        <v>589</v>
      </c>
      <c r="D375" s="42" t="s">
        <v>590</v>
      </c>
      <c r="E375" s="34" t="s">
        <v>232</v>
      </c>
      <c r="F375" s="42" t="s">
        <v>239</v>
      </c>
      <c r="G375" s="34" t="s">
        <v>95</v>
      </c>
      <c r="H375" s="37" t="s">
        <v>467</v>
      </c>
      <c r="I375" s="37" t="s">
        <v>461</v>
      </c>
      <c r="J375" s="37" t="s">
        <v>23</v>
      </c>
      <c r="K375" s="37" t="s">
        <v>216</v>
      </c>
      <c r="L375" s="37" t="s">
        <v>417</v>
      </c>
      <c r="M375" s="80" t="s">
        <v>529</v>
      </c>
      <c r="N375" s="40">
        <v>44</v>
      </c>
      <c r="O375" s="36">
        <v>120000</v>
      </c>
      <c r="P375" s="41">
        <v>5280000</v>
      </c>
      <c r="Q375" s="40">
        <v>0</v>
      </c>
      <c r="R375" s="36">
        <v>0</v>
      </c>
      <c r="S375" s="41">
        <v>0</v>
      </c>
      <c r="T375" s="35">
        <v>44</v>
      </c>
      <c r="U375" s="41">
        <v>5280000</v>
      </c>
      <c r="V375" s="41"/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44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7">
        <v>0</v>
      </c>
      <c r="AP375" s="89">
        <v>0</v>
      </c>
    </row>
    <row r="376" spans="1:42" ht="30.75" customHeight="1">
      <c r="A376" s="37">
        <v>364</v>
      </c>
      <c r="B376" s="37" t="s">
        <v>309</v>
      </c>
      <c r="C376" s="38" t="s">
        <v>589</v>
      </c>
      <c r="D376" s="42" t="s">
        <v>590</v>
      </c>
      <c r="E376" s="34" t="s">
        <v>232</v>
      </c>
      <c r="F376" s="42" t="s">
        <v>239</v>
      </c>
      <c r="G376" s="34" t="s">
        <v>95</v>
      </c>
      <c r="H376" s="37" t="s">
        <v>467</v>
      </c>
      <c r="I376" s="37" t="s">
        <v>461</v>
      </c>
      <c r="J376" s="37" t="s">
        <v>24</v>
      </c>
      <c r="K376" s="37" t="s">
        <v>216</v>
      </c>
      <c r="L376" s="37" t="s">
        <v>417</v>
      </c>
      <c r="M376" s="80" t="s">
        <v>529</v>
      </c>
      <c r="N376" s="40">
        <v>2.8</v>
      </c>
      <c r="O376" s="36">
        <v>120000</v>
      </c>
      <c r="P376" s="41">
        <v>336000</v>
      </c>
      <c r="Q376" s="40">
        <v>0</v>
      </c>
      <c r="R376" s="36">
        <v>0</v>
      </c>
      <c r="S376" s="41">
        <v>0</v>
      </c>
      <c r="T376" s="35">
        <v>2.8</v>
      </c>
      <c r="U376" s="41">
        <v>336000</v>
      </c>
      <c r="V376" s="41"/>
      <c r="W376" s="37">
        <v>0</v>
      </c>
      <c r="X376" s="37">
        <v>0</v>
      </c>
      <c r="Y376" s="37">
        <v>2.8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7">
        <v>0</v>
      </c>
      <c r="AP376" s="89">
        <v>0</v>
      </c>
    </row>
    <row r="377" spans="1:42" ht="30.75" customHeight="1">
      <c r="A377" s="37">
        <v>365</v>
      </c>
      <c r="B377" s="37" t="s">
        <v>309</v>
      </c>
      <c r="C377" s="38" t="s">
        <v>589</v>
      </c>
      <c r="D377" s="39" t="s">
        <v>590</v>
      </c>
      <c r="E377" s="34" t="s">
        <v>232</v>
      </c>
      <c r="F377" s="39" t="s">
        <v>239</v>
      </c>
      <c r="G377" s="34" t="s">
        <v>95</v>
      </c>
      <c r="H377" s="37" t="s">
        <v>467</v>
      </c>
      <c r="I377" s="37" t="s">
        <v>461</v>
      </c>
      <c r="J377" s="37" t="s">
        <v>25</v>
      </c>
      <c r="K377" s="37" t="s">
        <v>216</v>
      </c>
      <c r="L377" s="37" t="s">
        <v>417</v>
      </c>
      <c r="M377" s="80" t="s">
        <v>529</v>
      </c>
      <c r="N377" s="40">
        <v>7</v>
      </c>
      <c r="O377" s="36">
        <v>120000</v>
      </c>
      <c r="P377" s="41">
        <v>840000</v>
      </c>
      <c r="Q377" s="40">
        <v>0</v>
      </c>
      <c r="R377" s="36">
        <v>0</v>
      </c>
      <c r="S377" s="41">
        <v>0</v>
      </c>
      <c r="T377" s="35">
        <v>7</v>
      </c>
      <c r="U377" s="41">
        <v>840000</v>
      </c>
      <c r="V377" s="41"/>
      <c r="W377" s="37">
        <v>0</v>
      </c>
      <c r="X377" s="37">
        <v>7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7">
        <v>0</v>
      </c>
      <c r="AP377" s="89">
        <v>0</v>
      </c>
    </row>
    <row r="378" spans="1:42" ht="30.75" customHeight="1">
      <c r="A378" s="37">
        <v>366</v>
      </c>
      <c r="B378" s="37" t="s">
        <v>621</v>
      </c>
      <c r="C378" s="38" t="s">
        <v>647</v>
      </c>
      <c r="D378" s="39" t="s">
        <v>648</v>
      </c>
      <c r="E378" s="34" t="s">
        <v>646</v>
      </c>
      <c r="F378" s="39" t="s">
        <v>150</v>
      </c>
      <c r="G378" s="34" t="s">
        <v>94</v>
      </c>
      <c r="H378" s="37" t="s">
        <v>638</v>
      </c>
      <c r="I378" s="37" t="s">
        <v>639</v>
      </c>
      <c r="J378" s="37" t="s">
        <v>23</v>
      </c>
      <c r="K378" s="37" t="s">
        <v>622</v>
      </c>
      <c r="L378" s="37" t="s">
        <v>624</v>
      </c>
      <c r="M378" s="80" t="s">
        <v>645</v>
      </c>
      <c r="N378" s="40">
        <v>22</v>
      </c>
      <c r="O378" s="36">
        <v>75000</v>
      </c>
      <c r="P378" s="41">
        <v>1650000</v>
      </c>
      <c r="Q378" s="40">
        <v>0</v>
      </c>
      <c r="R378" s="36">
        <v>0</v>
      </c>
      <c r="S378" s="41">
        <v>0</v>
      </c>
      <c r="T378" s="35">
        <v>22</v>
      </c>
      <c r="U378" s="41">
        <v>1650000</v>
      </c>
      <c r="V378" s="41"/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22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7">
        <v>0</v>
      </c>
      <c r="AP378" s="89">
        <v>0</v>
      </c>
    </row>
    <row r="379" spans="1:42" ht="30.75" customHeight="1">
      <c r="A379" s="37">
        <v>367</v>
      </c>
      <c r="B379" s="37" t="s">
        <v>621</v>
      </c>
      <c r="C379" s="38" t="s">
        <v>647</v>
      </c>
      <c r="D379" s="39" t="s">
        <v>648</v>
      </c>
      <c r="E379" s="34" t="s">
        <v>646</v>
      </c>
      <c r="F379" s="39" t="s">
        <v>150</v>
      </c>
      <c r="G379" s="34" t="s">
        <v>94</v>
      </c>
      <c r="H379" s="37" t="s">
        <v>638</v>
      </c>
      <c r="I379" s="37" t="s">
        <v>639</v>
      </c>
      <c r="J379" s="37" t="s">
        <v>22</v>
      </c>
      <c r="K379" s="37" t="s">
        <v>622</v>
      </c>
      <c r="L379" s="37" t="s">
        <v>624</v>
      </c>
      <c r="M379" s="80" t="s">
        <v>645</v>
      </c>
      <c r="N379" s="40">
        <v>8</v>
      </c>
      <c r="O379" s="36">
        <v>75000</v>
      </c>
      <c r="P379" s="41">
        <v>600000</v>
      </c>
      <c r="Q379" s="40">
        <v>0</v>
      </c>
      <c r="R379" s="36">
        <v>0</v>
      </c>
      <c r="S379" s="41">
        <v>0</v>
      </c>
      <c r="T379" s="35">
        <v>8</v>
      </c>
      <c r="U379" s="41">
        <v>600000</v>
      </c>
      <c r="V379" s="41"/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8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7">
        <v>0</v>
      </c>
      <c r="AN379" s="37">
        <v>0</v>
      </c>
      <c r="AO379" s="37">
        <v>0</v>
      </c>
      <c r="AP379" s="89">
        <v>0</v>
      </c>
    </row>
    <row r="380" spans="1:42" ht="30.75" customHeight="1">
      <c r="A380" s="37">
        <v>368</v>
      </c>
      <c r="B380" s="37" t="s">
        <v>621</v>
      </c>
      <c r="C380" s="38" t="s">
        <v>647</v>
      </c>
      <c r="D380" s="39" t="s">
        <v>648</v>
      </c>
      <c r="E380" s="34" t="s">
        <v>646</v>
      </c>
      <c r="F380" s="39" t="s">
        <v>150</v>
      </c>
      <c r="G380" s="34" t="s">
        <v>94</v>
      </c>
      <c r="H380" s="37" t="s">
        <v>638</v>
      </c>
      <c r="I380" s="37" t="s">
        <v>639</v>
      </c>
      <c r="J380" s="37" t="s">
        <v>24</v>
      </c>
      <c r="K380" s="37" t="s">
        <v>622</v>
      </c>
      <c r="L380" s="37" t="s">
        <v>624</v>
      </c>
      <c r="M380" s="80" t="s">
        <v>645</v>
      </c>
      <c r="N380" s="40">
        <v>0.4</v>
      </c>
      <c r="O380" s="36">
        <v>75000</v>
      </c>
      <c r="P380" s="41">
        <v>30000</v>
      </c>
      <c r="Q380" s="40">
        <v>0</v>
      </c>
      <c r="R380" s="36">
        <v>0</v>
      </c>
      <c r="S380" s="41">
        <v>0</v>
      </c>
      <c r="T380" s="35">
        <v>0.4</v>
      </c>
      <c r="U380" s="41">
        <v>30000</v>
      </c>
      <c r="V380" s="41"/>
      <c r="W380" s="37">
        <v>0</v>
      </c>
      <c r="X380" s="37">
        <v>0</v>
      </c>
      <c r="Y380" s="37">
        <v>0.4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7">
        <v>0</v>
      </c>
      <c r="AP380" s="89">
        <v>0</v>
      </c>
    </row>
    <row r="381" spans="1:42" ht="30.75" customHeight="1">
      <c r="A381" s="37">
        <v>369</v>
      </c>
      <c r="B381" s="37" t="s">
        <v>621</v>
      </c>
      <c r="C381" s="38" t="s">
        <v>647</v>
      </c>
      <c r="D381" s="42" t="s">
        <v>648</v>
      </c>
      <c r="E381" s="34" t="s">
        <v>646</v>
      </c>
      <c r="F381" s="42" t="s">
        <v>150</v>
      </c>
      <c r="G381" s="34" t="s">
        <v>94</v>
      </c>
      <c r="H381" s="37" t="s">
        <v>638</v>
      </c>
      <c r="I381" s="37" t="s">
        <v>639</v>
      </c>
      <c r="J381" s="37" t="s">
        <v>25</v>
      </c>
      <c r="K381" s="37" t="s">
        <v>622</v>
      </c>
      <c r="L381" s="37" t="s">
        <v>624</v>
      </c>
      <c r="M381" s="80" t="s">
        <v>645</v>
      </c>
      <c r="N381" s="40">
        <v>1</v>
      </c>
      <c r="O381" s="36">
        <v>75000</v>
      </c>
      <c r="P381" s="41">
        <v>75000</v>
      </c>
      <c r="Q381" s="40">
        <v>0</v>
      </c>
      <c r="R381" s="36">
        <v>0</v>
      </c>
      <c r="S381" s="41">
        <v>0</v>
      </c>
      <c r="T381" s="35">
        <v>1</v>
      </c>
      <c r="U381" s="41">
        <v>75000</v>
      </c>
      <c r="V381" s="41"/>
      <c r="W381" s="37">
        <v>0</v>
      </c>
      <c r="X381" s="37">
        <v>1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7">
        <v>0</v>
      </c>
      <c r="AP381" s="89">
        <v>0</v>
      </c>
    </row>
    <row r="382" spans="1:42" ht="30.75" customHeight="1">
      <c r="A382" s="37">
        <v>370</v>
      </c>
      <c r="B382" s="37" t="s">
        <v>621</v>
      </c>
      <c r="C382" s="38" t="s">
        <v>647</v>
      </c>
      <c r="D382" s="39" t="s">
        <v>648</v>
      </c>
      <c r="E382" s="34" t="s">
        <v>646</v>
      </c>
      <c r="F382" s="39" t="s">
        <v>166</v>
      </c>
      <c r="G382" s="34" t="s">
        <v>94</v>
      </c>
      <c r="H382" s="37" t="s">
        <v>658</v>
      </c>
      <c r="I382" s="37" t="s">
        <v>659</v>
      </c>
      <c r="J382" s="37" t="s">
        <v>23</v>
      </c>
      <c r="K382" s="37" t="s">
        <v>382</v>
      </c>
      <c r="L382" s="37" t="s">
        <v>663</v>
      </c>
      <c r="M382" s="80" t="s">
        <v>666</v>
      </c>
      <c r="N382" s="40">
        <v>20.100000000000001</v>
      </c>
      <c r="O382" s="36">
        <v>75000</v>
      </c>
      <c r="P382" s="41">
        <v>1507500</v>
      </c>
      <c r="Q382" s="40">
        <v>0</v>
      </c>
      <c r="R382" s="36">
        <v>0</v>
      </c>
      <c r="S382" s="41">
        <v>0</v>
      </c>
      <c r="T382" s="35">
        <v>20.100000000000001</v>
      </c>
      <c r="U382" s="41">
        <v>1507500</v>
      </c>
      <c r="V382" s="41"/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20.100000000000001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7">
        <v>0</v>
      </c>
      <c r="AP382" s="89">
        <v>0</v>
      </c>
    </row>
    <row r="383" spans="1:42" ht="30.75" customHeight="1">
      <c r="A383" s="37">
        <v>371</v>
      </c>
      <c r="B383" s="37" t="s">
        <v>324</v>
      </c>
      <c r="C383" s="38" t="s">
        <v>135</v>
      </c>
      <c r="D383" s="42" t="s">
        <v>27</v>
      </c>
      <c r="E383" s="34" t="s">
        <v>577</v>
      </c>
      <c r="F383" s="42" t="s">
        <v>566</v>
      </c>
      <c r="G383" s="34" t="s">
        <v>91</v>
      </c>
      <c r="H383" s="37" t="s">
        <v>640</v>
      </c>
      <c r="I383" s="37" t="s">
        <v>627</v>
      </c>
      <c r="J383" s="37" t="s">
        <v>23</v>
      </c>
      <c r="K383" s="37" t="s">
        <v>377</v>
      </c>
      <c r="L383" s="37" t="s">
        <v>431</v>
      </c>
      <c r="M383" s="80" t="s">
        <v>542</v>
      </c>
      <c r="N383" s="40">
        <v>22</v>
      </c>
      <c r="O383" s="36">
        <v>70000</v>
      </c>
      <c r="P383" s="41">
        <v>1540000</v>
      </c>
      <c r="Q383" s="40">
        <v>0</v>
      </c>
      <c r="R383" s="36">
        <v>0</v>
      </c>
      <c r="S383" s="41">
        <v>0</v>
      </c>
      <c r="T383" s="35">
        <v>22</v>
      </c>
      <c r="U383" s="41">
        <v>1540000</v>
      </c>
      <c r="V383" s="41"/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22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7">
        <v>0</v>
      </c>
      <c r="AP383" s="89">
        <v>0</v>
      </c>
    </row>
    <row r="384" spans="1:42" ht="30.75" customHeight="1">
      <c r="A384" s="37">
        <v>372</v>
      </c>
      <c r="B384" s="37" t="s">
        <v>324</v>
      </c>
      <c r="C384" s="38" t="s">
        <v>135</v>
      </c>
      <c r="D384" s="39" t="s">
        <v>27</v>
      </c>
      <c r="E384" s="34" t="s">
        <v>577</v>
      </c>
      <c r="F384" s="39" t="s">
        <v>566</v>
      </c>
      <c r="G384" s="34" t="s">
        <v>91</v>
      </c>
      <c r="H384" s="37" t="s">
        <v>640</v>
      </c>
      <c r="I384" s="37" t="s">
        <v>627</v>
      </c>
      <c r="J384" s="37" t="s">
        <v>22</v>
      </c>
      <c r="K384" s="37" t="s">
        <v>377</v>
      </c>
      <c r="L384" s="37" t="s">
        <v>431</v>
      </c>
      <c r="M384" s="80" t="s">
        <v>542</v>
      </c>
      <c r="N384" s="40">
        <v>8</v>
      </c>
      <c r="O384" s="36">
        <v>70000</v>
      </c>
      <c r="P384" s="41">
        <v>560000</v>
      </c>
      <c r="Q384" s="40">
        <v>0</v>
      </c>
      <c r="R384" s="36">
        <v>0</v>
      </c>
      <c r="S384" s="41">
        <v>0</v>
      </c>
      <c r="T384" s="35">
        <v>8</v>
      </c>
      <c r="U384" s="41">
        <v>560000</v>
      </c>
      <c r="V384" s="41"/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8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7">
        <v>0</v>
      </c>
      <c r="AP384" s="89">
        <v>0</v>
      </c>
    </row>
    <row r="385" spans="1:42" ht="30.75" customHeight="1">
      <c r="A385" s="37">
        <v>373</v>
      </c>
      <c r="B385" s="37" t="s">
        <v>324</v>
      </c>
      <c r="C385" s="38" t="s">
        <v>135</v>
      </c>
      <c r="D385" s="39" t="s">
        <v>27</v>
      </c>
      <c r="E385" s="34" t="s">
        <v>577</v>
      </c>
      <c r="F385" s="39" t="s">
        <v>566</v>
      </c>
      <c r="G385" s="34" t="s">
        <v>91</v>
      </c>
      <c r="H385" s="37" t="s">
        <v>640</v>
      </c>
      <c r="I385" s="37" t="s">
        <v>627</v>
      </c>
      <c r="J385" s="37" t="s">
        <v>22</v>
      </c>
      <c r="K385" s="37" t="s">
        <v>377</v>
      </c>
      <c r="L385" s="37" t="s">
        <v>431</v>
      </c>
      <c r="M385" s="80" t="s">
        <v>542</v>
      </c>
      <c r="N385" s="40">
        <v>8</v>
      </c>
      <c r="O385" s="36">
        <v>70000</v>
      </c>
      <c r="P385" s="41">
        <v>560000</v>
      </c>
      <c r="Q385" s="40">
        <v>0</v>
      </c>
      <c r="R385" s="36">
        <v>0</v>
      </c>
      <c r="S385" s="41">
        <v>0</v>
      </c>
      <c r="T385" s="35">
        <v>8</v>
      </c>
      <c r="U385" s="41">
        <v>560000</v>
      </c>
      <c r="V385" s="41"/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8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7">
        <v>0</v>
      </c>
      <c r="AP385" s="89">
        <v>0</v>
      </c>
    </row>
    <row r="386" spans="1:42" ht="30.75" customHeight="1">
      <c r="A386" s="37">
        <v>374</v>
      </c>
      <c r="B386" s="37" t="s">
        <v>324</v>
      </c>
      <c r="C386" s="38" t="s">
        <v>135</v>
      </c>
      <c r="D386" s="39" t="s">
        <v>27</v>
      </c>
      <c r="E386" s="34" t="s">
        <v>577</v>
      </c>
      <c r="F386" s="39" t="s">
        <v>566</v>
      </c>
      <c r="G386" s="34" t="s">
        <v>91</v>
      </c>
      <c r="H386" s="37" t="s">
        <v>640</v>
      </c>
      <c r="I386" s="37" t="s">
        <v>627</v>
      </c>
      <c r="J386" s="37" t="s">
        <v>24</v>
      </c>
      <c r="K386" s="37" t="s">
        <v>377</v>
      </c>
      <c r="L386" s="37" t="s">
        <v>431</v>
      </c>
      <c r="M386" s="80" t="s">
        <v>542</v>
      </c>
      <c r="N386" s="40">
        <v>1.5</v>
      </c>
      <c r="O386" s="36">
        <v>70000</v>
      </c>
      <c r="P386" s="41">
        <v>105000</v>
      </c>
      <c r="Q386" s="40">
        <v>0</v>
      </c>
      <c r="R386" s="36">
        <v>0</v>
      </c>
      <c r="S386" s="41">
        <v>0</v>
      </c>
      <c r="T386" s="35">
        <v>1.5</v>
      </c>
      <c r="U386" s="41">
        <v>105000</v>
      </c>
      <c r="V386" s="41"/>
      <c r="W386" s="37">
        <v>0</v>
      </c>
      <c r="X386" s="37">
        <v>0</v>
      </c>
      <c r="Y386" s="37">
        <v>1.5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7">
        <v>0</v>
      </c>
      <c r="AP386" s="89">
        <v>0</v>
      </c>
    </row>
    <row r="387" spans="1:42" ht="30.75" customHeight="1">
      <c r="A387" s="37">
        <v>375</v>
      </c>
      <c r="B387" s="37" t="s">
        <v>324</v>
      </c>
      <c r="C387" s="38" t="s">
        <v>135</v>
      </c>
      <c r="D387" s="39" t="s">
        <v>27</v>
      </c>
      <c r="E387" s="34" t="s">
        <v>577</v>
      </c>
      <c r="F387" s="39" t="s">
        <v>566</v>
      </c>
      <c r="G387" s="34" t="s">
        <v>91</v>
      </c>
      <c r="H387" s="37" t="s">
        <v>640</v>
      </c>
      <c r="I387" s="37" t="s">
        <v>627</v>
      </c>
      <c r="J387" s="37" t="s">
        <v>25</v>
      </c>
      <c r="K387" s="37" t="s">
        <v>377</v>
      </c>
      <c r="L387" s="37" t="s">
        <v>431</v>
      </c>
      <c r="M387" s="80" t="s">
        <v>542</v>
      </c>
      <c r="N387" s="40">
        <v>3.8</v>
      </c>
      <c r="O387" s="36">
        <v>70000</v>
      </c>
      <c r="P387" s="41">
        <v>266000</v>
      </c>
      <c r="Q387" s="40">
        <v>0</v>
      </c>
      <c r="R387" s="36">
        <v>0</v>
      </c>
      <c r="S387" s="41">
        <v>0</v>
      </c>
      <c r="T387" s="35">
        <v>3.8</v>
      </c>
      <c r="U387" s="41">
        <v>266000</v>
      </c>
      <c r="V387" s="41"/>
      <c r="W387" s="37">
        <v>0</v>
      </c>
      <c r="X387" s="37">
        <v>3.8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7">
        <v>0</v>
      </c>
      <c r="AP387" s="89">
        <v>0</v>
      </c>
    </row>
    <row r="388" spans="1:42" ht="30.75" customHeight="1">
      <c r="A388" s="37">
        <v>376</v>
      </c>
      <c r="B388" s="37" t="s">
        <v>38</v>
      </c>
      <c r="C388" s="38" t="s">
        <v>48</v>
      </c>
      <c r="D388" s="39" t="s">
        <v>57</v>
      </c>
      <c r="E388" s="34" t="s">
        <v>187</v>
      </c>
      <c r="F388" s="39" t="s">
        <v>159</v>
      </c>
      <c r="G388" s="34" t="s">
        <v>94</v>
      </c>
      <c r="H388" s="37" t="s">
        <v>492</v>
      </c>
      <c r="I388" s="37" t="s">
        <v>493</v>
      </c>
      <c r="J388" s="37" t="s">
        <v>23</v>
      </c>
      <c r="K388" s="37" t="s">
        <v>377</v>
      </c>
      <c r="L388" s="37" t="s">
        <v>435</v>
      </c>
      <c r="M388" s="80" t="s">
        <v>546</v>
      </c>
      <c r="N388" s="40">
        <v>22</v>
      </c>
      <c r="O388" s="36">
        <v>75000</v>
      </c>
      <c r="P388" s="41">
        <v>1650000</v>
      </c>
      <c r="Q388" s="40">
        <v>0</v>
      </c>
      <c r="R388" s="36">
        <v>0</v>
      </c>
      <c r="S388" s="41">
        <v>0</v>
      </c>
      <c r="T388" s="35">
        <v>22</v>
      </c>
      <c r="U388" s="41">
        <v>1650000</v>
      </c>
      <c r="V388" s="41"/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22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89">
        <v>0</v>
      </c>
    </row>
    <row r="389" spans="1:42" ht="30.75" customHeight="1">
      <c r="A389" s="37">
        <v>377</v>
      </c>
      <c r="B389" s="37" t="s">
        <v>38</v>
      </c>
      <c r="C389" s="38" t="s">
        <v>48</v>
      </c>
      <c r="D389" s="39" t="s">
        <v>57</v>
      </c>
      <c r="E389" s="34" t="s">
        <v>187</v>
      </c>
      <c r="F389" s="39" t="s">
        <v>159</v>
      </c>
      <c r="G389" s="34" t="s">
        <v>94</v>
      </c>
      <c r="H389" s="37" t="s">
        <v>492</v>
      </c>
      <c r="I389" s="37" t="s">
        <v>493</v>
      </c>
      <c r="J389" s="37" t="s">
        <v>24</v>
      </c>
      <c r="K389" s="37" t="s">
        <v>377</v>
      </c>
      <c r="L389" s="37" t="s">
        <v>435</v>
      </c>
      <c r="M389" s="80" t="s">
        <v>546</v>
      </c>
      <c r="N389" s="40">
        <v>1.3</v>
      </c>
      <c r="O389" s="36">
        <v>75000</v>
      </c>
      <c r="P389" s="41">
        <v>97500</v>
      </c>
      <c r="Q389" s="40">
        <v>0</v>
      </c>
      <c r="R389" s="36">
        <v>0</v>
      </c>
      <c r="S389" s="41">
        <v>0</v>
      </c>
      <c r="T389" s="35">
        <v>1.3</v>
      </c>
      <c r="U389" s="41">
        <v>97500</v>
      </c>
      <c r="V389" s="41"/>
      <c r="W389" s="37">
        <v>0</v>
      </c>
      <c r="X389" s="37">
        <v>0</v>
      </c>
      <c r="Y389" s="37">
        <v>1.3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7">
        <v>0</v>
      </c>
      <c r="AP389" s="89">
        <v>0</v>
      </c>
    </row>
    <row r="390" spans="1:42" ht="30.75" customHeight="1">
      <c r="A390" s="37">
        <v>378</v>
      </c>
      <c r="B390" s="37" t="s">
        <v>38</v>
      </c>
      <c r="C390" s="38" t="s">
        <v>48</v>
      </c>
      <c r="D390" s="39" t="s">
        <v>57</v>
      </c>
      <c r="E390" s="34" t="s">
        <v>187</v>
      </c>
      <c r="F390" s="39" t="s">
        <v>159</v>
      </c>
      <c r="G390" s="34" t="s">
        <v>94</v>
      </c>
      <c r="H390" s="37" t="s">
        <v>492</v>
      </c>
      <c r="I390" s="37" t="s">
        <v>493</v>
      </c>
      <c r="J390" s="37" t="s">
        <v>25</v>
      </c>
      <c r="K390" s="37" t="s">
        <v>377</v>
      </c>
      <c r="L390" s="37" t="s">
        <v>435</v>
      </c>
      <c r="M390" s="80" t="s">
        <v>546</v>
      </c>
      <c r="N390" s="40">
        <v>3.1</v>
      </c>
      <c r="O390" s="36">
        <v>75000</v>
      </c>
      <c r="P390" s="41">
        <v>232500</v>
      </c>
      <c r="Q390" s="40">
        <v>0</v>
      </c>
      <c r="R390" s="36">
        <v>0</v>
      </c>
      <c r="S390" s="41">
        <v>0</v>
      </c>
      <c r="T390" s="35">
        <v>3.1</v>
      </c>
      <c r="U390" s="41">
        <v>232500</v>
      </c>
      <c r="V390" s="41"/>
      <c r="W390" s="37">
        <v>0</v>
      </c>
      <c r="X390" s="37">
        <v>3.1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7">
        <v>0</v>
      </c>
      <c r="AP390" s="89">
        <v>0</v>
      </c>
    </row>
    <row r="391" spans="1:42" ht="30.75" customHeight="1">
      <c r="A391" s="37">
        <v>379</v>
      </c>
      <c r="B391" s="37" t="s">
        <v>38</v>
      </c>
      <c r="C391" s="38" t="s">
        <v>48</v>
      </c>
      <c r="D391" s="39" t="s">
        <v>57</v>
      </c>
      <c r="E391" s="34" t="s">
        <v>187</v>
      </c>
      <c r="F391" s="39" t="s">
        <v>159</v>
      </c>
      <c r="G391" s="34" t="s">
        <v>94</v>
      </c>
      <c r="H391" s="37" t="s">
        <v>492</v>
      </c>
      <c r="I391" s="37" t="s">
        <v>493</v>
      </c>
      <c r="J391" s="37" t="s">
        <v>23</v>
      </c>
      <c r="K391" s="37" t="s">
        <v>377</v>
      </c>
      <c r="L391" s="37" t="s">
        <v>436</v>
      </c>
      <c r="M391" s="80" t="s">
        <v>547</v>
      </c>
      <c r="N391" s="40">
        <v>22</v>
      </c>
      <c r="O391" s="36">
        <v>75000</v>
      </c>
      <c r="P391" s="41">
        <v>1650000</v>
      </c>
      <c r="Q391" s="40">
        <v>0</v>
      </c>
      <c r="R391" s="36">
        <v>0</v>
      </c>
      <c r="S391" s="41">
        <v>0</v>
      </c>
      <c r="T391" s="35">
        <v>22</v>
      </c>
      <c r="U391" s="41">
        <v>1650000</v>
      </c>
      <c r="V391" s="41"/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22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7">
        <v>0</v>
      </c>
      <c r="AP391" s="89">
        <v>0</v>
      </c>
    </row>
    <row r="392" spans="1:42" ht="30.75" customHeight="1">
      <c r="A392" s="37">
        <v>380</v>
      </c>
      <c r="B392" s="37" t="s">
        <v>38</v>
      </c>
      <c r="C392" s="38" t="s">
        <v>48</v>
      </c>
      <c r="D392" s="39" t="s">
        <v>57</v>
      </c>
      <c r="E392" s="34" t="s">
        <v>187</v>
      </c>
      <c r="F392" s="39" t="s">
        <v>159</v>
      </c>
      <c r="G392" s="34" t="s">
        <v>94</v>
      </c>
      <c r="H392" s="37" t="s">
        <v>492</v>
      </c>
      <c r="I392" s="37" t="s">
        <v>493</v>
      </c>
      <c r="J392" s="37" t="s">
        <v>22</v>
      </c>
      <c r="K392" s="37" t="s">
        <v>377</v>
      </c>
      <c r="L392" s="37" t="s">
        <v>436</v>
      </c>
      <c r="M392" s="80" t="s">
        <v>547</v>
      </c>
      <c r="N392" s="40">
        <v>8</v>
      </c>
      <c r="O392" s="36">
        <v>75000</v>
      </c>
      <c r="P392" s="41">
        <v>600000</v>
      </c>
      <c r="Q392" s="40">
        <v>0</v>
      </c>
      <c r="R392" s="36">
        <v>0</v>
      </c>
      <c r="S392" s="41">
        <v>0</v>
      </c>
      <c r="T392" s="35">
        <v>8</v>
      </c>
      <c r="U392" s="41">
        <v>600000</v>
      </c>
      <c r="V392" s="41"/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8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7">
        <v>0</v>
      </c>
      <c r="AP392" s="89">
        <v>0</v>
      </c>
    </row>
    <row r="393" spans="1:42" ht="30.75" customHeight="1">
      <c r="A393" s="37">
        <v>381</v>
      </c>
      <c r="B393" s="37" t="s">
        <v>38</v>
      </c>
      <c r="C393" s="38" t="s">
        <v>48</v>
      </c>
      <c r="D393" s="39" t="s">
        <v>57</v>
      </c>
      <c r="E393" s="34" t="s">
        <v>187</v>
      </c>
      <c r="F393" s="39" t="s">
        <v>159</v>
      </c>
      <c r="G393" s="34" t="s">
        <v>94</v>
      </c>
      <c r="H393" s="37" t="s">
        <v>492</v>
      </c>
      <c r="I393" s="37" t="s">
        <v>493</v>
      </c>
      <c r="J393" s="37" t="s">
        <v>24</v>
      </c>
      <c r="K393" s="37" t="s">
        <v>377</v>
      </c>
      <c r="L393" s="37" t="s">
        <v>436</v>
      </c>
      <c r="M393" s="80" t="s">
        <v>547</v>
      </c>
      <c r="N393" s="40">
        <v>1.3</v>
      </c>
      <c r="O393" s="36">
        <v>75000</v>
      </c>
      <c r="P393" s="41">
        <v>97500</v>
      </c>
      <c r="Q393" s="40">
        <v>0</v>
      </c>
      <c r="R393" s="36">
        <v>0</v>
      </c>
      <c r="S393" s="41">
        <v>0</v>
      </c>
      <c r="T393" s="35">
        <v>1.3</v>
      </c>
      <c r="U393" s="41">
        <v>97500</v>
      </c>
      <c r="V393" s="41"/>
      <c r="W393" s="37">
        <v>0</v>
      </c>
      <c r="X393" s="37">
        <v>0</v>
      </c>
      <c r="Y393" s="37">
        <v>1.3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89">
        <v>0</v>
      </c>
    </row>
    <row r="394" spans="1:42" ht="30.75" customHeight="1">
      <c r="A394" s="37">
        <v>382</v>
      </c>
      <c r="B394" s="37" t="s">
        <v>38</v>
      </c>
      <c r="C394" s="38" t="s">
        <v>48</v>
      </c>
      <c r="D394" s="39" t="s">
        <v>57</v>
      </c>
      <c r="E394" s="34" t="s">
        <v>187</v>
      </c>
      <c r="F394" s="39" t="s">
        <v>159</v>
      </c>
      <c r="G394" s="34" t="s">
        <v>94</v>
      </c>
      <c r="H394" s="37" t="s">
        <v>492</v>
      </c>
      <c r="I394" s="37" t="s">
        <v>493</v>
      </c>
      <c r="J394" s="37" t="s">
        <v>25</v>
      </c>
      <c r="K394" s="37" t="s">
        <v>377</v>
      </c>
      <c r="L394" s="37" t="s">
        <v>436</v>
      </c>
      <c r="M394" s="80" t="s">
        <v>547</v>
      </c>
      <c r="N394" s="40">
        <v>3.1</v>
      </c>
      <c r="O394" s="36">
        <v>75000</v>
      </c>
      <c r="P394" s="41">
        <v>232500</v>
      </c>
      <c r="Q394" s="40">
        <v>0</v>
      </c>
      <c r="R394" s="36">
        <v>0</v>
      </c>
      <c r="S394" s="41">
        <v>0</v>
      </c>
      <c r="T394" s="35">
        <v>3.1</v>
      </c>
      <c r="U394" s="41">
        <v>232500</v>
      </c>
      <c r="V394" s="41"/>
      <c r="W394" s="37">
        <v>0</v>
      </c>
      <c r="X394" s="37">
        <v>3.1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7">
        <v>0</v>
      </c>
      <c r="AP394" s="89">
        <v>0</v>
      </c>
    </row>
    <row r="395" spans="1:42" ht="30.75" customHeight="1">
      <c r="A395" s="37">
        <v>383</v>
      </c>
      <c r="B395" s="37" t="s">
        <v>326</v>
      </c>
      <c r="C395" s="38" t="s">
        <v>614</v>
      </c>
      <c r="D395" s="42" t="s">
        <v>615</v>
      </c>
      <c r="E395" s="34" t="s">
        <v>187</v>
      </c>
      <c r="F395" s="39" t="s">
        <v>159</v>
      </c>
      <c r="G395" s="34" t="s">
        <v>94</v>
      </c>
      <c r="H395" s="37" t="s">
        <v>494</v>
      </c>
      <c r="I395" s="37" t="s">
        <v>493</v>
      </c>
      <c r="J395" s="37" t="s">
        <v>23</v>
      </c>
      <c r="K395" s="37" t="s">
        <v>377</v>
      </c>
      <c r="L395" s="37" t="s">
        <v>437</v>
      </c>
      <c r="M395" s="80" t="s">
        <v>548</v>
      </c>
      <c r="N395" s="40">
        <v>22</v>
      </c>
      <c r="O395" s="36">
        <v>75000</v>
      </c>
      <c r="P395" s="41">
        <v>1650000</v>
      </c>
      <c r="Q395" s="40">
        <v>0</v>
      </c>
      <c r="R395" s="36">
        <v>0</v>
      </c>
      <c r="S395" s="41">
        <v>0</v>
      </c>
      <c r="T395" s="35">
        <v>22</v>
      </c>
      <c r="U395" s="41">
        <v>1650000</v>
      </c>
      <c r="V395" s="41"/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22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89">
        <v>0</v>
      </c>
    </row>
    <row r="396" spans="1:42" ht="30.75" customHeight="1">
      <c r="A396" s="37">
        <v>384</v>
      </c>
      <c r="B396" s="37" t="s">
        <v>326</v>
      </c>
      <c r="C396" s="38" t="s">
        <v>614</v>
      </c>
      <c r="D396" s="42" t="s">
        <v>615</v>
      </c>
      <c r="E396" s="34" t="s">
        <v>187</v>
      </c>
      <c r="F396" s="39" t="s">
        <v>159</v>
      </c>
      <c r="G396" s="34" t="s">
        <v>94</v>
      </c>
      <c r="H396" s="37" t="s">
        <v>494</v>
      </c>
      <c r="I396" s="37" t="s">
        <v>493</v>
      </c>
      <c r="J396" s="37" t="s">
        <v>22</v>
      </c>
      <c r="K396" s="37" t="s">
        <v>377</v>
      </c>
      <c r="L396" s="37" t="s">
        <v>437</v>
      </c>
      <c r="M396" s="80" t="s">
        <v>548</v>
      </c>
      <c r="N396" s="40">
        <v>8</v>
      </c>
      <c r="O396" s="36">
        <v>75000</v>
      </c>
      <c r="P396" s="41">
        <v>600000</v>
      </c>
      <c r="Q396" s="40">
        <v>0</v>
      </c>
      <c r="R396" s="36">
        <v>0</v>
      </c>
      <c r="S396" s="41">
        <v>0</v>
      </c>
      <c r="T396" s="35">
        <v>8</v>
      </c>
      <c r="U396" s="41">
        <v>600000</v>
      </c>
      <c r="V396" s="41"/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8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7">
        <v>0</v>
      </c>
      <c r="AP396" s="89">
        <v>0</v>
      </c>
    </row>
    <row r="397" spans="1:42" ht="30.75" customHeight="1">
      <c r="A397" s="37">
        <v>385</v>
      </c>
      <c r="B397" s="37" t="s">
        <v>326</v>
      </c>
      <c r="C397" s="38" t="s">
        <v>614</v>
      </c>
      <c r="D397" s="42" t="s">
        <v>615</v>
      </c>
      <c r="E397" s="34" t="s">
        <v>187</v>
      </c>
      <c r="F397" s="39" t="s">
        <v>159</v>
      </c>
      <c r="G397" s="34" t="s">
        <v>94</v>
      </c>
      <c r="H397" s="37" t="s">
        <v>494</v>
      </c>
      <c r="I397" s="37" t="s">
        <v>493</v>
      </c>
      <c r="J397" s="37" t="s">
        <v>22</v>
      </c>
      <c r="K397" s="37" t="s">
        <v>377</v>
      </c>
      <c r="L397" s="37" t="s">
        <v>437</v>
      </c>
      <c r="M397" s="80" t="s">
        <v>548</v>
      </c>
      <c r="N397" s="40">
        <v>8</v>
      </c>
      <c r="O397" s="36">
        <v>75000</v>
      </c>
      <c r="P397" s="41">
        <v>600000</v>
      </c>
      <c r="Q397" s="40">
        <v>0</v>
      </c>
      <c r="R397" s="36">
        <v>0</v>
      </c>
      <c r="S397" s="41">
        <v>0</v>
      </c>
      <c r="T397" s="35">
        <v>8</v>
      </c>
      <c r="U397" s="41">
        <v>600000</v>
      </c>
      <c r="V397" s="41"/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8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7">
        <v>0</v>
      </c>
      <c r="AP397" s="89">
        <v>0</v>
      </c>
    </row>
    <row r="398" spans="1:42" ht="30.75" customHeight="1">
      <c r="A398" s="37">
        <v>386</v>
      </c>
      <c r="B398" s="37" t="s">
        <v>326</v>
      </c>
      <c r="C398" s="38" t="s">
        <v>614</v>
      </c>
      <c r="D398" s="42" t="s">
        <v>615</v>
      </c>
      <c r="E398" s="34" t="s">
        <v>187</v>
      </c>
      <c r="F398" s="39" t="s">
        <v>159</v>
      </c>
      <c r="G398" s="34" t="s">
        <v>94</v>
      </c>
      <c r="H398" s="37" t="s">
        <v>494</v>
      </c>
      <c r="I398" s="37" t="s">
        <v>493</v>
      </c>
      <c r="J398" s="37" t="s">
        <v>24</v>
      </c>
      <c r="K398" s="37" t="s">
        <v>377</v>
      </c>
      <c r="L398" s="37" t="s">
        <v>437</v>
      </c>
      <c r="M398" s="80" t="s">
        <v>548</v>
      </c>
      <c r="N398" s="40">
        <v>1.8</v>
      </c>
      <c r="O398" s="36">
        <v>75000</v>
      </c>
      <c r="P398" s="41">
        <v>135000</v>
      </c>
      <c r="Q398" s="40">
        <v>0</v>
      </c>
      <c r="R398" s="36">
        <v>0</v>
      </c>
      <c r="S398" s="41">
        <v>0</v>
      </c>
      <c r="T398" s="35">
        <v>1.8</v>
      </c>
      <c r="U398" s="41">
        <v>135000</v>
      </c>
      <c r="V398" s="41"/>
      <c r="W398" s="37">
        <v>0</v>
      </c>
      <c r="X398" s="37">
        <v>0</v>
      </c>
      <c r="Y398" s="37">
        <v>1.8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7">
        <v>0</v>
      </c>
      <c r="AP398" s="89">
        <v>0</v>
      </c>
    </row>
    <row r="399" spans="1:42" ht="30.75" customHeight="1">
      <c r="A399" s="37">
        <v>387</v>
      </c>
      <c r="B399" s="37" t="s">
        <v>326</v>
      </c>
      <c r="C399" s="38" t="s">
        <v>614</v>
      </c>
      <c r="D399" s="42" t="s">
        <v>615</v>
      </c>
      <c r="E399" s="34" t="s">
        <v>187</v>
      </c>
      <c r="F399" s="33" t="s">
        <v>159</v>
      </c>
      <c r="G399" s="34" t="s">
        <v>94</v>
      </c>
      <c r="H399" s="37" t="s">
        <v>494</v>
      </c>
      <c r="I399" s="37" t="s">
        <v>493</v>
      </c>
      <c r="J399" s="37" t="s">
        <v>25</v>
      </c>
      <c r="K399" s="37" t="s">
        <v>377</v>
      </c>
      <c r="L399" s="37" t="s">
        <v>437</v>
      </c>
      <c r="M399" s="80" t="s">
        <v>548</v>
      </c>
      <c r="N399" s="40">
        <v>4.5</v>
      </c>
      <c r="O399" s="36">
        <v>75000</v>
      </c>
      <c r="P399" s="41">
        <v>337500</v>
      </c>
      <c r="Q399" s="40">
        <v>0</v>
      </c>
      <c r="R399" s="36">
        <v>0</v>
      </c>
      <c r="S399" s="41">
        <v>0</v>
      </c>
      <c r="T399" s="35">
        <v>4.5</v>
      </c>
      <c r="U399" s="41">
        <v>337500</v>
      </c>
      <c r="V399" s="41"/>
      <c r="W399" s="37">
        <v>0</v>
      </c>
      <c r="X399" s="37">
        <v>4.5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89">
        <v>0</v>
      </c>
    </row>
    <row r="400" spans="1:42" ht="30.75" customHeight="1">
      <c r="A400" s="37">
        <v>388</v>
      </c>
      <c r="B400" s="37" t="s">
        <v>326</v>
      </c>
      <c r="C400" s="38" t="s">
        <v>614</v>
      </c>
      <c r="D400" s="42" t="s">
        <v>615</v>
      </c>
      <c r="E400" s="34" t="s">
        <v>187</v>
      </c>
      <c r="F400" s="33" t="s">
        <v>159</v>
      </c>
      <c r="G400" s="34" t="s">
        <v>94</v>
      </c>
      <c r="H400" s="37" t="s">
        <v>641</v>
      </c>
      <c r="I400" s="37" t="s">
        <v>493</v>
      </c>
      <c r="J400" s="37" t="s">
        <v>19</v>
      </c>
      <c r="K400" s="37" t="s">
        <v>208</v>
      </c>
      <c r="L400" s="37" t="s">
        <v>438</v>
      </c>
      <c r="M400" s="80" t="s">
        <v>549</v>
      </c>
      <c r="N400" s="40">
        <v>0</v>
      </c>
      <c r="O400" s="36">
        <v>0</v>
      </c>
      <c r="P400" s="41">
        <v>0</v>
      </c>
      <c r="Q400" s="40">
        <v>30</v>
      </c>
      <c r="R400" s="36">
        <v>105000</v>
      </c>
      <c r="S400" s="41">
        <v>3150000</v>
      </c>
      <c r="T400" s="35">
        <v>30</v>
      </c>
      <c r="U400" s="41">
        <v>3150000</v>
      </c>
      <c r="V400" s="41"/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30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7">
        <v>0</v>
      </c>
      <c r="AP400" s="89">
        <v>0</v>
      </c>
    </row>
    <row r="401" spans="1:42" ht="30.75" customHeight="1">
      <c r="A401" s="37">
        <v>389</v>
      </c>
      <c r="B401" s="37" t="s">
        <v>326</v>
      </c>
      <c r="C401" s="38" t="s">
        <v>614</v>
      </c>
      <c r="D401" s="42" t="s">
        <v>615</v>
      </c>
      <c r="E401" s="34" t="s">
        <v>187</v>
      </c>
      <c r="F401" s="33" t="s">
        <v>159</v>
      </c>
      <c r="G401" s="34" t="s">
        <v>94</v>
      </c>
      <c r="H401" s="37" t="s">
        <v>641</v>
      </c>
      <c r="I401" s="37" t="s">
        <v>493</v>
      </c>
      <c r="J401" s="37" t="s">
        <v>20</v>
      </c>
      <c r="K401" s="37" t="s">
        <v>208</v>
      </c>
      <c r="L401" s="37" t="s">
        <v>438</v>
      </c>
      <c r="M401" s="80" t="s">
        <v>549</v>
      </c>
      <c r="N401" s="40">
        <v>0</v>
      </c>
      <c r="O401" s="36">
        <v>0</v>
      </c>
      <c r="P401" s="41">
        <v>0</v>
      </c>
      <c r="Q401" s="40">
        <v>0.4</v>
      </c>
      <c r="R401" s="36">
        <v>105000</v>
      </c>
      <c r="S401" s="41">
        <v>42000</v>
      </c>
      <c r="T401" s="35">
        <v>0.4</v>
      </c>
      <c r="U401" s="41">
        <v>42000</v>
      </c>
      <c r="V401" s="41"/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0.4</v>
      </c>
      <c r="AM401" s="37">
        <v>0</v>
      </c>
      <c r="AN401" s="37">
        <v>0</v>
      </c>
      <c r="AO401" s="37">
        <v>0</v>
      </c>
      <c r="AP401" s="89">
        <v>0</v>
      </c>
    </row>
    <row r="402" spans="1:42" ht="30.75" customHeight="1">
      <c r="A402" s="37">
        <v>390</v>
      </c>
      <c r="B402" s="37" t="s">
        <v>326</v>
      </c>
      <c r="C402" s="38" t="s">
        <v>614</v>
      </c>
      <c r="D402" s="42" t="s">
        <v>615</v>
      </c>
      <c r="E402" s="34" t="s">
        <v>187</v>
      </c>
      <c r="F402" s="33" t="s">
        <v>159</v>
      </c>
      <c r="G402" s="34" t="s">
        <v>94</v>
      </c>
      <c r="H402" s="37" t="s">
        <v>641</v>
      </c>
      <c r="I402" s="37" t="s">
        <v>493</v>
      </c>
      <c r="J402" s="37" t="s">
        <v>21</v>
      </c>
      <c r="K402" s="37" t="s">
        <v>208</v>
      </c>
      <c r="L402" s="37" t="s">
        <v>438</v>
      </c>
      <c r="M402" s="80" t="s">
        <v>549</v>
      </c>
      <c r="N402" s="40">
        <v>0</v>
      </c>
      <c r="O402" s="36">
        <v>0</v>
      </c>
      <c r="P402" s="41">
        <v>0</v>
      </c>
      <c r="Q402" s="40">
        <v>1</v>
      </c>
      <c r="R402" s="36">
        <v>105000</v>
      </c>
      <c r="S402" s="41">
        <v>105000</v>
      </c>
      <c r="T402" s="35">
        <v>1</v>
      </c>
      <c r="U402" s="41">
        <v>105000</v>
      </c>
      <c r="V402" s="41"/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1</v>
      </c>
      <c r="AK402" s="37">
        <v>0</v>
      </c>
      <c r="AL402" s="37">
        <v>0</v>
      </c>
      <c r="AM402" s="37">
        <v>0</v>
      </c>
      <c r="AN402" s="37">
        <v>0</v>
      </c>
      <c r="AO402" s="37">
        <v>0</v>
      </c>
      <c r="AP402" s="89">
        <v>0</v>
      </c>
    </row>
    <row r="403" spans="1:42" ht="30.75" customHeight="1">
      <c r="A403" s="37">
        <v>391</v>
      </c>
      <c r="B403" s="37" t="s">
        <v>314</v>
      </c>
      <c r="C403" s="38" t="s">
        <v>595</v>
      </c>
      <c r="D403" s="42" t="s">
        <v>596</v>
      </c>
      <c r="E403" s="34" t="s">
        <v>571</v>
      </c>
      <c r="F403" s="33" t="s">
        <v>150</v>
      </c>
      <c r="G403" s="34" t="s">
        <v>94</v>
      </c>
      <c r="H403" s="37" t="s">
        <v>468</v>
      </c>
      <c r="I403" s="37" t="s">
        <v>451</v>
      </c>
      <c r="J403" s="37" t="s">
        <v>20</v>
      </c>
      <c r="K403" s="37" t="s">
        <v>356</v>
      </c>
      <c r="L403" s="37" t="s">
        <v>420</v>
      </c>
      <c r="M403" s="80" t="s">
        <v>532</v>
      </c>
      <c r="N403" s="40">
        <v>0</v>
      </c>
      <c r="O403" s="36">
        <v>0</v>
      </c>
      <c r="P403" s="41">
        <v>0</v>
      </c>
      <c r="Q403" s="40">
        <v>0.9</v>
      </c>
      <c r="R403" s="36">
        <v>105000</v>
      </c>
      <c r="S403" s="41">
        <v>94500</v>
      </c>
      <c r="T403" s="35">
        <v>0.9</v>
      </c>
      <c r="U403" s="41">
        <v>94500</v>
      </c>
      <c r="V403" s="41"/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0.9</v>
      </c>
      <c r="AM403" s="37">
        <v>0</v>
      </c>
      <c r="AN403" s="37">
        <v>0</v>
      </c>
      <c r="AO403" s="37">
        <v>0</v>
      </c>
      <c r="AP403" s="89">
        <v>0</v>
      </c>
    </row>
    <row r="404" spans="1:42" ht="30.75" customHeight="1">
      <c r="A404" s="37">
        <v>392</v>
      </c>
      <c r="B404" s="37" t="s">
        <v>314</v>
      </c>
      <c r="C404" s="38" t="s">
        <v>595</v>
      </c>
      <c r="D404" s="42" t="s">
        <v>596</v>
      </c>
      <c r="E404" s="34" t="s">
        <v>571</v>
      </c>
      <c r="F404" s="39" t="s">
        <v>150</v>
      </c>
      <c r="G404" s="34" t="s">
        <v>94</v>
      </c>
      <c r="H404" s="37" t="s">
        <v>468</v>
      </c>
      <c r="I404" s="37" t="s">
        <v>451</v>
      </c>
      <c r="J404" s="37" t="s">
        <v>21</v>
      </c>
      <c r="K404" s="37" t="s">
        <v>356</v>
      </c>
      <c r="L404" s="37" t="s">
        <v>420</v>
      </c>
      <c r="M404" s="80" t="s">
        <v>532</v>
      </c>
      <c r="N404" s="40">
        <v>0</v>
      </c>
      <c r="O404" s="36">
        <v>0</v>
      </c>
      <c r="P404" s="41">
        <v>0</v>
      </c>
      <c r="Q404" s="40">
        <v>2.2999999999999998</v>
      </c>
      <c r="R404" s="36">
        <v>105000</v>
      </c>
      <c r="S404" s="41">
        <v>241500</v>
      </c>
      <c r="T404" s="35">
        <v>2.2999999999999998</v>
      </c>
      <c r="U404" s="41">
        <v>241500</v>
      </c>
      <c r="V404" s="41"/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2.2999999999999998</v>
      </c>
      <c r="AK404" s="37">
        <v>0</v>
      </c>
      <c r="AL404" s="37">
        <v>0</v>
      </c>
      <c r="AM404" s="37">
        <v>0</v>
      </c>
      <c r="AN404" s="37">
        <v>0</v>
      </c>
      <c r="AO404" s="37">
        <v>0</v>
      </c>
      <c r="AP404" s="89">
        <v>0</v>
      </c>
    </row>
    <row r="405" spans="1:42" ht="30.75" customHeight="1">
      <c r="A405" s="37">
        <v>393</v>
      </c>
      <c r="B405" s="37" t="s">
        <v>312</v>
      </c>
      <c r="C405" s="38" t="s">
        <v>593</v>
      </c>
      <c r="D405" s="42" t="s">
        <v>594</v>
      </c>
      <c r="E405" s="34" t="s">
        <v>177</v>
      </c>
      <c r="F405" s="33" t="s">
        <v>562</v>
      </c>
      <c r="G405" s="34" t="s">
        <v>91</v>
      </c>
      <c r="H405" s="37" t="s">
        <v>642</v>
      </c>
      <c r="I405" s="37" t="s">
        <v>451</v>
      </c>
      <c r="J405" s="37" t="s">
        <v>19</v>
      </c>
      <c r="K405" s="37" t="s">
        <v>355</v>
      </c>
      <c r="L405" s="37" t="s">
        <v>419</v>
      </c>
      <c r="M405" s="80" t="s">
        <v>531</v>
      </c>
      <c r="N405" s="40">
        <v>0</v>
      </c>
      <c r="O405" s="36">
        <v>0</v>
      </c>
      <c r="P405" s="41">
        <v>0</v>
      </c>
      <c r="Q405" s="40">
        <v>10</v>
      </c>
      <c r="R405" s="36">
        <v>90000</v>
      </c>
      <c r="S405" s="41">
        <v>900000</v>
      </c>
      <c r="T405" s="35">
        <v>10</v>
      </c>
      <c r="U405" s="41">
        <v>900000</v>
      </c>
      <c r="V405" s="41"/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10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89">
        <v>0</v>
      </c>
    </row>
    <row r="406" spans="1:42" ht="30.75" customHeight="1">
      <c r="A406" s="37">
        <v>394</v>
      </c>
      <c r="B406" s="37" t="s">
        <v>312</v>
      </c>
      <c r="C406" s="38" t="s">
        <v>593</v>
      </c>
      <c r="D406" s="42" t="s">
        <v>594</v>
      </c>
      <c r="E406" s="34" t="s">
        <v>177</v>
      </c>
      <c r="F406" s="33" t="s">
        <v>562</v>
      </c>
      <c r="G406" s="34" t="s">
        <v>91</v>
      </c>
      <c r="H406" s="37" t="s">
        <v>642</v>
      </c>
      <c r="I406" s="37" t="s">
        <v>451</v>
      </c>
      <c r="J406" s="37" t="s">
        <v>20</v>
      </c>
      <c r="K406" s="37" t="s">
        <v>355</v>
      </c>
      <c r="L406" s="37" t="s">
        <v>419</v>
      </c>
      <c r="M406" s="80" t="s">
        <v>531</v>
      </c>
      <c r="N406" s="40">
        <v>0</v>
      </c>
      <c r="O406" s="36">
        <v>0</v>
      </c>
      <c r="P406" s="41">
        <v>0</v>
      </c>
      <c r="Q406" s="40">
        <v>0.5</v>
      </c>
      <c r="R406" s="36">
        <v>90000</v>
      </c>
      <c r="S406" s="41">
        <v>45000</v>
      </c>
      <c r="T406" s="35">
        <v>0.5</v>
      </c>
      <c r="U406" s="41">
        <v>45000</v>
      </c>
      <c r="V406" s="41"/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0.5</v>
      </c>
      <c r="AM406" s="37">
        <v>0</v>
      </c>
      <c r="AN406" s="37">
        <v>0</v>
      </c>
      <c r="AO406" s="37">
        <v>0</v>
      </c>
      <c r="AP406" s="89">
        <v>0</v>
      </c>
    </row>
    <row r="407" spans="1:42" ht="30.75" customHeight="1">
      <c r="A407" s="37">
        <v>395</v>
      </c>
      <c r="B407" s="37" t="s">
        <v>312</v>
      </c>
      <c r="C407" s="38" t="s">
        <v>593</v>
      </c>
      <c r="D407" s="42" t="s">
        <v>594</v>
      </c>
      <c r="E407" s="34" t="s">
        <v>177</v>
      </c>
      <c r="F407" s="33" t="s">
        <v>562</v>
      </c>
      <c r="G407" s="34" t="s">
        <v>91</v>
      </c>
      <c r="H407" s="37" t="s">
        <v>642</v>
      </c>
      <c r="I407" s="37" t="s">
        <v>451</v>
      </c>
      <c r="J407" s="37" t="s">
        <v>21</v>
      </c>
      <c r="K407" s="37" t="s">
        <v>355</v>
      </c>
      <c r="L407" s="37" t="s">
        <v>419</v>
      </c>
      <c r="M407" s="80" t="s">
        <v>531</v>
      </c>
      <c r="N407" s="40">
        <v>0</v>
      </c>
      <c r="O407" s="36">
        <v>0</v>
      </c>
      <c r="P407" s="41">
        <v>0</v>
      </c>
      <c r="Q407" s="40">
        <v>1.3</v>
      </c>
      <c r="R407" s="36">
        <v>90000</v>
      </c>
      <c r="S407" s="41">
        <v>117000</v>
      </c>
      <c r="T407" s="35">
        <v>1.3</v>
      </c>
      <c r="U407" s="41">
        <v>117000</v>
      </c>
      <c r="V407" s="41"/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1.3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89">
        <v>0</v>
      </c>
    </row>
    <row r="408" spans="1:42" ht="30.75" customHeight="1">
      <c r="A408" s="37">
        <v>396</v>
      </c>
      <c r="B408" s="37" t="s">
        <v>313</v>
      </c>
      <c r="C408" s="38" t="s">
        <v>139</v>
      </c>
      <c r="D408" s="42" t="s">
        <v>267</v>
      </c>
      <c r="E408" s="34" t="s">
        <v>177</v>
      </c>
      <c r="F408" s="33" t="s">
        <v>562</v>
      </c>
      <c r="G408" s="34" t="s">
        <v>94</v>
      </c>
      <c r="H408" s="37" t="s">
        <v>643</v>
      </c>
      <c r="I408" s="37" t="s">
        <v>451</v>
      </c>
      <c r="J408" s="37" t="s">
        <v>19</v>
      </c>
      <c r="K408" s="37" t="s">
        <v>355</v>
      </c>
      <c r="L408" s="37" t="s">
        <v>418</v>
      </c>
      <c r="M408" s="80" t="s">
        <v>530</v>
      </c>
      <c r="N408" s="40">
        <v>0</v>
      </c>
      <c r="O408" s="36">
        <v>0</v>
      </c>
      <c r="P408" s="41">
        <v>0</v>
      </c>
      <c r="Q408" s="40">
        <v>10</v>
      </c>
      <c r="R408" s="36">
        <v>105000</v>
      </c>
      <c r="S408" s="41">
        <v>1050000</v>
      </c>
      <c r="T408" s="35">
        <v>10</v>
      </c>
      <c r="U408" s="41">
        <v>1050000</v>
      </c>
      <c r="V408" s="41"/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10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7">
        <v>0</v>
      </c>
      <c r="AP408" s="89">
        <v>0</v>
      </c>
    </row>
    <row r="409" spans="1:42" ht="30.75" customHeight="1">
      <c r="A409" s="37">
        <v>397</v>
      </c>
      <c r="B409" s="37" t="s">
        <v>313</v>
      </c>
      <c r="C409" s="38" t="s">
        <v>139</v>
      </c>
      <c r="D409" s="42" t="s">
        <v>267</v>
      </c>
      <c r="E409" s="34" t="s">
        <v>177</v>
      </c>
      <c r="F409" s="33" t="s">
        <v>562</v>
      </c>
      <c r="G409" s="34" t="s">
        <v>94</v>
      </c>
      <c r="H409" s="37" t="s">
        <v>643</v>
      </c>
      <c r="I409" s="37" t="s">
        <v>451</v>
      </c>
      <c r="J409" s="37" t="s">
        <v>20</v>
      </c>
      <c r="K409" s="37" t="s">
        <v>355</v>
      </c>
      <c r="L409" s="37" t="s">
        <v>418</v>
      </c>
      <c r="M409" s="80" t="s">
        <v>530</v>
      </c>
      <c r="N409" s="40">
        <v>0</v>
      </c>
      <c r="O409" s="36">
        <v>0</v>
      </c>
      <c r="P409" s="41">
        <v>0</v>
      </c>
      <c r="Q409" s="40">
        <v>0.8</v>
      </c>
      <c r="R409" s="36">
        <v>105000</v>
      </c>
      <c r="S409" s="41">
        <v>84000</v>
      </c>
      <c r="T409" s="35">
        <v>0.8</v>
      </c>
      <c r="U409" s="41">
        <v>84000</v>
      </c>
      <c r="V409" s="41"/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0.8</v>
      </c>
      <c r="AM409" s="37">
        <v>0</v>
      </c>
      <c r="AN409" s="37">
        <v>0</v>
      </c>
      <c r="AO409" s="37">
        <v>0</v>
      </c>
      <c r="AP409" s="89">
        <v>0</v>
      </c>
    </row>
    <row r="410" spans="1:42" ht="30.75" customHeight="1">
      <c r="A410" s="37">
        <v>398</v>
      </c>
      <c r="B410" s="37" t="s">
        <v>313</v>
      </c>
      <c r="C410" s="38" t="s">
        <v>139</v>
      </c>
      <c r="D410" s="42" t="s">
        <v>267</v>
      </c>
      <c r="E410" s="34" t="s">
        <v>177</v>
      </c>
      <c r="F410" s="39" t="s">
        <v>562</v>
      </c>
      <c r="G410" s="34" t="s">
        <v>94</v>
      </c>
      <c r="H410" s="37" t="s">
        <v>643</v>
      </c>
      <c r="I410" s="37" t="s">
        <v>451</v>
      </c>
      <c r="J410" s="37" t="s">
        <v>21</v>
      </c>
      <c r="K410" s="37" t="s">
        <v>355</v>
      </c>
      <c r="L410" s="37" t="s">
        <v>418</v>
      </c>
      <c r="M410" s="80" t="s">
        <v>530</v>
      </c>
      <c r="N410" s="40">
        <v>0</v>
      </c>
      <c r="O410" s="36">
        <v>0</v>
      </c>
      <c r="P410" s="41">
        <v>0</v>
      </c>
      <c r="Q410" s="40">
        <v>2</v>
      </c>
      <c r="R410" s="36">
        <v>105000</v>
      </c>
      <c r="S410" s="41">
        <v>210000</v>
      </c>
      <c r="T410" s="35">
        <v>2</v>
      </c>
      <c r="U410" s="41">
        <v>210000</v>
      </c>
      <c r="V410" s="41"/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2</v>
      </c>
      <c r="AK410" s="37">
        <v>0</v>
      </c>
      <c r="AL410" s="37">
        <v>0</v>
      </c>
      <c r="AM410" s="37">
        <v>0</v>
      </c>
      <c r="AN410" s="37">
        <v>0</v>
      </c>
      <c r="AO410" s="37">
        <v>0</v>
      </c>
      <c r="AP410" s="89">
        <v>0</v>
      </c>
    </row>
    <row r="411" spans="1:42" ht="30.75" customHeight="1">
      <c r="A411" s="37">
        <v>399</v>
      </c>
      <c r="B411" s="37" t="s">
        <v>128</v>
      </c>
      <c r="C411" s="38" t="s">
        <v>136</v>
      </c>
      <c r="D411" s="42" t="s">
        <v>137</v>
      </c>
      <c r="E411" s="34" t="s">
        <v>175</v>
      </c>
      <c r="F411" s="33" t="s">
        <v>152</v>
      </c>
      <c r="G411" s="34" t="s">
        <v>94</v>
      </c>
      <c r="H411" s="37" t="s">
        <v>672</v>
      </c>
      <c r="I411" s="37" t="s">
        <v>673</v>
      </c>
      <c r="J411" s="37" t="s">
        <v>19</v>
      </c>
      <c r="K411" s="37" t="s">
        <v>352</v>
      </c>
      <c r="L411" s="37" t="s">
        <v>413</v>
      </c>
      <c r="M411" s="80" t="s">
        <v>526</v>
      </c>
      <c r="N411" s="40">
        <v>0</v>
      </c>
      <c r="O411" s="36">
        <v>0</v>
      </c>
      <c r="P411" s="41">
        <v>0</v>
      </c>
      <c r="Q411" s="40">
        <v>10</v>
      </c>
      <c r="R411" s="36">
        <v>105000</v>
      </c>
      <c r="S411" s="41">
        <v>1050000</v>
      </c>
      <c r="T411" s="35">
        <v>10</v>
      </c>
      <c r="U411" s="41">
        <v>1050000</v>
      </c>
      <c r="V411" s="41"/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10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89">
        <v>0</v>
      </c>
    </row>
    <row r="412" spans="1:42" ht="30.75" customHeight="1">
      <c r="A412" s="37">
        <v>400</v>
      </c>
      <c r="B412" s="37" t="s">
        <v>128</v>
      </c>
      <c r="C412" s="38" t="s">
        <v>136</v>
      </c>
      <c r="D412" s="42" t="s">
        <v>137</v>
      </c>
      <c r="E412" s="34" t="s">
        <v>175</v>
      </c>
      <c r="F412" s="33" t="s">
        <v>152</v>
      </c>
      <c r="G412" s="34" t="s">
        <v>94</v>
      </c>
      <c r="H412" s="37" t="s">
        <v>672</v>
      </c>
      <c r="I412" s="37" t="s">
        <v>673</v>
      </c>
      <c r="J412" s="37" t="s">
        <v>20</v>
      </c>
      <c r="K412" s="37" t="s">
        <v>352</v>
      </c>
      <c r="L412" s="37" t="s">
        <v>413</v>
      </c>
      <c r="M412" s="80" t="s">
        <v>526</v>
      </c>
      <c r="N412" s="40">
        <v>0</v>
      </c>
      <c r="O412" s="36">
        <v>0</v>
      </c>
      <c r="P412" s="41">
        <v>0</v>
      </c>
      <c r="Q412" s="40">
        <v>0.3</v>
      </c>
      <c r="R412" s="36">
        <v>105000</v>
      </c>
      <c r="S412" s="41">
        <v>31500</v>
      </c>
      <c r="T412" s="35">
        <v>0.3</v>
      </c>
      <c r="U412" s="41">
        <v>31500</v>
      </c>
      <c r="V412" s="41"/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0.3</v>
      </c>
      <c r="AM412" s="37">
        <v>0</v>
      </c>
      <c r="AN412" s="37">
        <v>0</v>
      </c>
      <c r="AO412" s="37">
        <v>0</v>
      </c>
      <c r="AP412" s="89">
        <v>0</v>
      </c>
    </row>
    <row r="413" spans="1:42" ht="30.75" customHeight="1">
      <c r="A413" s="90">
        <v>401</v>
      </c>
      <c r="B413" s="90" t="s">
        <v>128</v>
      </c>
      <c r="C413" s="91" t="s">
        <v>136</v>
      </c>
      <c r="D413" s="92" t="s">
        <v>137</v>
      </c>
      <c r="E413" s="93" t="s">
        <v>175</v>
      </c>
      <c r="F413" s="94" t="s">
        <v>152</v>
      </c>
      <c r="G413" s="93" t="s">
        <v>94</v>
      </c>
      <c r="H413" s="90" t="s">
        <v>672</v>
      </c>
      <c r="I413" s="90" t="s">
        <v>673</v>
      </c>
      <c r="J413" s="90" t="s">
        <v>21</v>
      </c>
      <c r="K413" s="90" t="s">
        <v>352</v>
      </c>
      <c r="L413" s="90" t="s">
        <v>413</v>
      </c>
      <c r="M413" s="95" t="s">
        <v>526</v>
      </c>
      <c r="N413" s="96">
        <v>0</v>
      </c>
      <c r="O413" s="97">
        <v>0</v>
      </c>
      <c r="P413" s="97">
        <v>0</v>
      </c>
      <c r="Q413" s="96">
        <v>0.8</v>
      </c>
      <c r="R413" s="97">
        <v>105000</v>
      </c>
      <c r="S413" s="97">
        <v>84000</v>
      </c>
      <c r="T413" s="96">
        <v>0.8</v>
      </c>
      <c r="U413" s="97">
        <v>84000</v>
      </c>
      <c r="V413" s="41"/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0.8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89">
        <v>0</v>
      </c>
    </row>
    <row r="414" spans="1:42" hidden="1">
      <c r="A414" s="43"/>
      <c r="B414" s="44"/>
      <c r="C414" s="45"/>
      <c r="D414" s="46"/>
      <c r="E414" s="78"/>
      <c r="F414" s="46"/>
      <c r="G414" s="43"/>
      <c r="H414" s="43"/>
      <c r="I414" s="43"/>
      <c r="J414" s="44"/>
      <c r="K414" s="44"/>
      <c r="L414" s="44"/>
      <c r="M414" s="43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</row>
    <row r="415" spans="1:42" s="32" customFormat="1" ht="24.75" customHeight="1">
      <c r="A415" s="47"/>
      <c r="B415" s="47"/>
      <c r="C415" s="48" t="s">
        <v>97</v>
      </c>
      <c r="D415" s="49"/>
      <c r="E415" s="49"/>
      <c r="F415" s="49"/>
      <c r="G415" s="47"/>
      <c r="H415" s="47"/>
      <c r="I415" s="47"/>
      <c r="J415" s="47"/>
      <c r="K415" s="47"/>
      <c r="L415" s="47"/>
      <c r="M415" s="47"/>
      <c r="N415" s="50">
        <f>SUBTOTAL(9,N13:N414)</f>
        <v>3334.900000000001</v>
      </c>
      <c r="O415" s="47"/>
      <c r="P415" s="70">
        <f>SUBTOTAL(9,P13:P414)</f>
        <v>250491500</v>
      </c>
      <c r="Q415" s="50">
        <f>SUBTOTAL(9,Q13:Q414)</f>
        <v>1011.9999999999993</v>
      </c>
      <c r="R415" s="47"/>
      <c r="S415" s="70">
        <f>SUBTOTAL(9,S13:S414)</f>
        <v>111487500</v>
      </c>
      <c r="T415" s="50">
        <f>SUBTOTAL(9,T13:T414)</f>
        <v>4346.9000000000033</v>
      </c>
      <c r="U415" s="70">
        <f>SUBTOTAL(9,U13:U414)</f>
        <v>361979000</v>
      </c>
      <c r="V415" s="47"/>
      <c r="W415" s="50">
        <f t="shared" ref="W415:AO415" si="0">SUBTOTAL(9,W13:W313)</f>
        <v>0</v>
      </c>
      <c r="X415" s="50">
        <f t="shared" si="0"/>
        <v>135.6</v>
      </c>
      <c r="Y415" s="50">
        <f t="shared" si="0"/>
        <v>54.70000000000001</v>
      </c>
      <c r="Z415" s="50">
        <f t="shared" si="0"/>
        <v>0</v>
      </c>
      <c r="AA415" s="50">
        <f t="shared" si="0"/>
        <v>0</v>
      </c>
      <c r="AB415" s="50">
        <f t="shared" si="0"/>
        <v>1327.2999999999997</v>
      </c>
      <c r="AC415" s="50">
        <f t="shared" si="0"/>
        <v>0</v>
      </c>
      <c r="AD415" s="50">
        <f t="shared" si="0"/>
        <v>953.6</v>
      </c>
      <c r="AE415" s="50">
        <f t="shared" si="0"/>
        <v>0</v>
      </c>
      <c r="AF415" s="50">
        <f t="shared" si="0"/>
        <v>0</v>
      </c>
      <c r="AG415" s="50">
        <f t="shared" si="0"/>
        <v>0</v>
      </c>
      <c r="AH415" s="50">
        <f t="shared" si="0"/>
        <v>0</v>
      </c>
      <c r="AI415" s="50">
        <f t="shared" si="0"/>
        <v>670</v>
      </c>
      <c r="AJ415" s="50">
        <f t="shared" si="0"/>
        <v>45.900000000000006</v>
      </c>
      <c r="AK415" s="50">
        <f t="shared" si="0"/>
        <v>0</v>
      </c>
      <c r="AL415" s="50">
        <f t="shared" si="0"/>
        <v>20.200000000000006</v>
      </c>
      <c r="AM415" s="50">
        <f t="shared" si="0"/>
        <v>0</v>
      </c>
      <c r="AN415" s="50">
        <f t="shared" si="0"/>
        <v>0</v>
      </c>
      <c r="AO415" s="50">
        <f t="shared" si="0"/>
        <v>0</v>
      </c>
    </row>
    <row r="417" spans="2:41" s="51" customFormat="1" ht="16.5">
      <c r="B417" s="52"/>
      <c r="C417" s="121" t="s">
        <v>98</v>
      </c>
      <c r="D417" s="121"/>
      <c r="E417" s="121"/>
      <c r="F417" s="121"/>
      <c r="G417" s="121"/>
      <c r="H417" s="53">
        <f>U415</f>
        <v>361979000</v>
      </c>
      <c r="I417" s="56" t="s">
        <v>99</v>
      </c>
      <c r="J417" s="52"/>
      <c r="K417" s="52"/>
      <c r="L417" s="52"/>
      <c r="M417" s="54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</row>
    <row r="418" spans="2:41" s="51" customFormat="1" ht="27.75" customHeight="1">
      <c r="B418" s="52"/>
      <c r="C418" s="121" t="s">
        <v>100</v>
      </c>
      <c r="D418" s="121"/>
      <c r="E418" s="79"/>
      <c r="F418" s="74"/>
      <c r="G418" s="55" t="str">
        <f>tien_so!C6</f>
        <v>Ba trăm sáu mươi mốt triệu chín trăm bảy mươi chín ngàn đồng./.</v>
      </c>
      <c r="J418" s="52"/>
      <c r="K418" s="52"/>
      <c r="L418" s="52"/>
      <c r="N418" s="52"/>
      <c r="O418" s="52"/>
      <c r="P418" s="52"/>
      <c r="Q418" s="52"/>
      <c r="R418" s="52"/>
      <c r="S418" s="52"/>
      <c r="T418" s="63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</row>
  </sheetData>
  <autoFilter ref="A12:AO410"/>
  <mergeCells count="25">
    <mergeCell ref="W8:AO8"/>
    <mergeCell ref="AI9:AO9"/>
    <mergeCell ref="W9:AH9"/>
    <mergeCell ref="C417:G417"/>
    <mergeCell ref="T8:T10"/>
    <mergeCell ref="U8:U10"/>
    <mergeCell ref="V8:V10"/>
    <mergeCell ref="M8:M10"/>
    <mergeCell ref="L8:L10"/>
    <mergeCell ref="C418:D418"/>
    <mergeCell ref="A1:G1"/>
    <mergeCell ref="A2:G2"/>
    <mergeCell ref="A4:U4"/>
    <mergeCell ref="A5:U5"/>
    <mergeCell ref="A6:U6"/>
    <mergeCell ref="N8:P9"/>
    <mergeCell ref="Q8:S9"/>
    <mergeCell ref="A8:A10"/>
    <mergeCell ref="H8:I9"/>
    <mergeCell ref="C8:C10"/>
    <mergeCell ref="B8:B10"/>
    <mergeCell ref="J8:J10"/>
    <mergeCell ref="K8:K10"/>
    <mergeCell ref="G8:G10"/>
    <mergeCell ref="D8:D10"/>
  </mergeCells>
  <phoneticPr fontId="2" type="noConversion"/>
  <pageMargins left="0.34" right="0.2" top="0.33" bottom="0.52" header="0.22" footer="0.28999999999999998"/>
  <pageSetup paperSize="9" scale="5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Ma_Khoa</vt:lpstr>
      <vt:lpstr>tien_so</vt:lpstr>
      <vt:lpstr>Ma-Chuc_Danh</vt:lpstr>
      <vt:lpstr>Tong_hop</vt:lpstr>
      <vt:lpstr>Chi_tiet_gio_KI_2019_2020</vt:lpstr>
      <vt:lpstr>Chi_tiet_gio_KI_2019_2020!Print_Area</vt:lpstr>
      <vt:lpstr>Tong_hop!Print_Area</vt:lpstr>
      <vt:lpstr>Chi_tiet_gio_KI_2019_2020!Print_Titles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2020-01-15T01:57:16Z</cp:lastPrinted>
  <dcterms:created xsi:type="dcterms:W3CDTF">2017-06-21T04:57:59Z</dcterms:created>
  <dcterms:modified xsi:type="dcterms:W3CDTF">2020-01-15T10:00:32Z</dcterms:modified>
</cp:coreProperties>
</file>