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480" windowHeight="9690" firstSheet="1" activeTab="1"/>
  </bookViews>
  <sheets>
    <sheet name="tien_so" sheetId="5" state="hidden" r:id="rId1"/>
    <sheet name="Tong_hop" sheetId="3" r:id="rId2"/>
    <sheet name="Chitiet" sheetId="4" r:id="rId3"/>
  </sheets>
  <definedNames>
    <definedName name="_xlnm._FilterDatabase" localSheetId="2" hidden="1">Chitiet!$A$8:$O$622</definedName>
    <definedName name="_xlnm._FilterDatabase" localSheetId="0" hidden="1">tien_so!#REF!</definedName>
    <definedName name="_xlnm._FilterDatabase" localSheetId="1" hidden="1">Tong_hop!$A$9:$M$303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2">Chitiet!$A$1:$O$626</definedName>
    <definedName name="_xlnm.Print_Area" localSheetId="1">Tong_hop!$A$1:$M$309</definedName>
    <definedName name="_xlnm.Print_Titles" localSheetId="2">Chitiet!$8:$8</definedName>
    <definedName name="_xlnm.Print_Titles" localSheetId="0">tien_so!#REF!</definedName>
    <definedName name="_xlnm.Print_Titles" localSheetId="1">Tong_hop!$9:$9</definedName>
    <definedName name="tam">#REF!</definedName>
  </definedNames>
  <calcPr calcId="124519" fullCalcOnLoad="1"/>
  <fileRecoveryPr autoRecover="0"/>
</workbook>
</file>

<file path=xl/calcChain.xml><?xml version="1.0" encoding="utf-8"?>
<calcChain xmlns="http://schemas.openxmlformats.org/spreadsheetml/2006/main">
  <c r="G10" i="3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322" s="1"/>
  <c r="G328" s="1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L293"/>
  <c r="L290"/>
  <c r="L289"/>
  <c r="L286"/>
  <c r="H303"/>
  <c r="J303"/>
  <c r="L298"/>
  <c r="L288"/>
  <c r="L300"/>
  <c r="L296"/>
  <c r="L287"/>
  <c r="L299"/>
  <c r="L283"/>
  <c r="L285"/>
  <c r="L284"/>
  <c r="L282"/>
  <c r="L281"/>
  <c r="L280"/>
  <c r="L278"/>
  <c r="L277"/>
  <c r="L275"/>
  <c r="L274"/>
  <c r="L276"/>
  <c r="L271"/>
  <c r="L272"/>
  <c r="L267"/>
  <c r="L266"/>
  <c r="L268"/>
  <c r="L269"/>
  <c r="L260"/>
  <c r="L264"/>
  <c r="L263"/>
  <c r="L262"/>
  <c r="L261"/>
  <c r="L255"/>
  <c r="L251"/>
  <c r="L250"/>
  <c r="L249"/>
  <c r="L254"/>
  <c r="L252"/>
  <c r="L246"/>
  <c r="L244"/>
  <c r="L245"/>
  <c r="L243"/>
  <c r="L241"/>
  <c r="L238"/>
  <c r="L233"/>
  <c r="L235"/>
  <c r="L231"/>
  <c r="L220"/>
  <c r="L225"/>
  <c r="L213"/>
  <c r="L159"/>
  <c r="K303"/>
  <c r="K302"/>
  <c r="H302"/>
  <c r="J302" s="1"/>
  <c r="K301"/>
  <c r="H301"/>
  <c r="J301"/>
  <c r="K300"/>
  <c r="H300"/>
  <c r="J300" s="1"/>
  <c r="K299"/>
  <c r="H299"/>
  <c r="J299"/>
  <c r="K298"/>
  <c r="H298"/>
  <c r="J298" s="1"/>
  <c r="K297"/>
  <c r="H297"/>
  <c r="J297"/>
  <c r="K296"/>
  <c r="H296"/>
  <c r="J296" s="1"/>
  <c r="K295"/>
  <c r="H295"/>
  <c r="J295"/>
  <c r="K294"/>
  <c r="H294"/>
  <c r="J294" s="1"/>
  <c r="K293"/>
  <c r="H293"/>
  <c r="J293"/>
  <c r="K292"/>
  <c r="H292"/>
  <c r="J292" s="1"/>
  <c r="K291"/>
  <c r="H291"/>
  <c r="J291"/>
  <c r="K290"/>
  <c r="H290"/>
  <c r="J290" s="1"/>
  <c r="K289"/>
  <c r="H289"/>
  <c r="J289"/>
  <c r="L143"/>
  <c r="K288"/>
  <c r="H288"/>
  <c r="J288"/>
  <c r="K287"/>
  <c r="H287"/>
  <c r="J287" s="1"/>
  <c r="K286"/>
  <c r="H286"/>
  <c r="J286"/>
  <c r="K285"/>
  <c r="H285"/>
  <c r="J285" s="1"/>
  <c r="K284"/>
  <c r="H284"/>
  <c r="J284"/>
  <c r="K283"/>
  <c r="H283"/>
  <c r="J283" s="1"/>
  <c r="K282"/>
  <c r="H282"/>
  <c r="J282"/>
  <c r="K281"/>
  <c r="H281"/>
  <c r="J281" s="1"/>
  <c r="K280"/>
  <c r="H280"/>
  <c r="J280"/>
  <c r="L141"/>
  <c r="K279"/>
  <c r="H279"/>
  <c r="K278"/>
  <c r="H278"/>
  <c r="J278" s="1"/>
  <c r="J325" s="1"/>
  <c r="K277"/>
  <c r="K324" s="1"/>
  <c r="K328" s="1"/>
  <c r="H277"/>
  <c r="J277" s="1"/>
  <c r="J324" s="1"/>
  <c r="K276"/>
  <c r="H276"/>
  <c r="J276" s="1"/>
  <c r="K275"/>
  <c r="H275"/>
  <c r="J275"/>
  <c r="K274"/>
  <c r="H274"/>
  <c r="J274" s="1"/>
  <c r="K273"/>
  <c r="H273"/>
  <c r="J273"/>
  <c r="K272"/>
  <c r="H272"/>
  <c r="J272" s="1"/>
  <c r="K271"/>
  <c r="H271"/>
  <c r="J271"/>
  <c r="K270"/>
  <c r="H270"/>
  <c r="J270" s="1"/>
  <c r="K269"/>
  <c r="H269"/>
  <c r="J269"/>
  <c r="L136"/>
  <c r="K268"/>
  <c r="H268"/>
  <c r="J268"/>
  <c r="K267"/>
  <c r="H267"/>
  <c r="J267" s="1"/>
  <c r="K266"/>
  <c r="H266"/>
  <c r="J266"/>
  <c r="K265"/>
  <c r="H265"/>
  <c r="J265" s="1"/>
  <c r="K264"/>
  <c r="H264"/>
  <c r="J264"/>
  <c r="K263"/>
  <c r="H263"/>
  <c r="J263" s="1"/>
  <c r="K262"/>
  <c r="H262"/>
  <c r="J262"/>
  <c r="K261"/>
  <c r="H261"/>
  <c r="J261" s="1"/>
  <c r="L129"/>
  <c r="K260"/>
  <c r="H260"/>
  <c r="J260" s="1"/>
  <c r="L259"/>
  <c r="K259"/>
  <c r="H259"/>
  <c r="J259" s="1"/>
  <c r="L258"/>
  <c r="K258"/>
  <c r="H258"/>
  <c r="J258" s="1"/>
  <c r="K257"/>
  <c r="H257"/>
  <c r="K256"/>
  <c r="H256"/>
  <c r="J256"/>
  <c r="K255"/>
  <c r="H255"/>
  <c r="J255" s="1"/>
  <c r="K254"/>
  <c r="H254"/>
  <c r="J254"/>
  <c r="L253"/>
  <c r="K253"/>
  <c r="H253"/>
  <c r="J253"/>
  <c r="K252"/>
  <c r="H252"/>
  <c r="J252" s="1"/>
  <c r="K251"/>
  <c r="H251"/>
  <c r="J251"/>
  <c r="K250"/>
  <c r="H250"/>
  <c r="J250" s="1"/>
  <c r="K249"/>
  <c r="H249"/>
  <c r="J249"/>
  <c r="K248"/>
  <c r="H248"/>
  <c r="J248" s="1"/>
  <c r="L247"/>
  <c r="K247"/>
  <c r="H247"/>
  <c r="J247" s="1"/>
  <c r="K246"/>
  <c r="H246"/>
  <c r="J246"/>
  <c r="K245"/>
  <c r="H245"/>
  <c r="J245" s="1"/>
  <c r="K244"/>
  <c r="H244"/>
  <c r="K243"/>
  <c r="H243"/>
  <c r="J243"/>
  <c r="L242"/>
  <c r="K242"/>
  <c r="H242"/>
  <c r="J242"/>
  <c r="L122"/>
  <c r="K241"/>
  <c r="H241"/>
  <c r="J241"/>
  <c r="L240"/>
  <c r="K240"/>
  <c r="H240"/>
  <c r="J240"/>
  <c r="L239"/>
  <c r="K239"/>
  <c r="H239"/>
  <c r="J239" s="1"/>
  <c r="L123"/>
  <c r="K238"/>
  <c r="H238"/>
  <c r="J238" s="1"/>
  <c r="K237"/>
  <c r="H237"/>
  <c r="J237"/>
  <c r="L236"/>
  <c r="K236"/>
  <c r="H236"/>
  <c r="J236"/>
  <c r="K235"/>
  <c r="H235"/>
  <c r="J235" s="1"/>
  <c r="L234"/>
  <c r="K234"/>
  <c r="H234"/>
  <c r="J234" s="1"/>
  <c r="K233"/>
  <c r="H233"/>
  <c r="J233"/>
  <c r="L232"/>
  <c r="K232"/>
  <c r="H232"/>
  <c r="J232"/>
  <c r="K231"/>
  <c r="H231"/>
  <c r="J231" s="1"/>
  <c r="L230"/>
  <c r="K230"/>
  <c r="H230"/>
  <c r="J230" s="1"/>
  <c r="L229"/>
  <c r="K229"/>
  <c r="H229"/>
  <c r="J229" s="1"/>
  <c r="L228"/>
  <c r="K228"/>
  <c r="H228"/>
  <c r="J228" s="1"/>
  <c r="L227"/>
  <c r="K227"/>
  <c r="H227"/>
  <c r="J227" s="1"/>
  <c r="L226"/>
  <c r="K226"/>
  <c r="H226"/>
  <c r="J226" s="1"/>
  <c r="K225"/>
  <c r="H225"/>
  <c r="J225"/>
  <c r="L224"/>
  <c r="K224"/>
  <c r="H224"/>
  <c r="J224"/>
  <c r="L223"/>
  <c r="K223"/>
  <c r="H223"/>
  <c r="J223"/>
  <c r="L112"/>
  <c r="L222"/>
  <c r="K222"/>
  <c r="H222"/>
  <c r="J222" s="1"/>
  <c r="L221"/>
  <c r="K221"/>
  <c r="H221"/>
  <c r="J221" s="1"/>
  <c r="K220"/>
  <c r="H220"/>
  <c r="J220"/>
  <c r="L186"/>
  <c r="L11"/>
  <c r="L15"/>
  <c r="H17"/>
  <c r="J17" s="1"/>
  <c r="H19"/>
  <c r="J19" s="1"/>
  <c r="L18"/>
  <c r="L20"/>
  <c r="L23"/>
  <c r="L22"/>
  <c r="L28"/>
  <c r="L26"/>
  <c r="L27"/>
  <c r="L31"/>
  <c r="L29"/>
  <c r="L33"/>
  <c r="H34"/>
  <c r="J34" s="1"/>
  <c r="L36"/>
  <c r="L39"/>
  <c r="L40"/>
  <c r="L44"/>
  <c r="L47"/>
  <c r="L46"/>
  <c r="L48"/>
  <c r="L53"/>
  <c r="L52"/>
  <c r="L54"/>
  <c r="L55"/>
  <c r="L60"/>
  <c r="L62"/>
  <c r="L63"/>
  <c r="L70"/>
  <c r="L71"/>
  <c r="L77"/>
  <c r="L79"/>
  <c r="L81"/>
  <c r="L84"/>
  <c r="L86"/>
  <c r="L90"/>
  <c r="L88"/>
  <c r="L97"/>
  <c r="L96"/>
  <c r="L100"/>
  <c r="L104"/>
  <c r="L106"/>
  <c r="L105"/>
  <c r="L107"/>
  <c r="L111"/>
  <c r="L120"/>
  <c r="L124"/>
  <c r="L125"/>
  <c r="L127"/>
  <c r="L128"/>
  <c r="L130"/>
  <c r="L131"/>
  <c r="L132"/>
  <c r="L133"/>
  <c r="L134"/>
  <c r="L135"/>
  <c r="L137"/>
  <c r="L138"/>
  <c r="L139"/>
  <c r="L140"/>
  <c r="L142"/>
  <c r="L144"/>
  <c r="L145"/>
  <c r="L146"/>
  <c r="L147"/>
  <c r="L148"/>
  <c r="L149"/>
  <c r="L150"/>
  <c r="L151"/>
  <c r="L152"/>
  <c r="L153"/>
  <c r="L183"/>
  <c r="L154"/>
  <c r="L155"/>
  <c r="L156"/>
  <c r="L157"/>
  <c r="L158"/>
  <c r="L177"/>
  <c r="L18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4"/>
  <c r="L215"/>
  <c r="L216"/>
  <c r="L217"/>
  <c r="L218"/>
  <c r="L219"/>
  <c r="H10"/>
  <c r="J10" s="1"/>
  <c r="H11"/>
  <c r="H12"/>
  <c r="J12"/>
  <c r="H13"/>
  <c r="J13"/>
  <c r="H14"/>
  <c r="J14"/>
  <c r="H15"/>
  <c r="J15"/>
  <c r="H16"/>
  <c r="J16"/>
  <c r="H18"/>
  <c r="J18"/>
  <c r="H20"/>
  <c r="J20"/>
  <c r="H21"/>
  <c r="J21"/>
  <c r="H22"/>
  <c r="J22"/>
  <c r="H23"/>
  <c r="J23"/>
  <c r="H24"/>
  <c r="J24"/>
  <c r="H25"/>
  <c r="J25"/>
  <c r="H26"/>
  <c r="J26"/>
  <c r="H27"/>
  <c r="J27" s="1"/>
  <c r="H28"/>
  <c r="J28" s="1"/>
  <c r="H29"/>
  <c r="J29" s="1"/>
  <c r="H30"/>
  <c r="J30" s="1"/>
  <c r="H31"/>
  <c r="J31" s="1"/>
  <c r="H32"/>
  <c r="J32" s="1"/>
  <c r="H33"/>
  <c r="J33" s="1"/>
  <c r="H35"/>
  <c r="J35" s="1"/>
  <c r="H36"/>
  <c r="J36" s="1"/>
  <c r="H37"/>
  <c r="J37" s="1"/>
  <c r="H38"/>
  <c r="J38" s="1"/>
  <c r="H39"/>
  <c r="J39" s="1"/>
  <c r="H40"/>
  <c r="J40" s="1"/>
  <c r="H41"/>
  <c r="J41" s="1"/>
  <c r="H42"/>
  <c r="J42" s="1"/>
  <c r="H43"/>
  <c r="J43" s="1"/>
  <c r="H44"/>
  <c r="J44" s="1"/>
  <c r="H45"/>
  <c r="J45" s="1"/>
  <c r="H46"/>
  <c r="J46" s="1"/>
  <c r="H47"/>
  <c r="J47" s="1"/>
  <c r="H48"/>
  <c r="J48" s="1"/>
  <c r="H49"/>
  <c r="J49" s="1"/>
  <c r="H50"/>
  <c r="J50" s="1"/>
  <c r="H51"/>
  <c r="J51" s="1"/>
  <c r="H52"/>
  <c r="J52" s="1"/>
  <c r="H53"/>
  <c r="J53" s="1"/>
  <c r="H54"/>
  <c r="J54" s="1"/>
  <c r="H55"/>
  <c r="J55" s="1"/>
  <c r="H56"/>
  <c r="J56" s="1"/>
  <c r="H57"/>
  <c r="J57" s="1"/>
  <c r="H58"/>
  <c r="J58" s="1"/>
  <c r="H59"/>
  <c r="J59" s="1"/>
  <c r="H60"/>
  <c r="J60" s="1"/>
  <c r="H61"/>
  <c r="J61" s="1"/>
  <c r="H62"/>
  <c r="J62" s="1"/>
  <c r="H63"/>
  <c r="J63" s="1"/>
  <c r="H64"/>
  <c r="J64" s="1"/>
  <c r="H65"/>
  <c r="J65" s="1"/>
  <c r="H66"/>
  <c r="J66" s="1"/>
  <c r="H67"/>
  <c r="J67" s="1"/>
  <c r="H68"/>
  <c r="J68" s="1"/>
  <c r="H69"/>
  <c r="J69" s="1"/>
  <c r="H70"/>
  <c r="J70" s="1"/>
  <c r="H71"/>
  <c r="J71" s="1"/>
  <c r="H72"/>
  <c r="J72" s="1"/>
  <c r="H73"/>
  <c r="J73" s="1"/>
  <c r="H74"/>
  <c r="J74" s="1"/>
  <c r="H75"/>
  <c r="J75" s="1"/>
  <c r="H76"/>
  <c r="J76" s="1"/>
  <c r="H77"/>
  <c r="J77" s="1"/>
  <c r="H78"/>
  <c r="H79"/>
  <c r="J79"/>
  <c r="H80"/>
  <c r="J80"/>
  <c r="H81"/>
  <c r="J81"/>
  <c r="H82"/>
  <c r="J82"/>
  <c r="H83"/>
  <c r="J83"/>
  <c r="H84"/>
  <c r="J84"/>
  <c r="H85"/>
  <c r="J85"/>
  <c r="H86"/>
  <c r="J86"/>
  <c r="H87"/>
  <c r="J87"/>
  <c r="H88"/>
  <c r="J88"/>
  <c r="H89"/>
  <c r="J89"/>
  <c r="H90"/>
  <c r="J90"/>
  <c r="H91"/>
  <c r="J91"/>
  <c r="H92"/>
  <c r="J92"/>
  <c r="H93"/>
  <c r="J93"/>
  <c r="H94"/>
  <c r="J94"/>
  <c r="H95"/>
  <c r="J95"/>
  <c r="H96"/>
  <c r="J96"/>
  <c r="H97"/>
  <c r="J97"/>
  <c r="H98"/>
  <c r="J98"/>
  <c r="H99"/>
  <c r="J99"/>
  <c r="H100"/>
  <c r="J100"/>
  <c r="H101"/>
  <c r="J101"/>
  <c r="H102"/>
  <c r="J102"/>
  <c r="H103"/>
  <c r="J103"/>
  <c r="H104"/>
  <c r="J104"/>
  <c r="H105"/>
  <c r="J105"/>
  <c r="H106"/>
  <c r="J106"/>
  <c r="H107"/>
  <c r="J107"/>
  <c r="H108"/>
  <c r="J108"/>
  <c r="H109"/>
  <c r="J109"/>
  <c r="H110"/>
  <c r="J110"/>
  <c r="H111"/>
  <c r="J111"/>
  <c r="H112"/>
  <c r="J112"/>
  <c r="H113"/>
  <c r="J113"/>
  <c r="H114"/>
  <c r="J114"/>
  <c r="H115"/>
  <c r="J115"/>
  <c r="H116"/>
  <c r="J116"/>
  <c r="H117"/>
  <c r="J117"/>
  <c r="H118"/>
  <c r="J118"/>
  <c r="H119"/>
  <c r="J119"/>
  <c r="H120"/>
  <c r="J120"/>
  <c r="H121"/>
  <c r="J121"/>
  <c r="H122"/>
  <c r="H123"/>
  <c r="J123" s="1"/>
  <c r="H124"/>
  <c r="J124" s="1"/>
  <c r="H125"/>
  <c r="J125" s="1"/>
  <c r="H126"/>
  <c r="J126" s="1"/>
  <c r="H127"/>
  <c r="J127" s="1"/>
  <c r="H128"/>
  <c r="J128" s="1"/>
  <c r="H129"/>
  <c r="J129" s="1"/>
  <c r="H130"/>
  <c r="J130" s="1"/>
  <c r="H131"/>
  <c r="J131" s="1"/>
  <c r="H132"/>
  <c r="J132" s="1"/>
  <c r="H133"/>
  <c r="J133" s="1"/>
  <c r="H134"/>
  <c r="J134" s="1"/>
  <c r="H135"/>
  <c r="J135" s="1"/>
  <c r="H136"/>
  <c r="J136" s="1"/>
  <c r="H137"/>
  <c r="J137" s="1"/>
  <c r="H138"/>
  <c r="H139"/>
  <c r="J139"/>
  <c r="H140"/>
  <c r="J140"/>
  <c r="H141"/>
  <c r="J141"/>
  <c r="H142"/>
  <c r="J142"/>
  <c r="H143"/>
  <c r="J143"/>
  <c r="H144"/>
  <c r="J144"/>
  <c r="H145"/>
  <c r="J145"/>
  <c r="H146"/>
  <c r="J146"/>
  <c r="H147"/>
  <c r="J147"/>
  <c r="H148"/>
  <c r="J148"/>
  <c r="H149"/>
  <c r="J149"/>
  <c r="H150"/>
  <c r="J150"/>
  <c r="H151"/>
  <c r="J151"/>
  <c r="H152"/>
  <c r="J152"/>
  <c r="H153"/>
  <c r="J153"/>
  <c r="H154"/>
  <c r="H155"/>
  <c r="J155" s="1"/>
  <c r="H156"/>
  <c r="J156" s="1"/>
  <c r="H157"/>
  <c r="H158"/>
  <c r="J158"/>
  <c r="H159"/>
  <c r="J159"/>
  <c r="H160"/>
  <c r="J160"/>
  <c r="H161"/>
  <c r="J161"/>
  <c r="H162"/>
  <c r="J162"/>
  <c r="H163"/>
  <c r="J163" s="1"/>
  <c r="H164"/>
  <c r="J164" s="1"/>
  <c r="H165"/>
  <c r="J165" s="1"/>
  <c r="H166"/>
  <c r="J166" s="1"/>
  <c r="H167"/>
  <c r="J167" s="1"/>
  <c r="H168"/>
  <c r="J168" s="1"/>
  <c r="H169"/>
  <c r="J169" s="1"/>
  <c r="H170"/>
  <c r="J170" s="1"/>
  <c r="H171"/>
  <c r="J171" s="1"/>
  <c r="H172"/>
  <c r="J172" s="1"/>
  <c r="H173"/>
  <c r="J173" s="1"/>
  <c r="H174"/>
  <c r="J174" s="1"/>
  <c r="H175"/>
  <c r="J175" s="1"/>
  <c r="H176"/>
  <c r="J176" s="1"/>
  <c r="H177"/>
  <c r="J177" s="1"/>
  <c r="H178"/>
  <c r="J178" s="1"/>
  <c r="H179"/>
  <c r="J179" s="1"/>
  <c r="H180"/>
  <c r="J180" s="1"/>
  <c r="H181"/>
  <c r="J181" s="1"/>
  <c r="H182"/>
  <c r="J182" s="1"/>
  <c r="H183"/>
  <c r="J183" s="1"/>
  <c r="H184"/>
  <c r="J184" s="1"/>
  <c r="H185"/>
  <c r="H186"/>
  <c r="J186"/>
  <c r="H187"/>
  <c r="J187"/>
  <c r="H188"/>
  <c r="J188"/>
  <c r="H189"/>
  <c r="J189"/>
  <c r="H190"/>
  <c r="J190"/>
  <c r="H191"/>
  <c r="J191"/>
  <c r="H192"/>
  <c r="J192"/>
  <c r="H193"/>
  <c r="J193"/>
  <c r="H194"/>
  <c r="J194"/>
  <c r="H195"/>
  <c r="J195"/>
  <c r="H196"/>
  <c r="J196"/>
  <c r="H197"/>
  <c r="J197"/>
  <c r="H198"/>
  <c r="J198"/>
  <c r="H199"/>
  <c r="J199"/>
  <c r="H200"/>
  <c r="J200"/>
  <c r="H201"/>
  <c r="J201"/>
  <c r="H202"/>
  <c r="J202"/>
  <c r="H203"/>
  <c r="J203"/>
  <c r="H204"/>
  <c r="J204"/>
  <c r="H205"/>
  <c r="J205"/>
  <c r="H206"/>
  <c r="J206"/>
  <c r="H207"/>
  <c r="J207" s="1"/>
  <c r="H208"/>
  <c r="J208" s="1"/>
  <c r="H209"/>
  <c r="J209" s="1"/>
  <c r="H210"/>
  <c r="J210" s="1"/>
  <c r="H211"/>
  <c r="J211" s="1"/>
  <c r="H212"/>
  <c r="J212" s="1"/>
  <c r="H213"/>
  <c r="J213" s="1"/>
  <c r="H214"/>
  <c r="J214" s="1"/>
  <c r="H215"/>
  <c r="J215" s="1"/>
  <c r="H216"/>
  <c r="J216" s="1"/>
  <c r="H217"/>
  <c r="J217" s="1"/>
  <c r="H218"/>
  <c r="H219"/>
  <c r="J219"/>
  <c r="L327"/>
  <c r="K327"/>
  <c r="J327"/>
  <c r="H327"/>
  <c r="G327"/>
  <c r="H326"/>
  <c r="L324"/>
  <c r="H324"/>
  <c r="G324"/>
  <c r="K322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321"/>
  <c r="K219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162"/>
  <c r="K163"/>
  <c r="K164"/>
  <c r="K165"/>
  <c r="K166"/>
  <c r="K167"/>
  <c r="G318"/>
  <c r="K149"/>
  <c r="K150"/>
  <c r="K151"/>
  <c r="K152"/>
  <c r="K153"/>
  <c r="K154"/>
  <c r="K155"/>
  <c r="K156"/>
  <c r="K157"/>
  <c r="K158"/>
  <c r="K159"/>
  <c r="K160"/>
  <c r="K161"/>
  <c r="K139"/>
  <c r="K140"/>
  <c r="K141"/>
  <c r="K142"/>
  <c r="K143"/>
  <c r="K144"/>
  <c r="K145"/>
  <c r="K146"/>
  <c r="K147"/>
  <c r="K148"/>
  <c r="K127"/>
  <c r="K128"/>
  <c r="K129"/>
  <c r="K130"/>
  <c r="K131"/>
  <c r="K132"/>
  <c r="K133"/>
  <c r="K134"/>
  <c r="K135"/>
  <c r="K136"/>
  <c r="K137"/>
  <c r="K138"/>
  <c r="K125"/>
  <c r="K126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G315"/>
  <c r="K97"/>
  <c r="K98"/>
  <c r="K99"/>
  <c r="K100"/>
  <c r="K101"/>
  <c r="K102"/>
  <c r="K103"/>
  <c r="K104"/>
  <c r="K105"/>
  <c r="K85"/>
  <c r="K86"/>
  <c r="K87"/>
  <c r="K88"/>
  <c r="K89"/>
  <c r="K90"/>
  <c r="K91"/>
  <c r="K92"/>
  <c r="K93"/>
  <c r="K94"/>
  <c r="K95"/>
  <c r="K96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53"/>
  <c r="K54"/>
  <c r="K55"/>
  <c r="K56"/>
  <c r="K57"/>
  <c r="K58"/>
  <c r="K59"/>
  <c r="K60"/>
  <c r="K61"/>
  <c r="H313"/>
  <c r="K41"/>
  <c r="K42"/>
  <c r="K43"/>
  <c r="K44"/>
  <c r="K45"/>
  <c r="K46"/>
  <c r="K47"/>
  <c r="K48"/>
  <c r="K49"/>
  <c r="K50"/>
  <c r="K51"/>
  <c r="K52"/>
  <c r="K33"/>
  <c r="K34"/>
  <c r="K35"/>
  <c r="K36"/>
  <c r="K37"/>
  <c r="K38"/>
  <c r="K39"/>
  <c r="K40"/>
  <c r="G312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M623" i="4"/>
  <c r="L622"/>
  <c r="J623"/>
  <c r="I623"/>
  <c r="L180" i="3"/>
  <c r="L161"/>
  <c r="L160"/>
  <c r="L49"/>
  <c r="L119"/>
  <c r="L42"/>
  <c r="L192"/>
  <c r="L187"/>
  <c r="L167"/>
  <c r="L164"/>
  <c r="L165"/>
  <c r="L116"/>
  <c r="L82"/>
  <c r="L68"/>
  <c r="L61"/>
  <c r="L43"/>
  <c r="L169"/>
  <c r="L72"/>
  <c r="L51"/>
  <c r="L12"/>
  <c r="L189"/>
  <c r="L175"/>
  <c r="L170"/>
  <c r="L94"/>
  <c r="L98"/>
  <c r="L80"/>
  <c r="L67"/>
  <c r="L65"/>
  <c r="L32"/>
  <c r="L16"/>
  <c r="L115"/>
  <c r="L118"/>
  <c r="L188"/>
  <c r="L173"/>
  <c r="L166"/>
  <c r="L113"/>
  <c r="L85"/>
  <c r="L76"/>
  <c r="L38"/>
  <c r="L126"/>
  <c r="L179"/>
  <c r="L93"/>
  <c r="L66"/>
  <c r="L191"/>
  <c r="L184"/>
  <c r="L168"/>
  <c r="L108"/>
  <c r="L74"/>
  <c r="L69"/>
  <c r="L110"/>
  <c r="L109"/>
  <c r="L117"/>
  <c r="L193"/>
  <c r="L103"/>
  <c r="L92"/>
  <c r="L83"/>
  <c r="L78"/>
  <c r="L178"/>
  <c r="L163"/>
  <c r="L99"/>
  <c r="L56"/>
  <c r="L35"/>
  <c r="L30"/>
  <c r="L24"/>
  <c r="L10"/>
  <c r="L121"/>
  <c r="L190"/>
  <c r="L182"/>
  <c r="L174"/>
  <c r="L172"/>
  <c r="L162"/>
  <c r="L95"/>
  <c r="L87"/>
  <c r="L57"/>
  <c r="L45"/>
  <c r="L41"/>
  <c r="L114"/>
  <c r="L58"/>
  <c r="L21"/>
  <c r="L181"/>
  <c r="L176"/>
  <c r="L171"/>
  <c r="L89"/>
  <c r="L75"/>
  <c r="L73"/>
  <c r="L59"/>
  <c r="L25"/>
  <c r="L13"/>
  <c r="L195"/>
  <c r="L102"/>
  <c r="L101"/>
  <c r="L64"/>
  <c r="L50"/>
  <c r="L37"/>
  <c r="L14"/>
  <c r="L291"/>
  <c r="L194"/>
  <c r="L270"/>
  <c r="L292"/>
  <c r="L301"/>
  <c r="L294"/>
  <c r="L91"/>
  <c r="L265"/>
  <c r="L256"/>
  <c r="L273"/>
  <c r="L237"/>
  <c r="L248"/>
  <c r="L323" s="1"/>
  <c r="L279"/>
  <c r="L325"/>
  <c r="L297"/>
  <c r="L302"/>
  <c r="L257"/>
  <c r="L295"/>
  <c r="L326" s="1"/>
  <c r="L19"/>
  <c r="L34"/>
  <c r="L305" s="1"/>
  <c r="L303"/>
  <c r="L623" i="4"/>
  <c r="N623"/>
  <c r="F625"/>
  <c r="B8" i="5"/>
  <c r="C8"/>
  <c r="M9" s="1"/>
  <c r="L17" i="3"/>
  <c r="H318"/>
  <c r="G325"/>
  <c r="L311"/>
  <c r="L328" s="1"/>
  <c r="H321"/>
  <c r="J154"/>
  <c r="J318" s="1"/>
  <c r="H305"/>
  <c r="O9" i="5"/>
  <c r="O11" s="1"/>
  <c r="I9"/>
  <c r="K9"/>
  <c r="K11" s="1"/>
  <c r="E9"/>
  <c r="E11" s="1"/>
  <c r="F9"/>
  <c r="F12" s="1"/>
  <c r="L314" i="3"/>
  <c r="K314"/>
  <c r="G326"/>
  <c r="G323"/>
  <c r="G321"/>
  <c r="G320"/>
  <c r="G319"/>
  <c r="G317"/>
  <c r="G316"/>
  <c r="G314"/>
  <c r="G313"/>
  <c r="G311"/>
  <c r="K319"/>
  <c r="H320"/>
  <c r="L320"/>
  <c r="L315"/>
  <c r="L313"/>
  <c r="H317"/>
  <c r="H316"/>
  <c r="H323"/>
  <c r="H325"/>
  <c r="L321"/>
  <c r="L322"/>
  <c r="K305"/>
  <c r="K306"/>
  <c r="K312"/>
  <c r="K316"/>
  <c r="L318"/>
  <c r="L316"/>
  <c r="K320"/>
  <c r="L312"/>
  <c r="K313"/>
  <c r="K315"/>
  <c r="K318"/>
  <c r="H319"/>
  <c r="H311"/>
  <c r="H328" s="1"/>
  <c r="H322"/>
  <c r="K323"/>
  <c r="H314"/>
  <c r="L317"/>
  <c r="K325"/>
  <c r="L319"/>
  <c r="K317"/>
  <c r="K326"/>
  <c r="J315"/>
  <c r="G305"/>
  <c r="H312"/>
  <c r="J185"/>
  <c r="J320" s="1"/>
  <c r="J157"/>
  <c r="J138"/>
  <c r="J317" s="1"/>
  <c r="J122"/>
  <c r="J316" s="1"/>
  <c r="J78"/>
  <c r="J11"/>
  <c r="J244"/>
  <c r="J322" s="1"/>
  <c r="J257"/>
  <c r="J279"/>
  <c r="H315"/>
  <c r="J218"/>
  <c r="J321" s="1"/>
  <c r="D9" i="5"/>
  <c r="E10" s="1"/>
  <c r="K311" i="3"/>
  <c r="E12" i="5"/>
  <c r="F11"/>
  <c r="K12"/>
  <c r="F10"/>
  <c r="D12"/>
  <c r="D10"/>
  <c r="E307" i="3" l="1"/>
  <c r="B1" i="5" s="1"/>
  <c r="L306" i="3"/>
  <c r="J314"/>
  <c r="J312"/>
  <c r="M11" i="5"/>
  <c r="M12"/>
  <c r="M10"/>
  <c r="J311" i="3"/>
  <c r="J305"/>
  <c r="J306" s="1"/>
  <c r="J319"/>
  <c r="J313"/>
  <c r="J323"/>
  <c r="J326"/>
  <c r="D11" i="5"/>
  <c r="J9"/>
  <c r="L9"/>
  <c r="G9"/>
  <c r="N9"/>
  <c r="N10" s="1"/>
  <c r="H9"/>
  <c r="C1" l="1"/>
  <c r="J328" i="3"/>
  <c r="O10" i="5"/>
  <c r="N11"/>
  <c r="N12"/>
  <c r="L11"/>
  <c r="H11"/>
  <c r="H12"/>
  <c r="I11"/>
  <c r="H10"/>
  <c r="I10"/>
  <c r="I12" s="1"/>
  <c r="G10"/>
  <c r="G11"/>
  <c r="G12"/>
  <c r="J11"/>
  <c r="J10"/>
  <c r="L10"/>
  <c r="L12" s="1"/>
  <c r="C13" s="1"/>
  <c r="F626" i="4" s="1"/>
  <c r="K10" i="5"/>
  <c r="J12"/>
  <c r="G2" l="1"/>
  <c r="L2"/>
  <c r="K2"/>
  <c r="N2"/>
  <c r="E2"/>
  <c r="O2"/>
  <c r="O4" s="1"/>
  <c r="J2"/>
  <c r="F2"/>
  <c r="H2"/>
  <c r="D2"/>
  <c r="M2"/>
  <c r="I2"/>
  <c r="J4" l="1"/>
  <c r="J5"/>
  <c r="L3"/>
  <c r="K3"/>
  <c r="J3"/>
  <c r="G4"/>
  <c r="G3"/>
  <c r="I3"/>
  <c r="G5"/>
  <c r="H3"/>
  <c r="M4"/>
  <c r="M5"/>
  <c r="M3"/>
  <c r="O3"/>
  <c r="N3"/>
  <c r="H4"/>
  <c r="H5"/>
  <c r="E5"/>
  <c r="E4"/>
  <c r="K4"/>
  <c r="K5"/>
  <c r="I5"/>
  <c r="I4"/>
  <c r="D3"/>
  <c r="F3"/>
  <c r="F5" s="1"/>
  <c r="D4"/>
  <c r="D5"/>
  <c r="E3"/>
  <c r="F4"/>
  <c r="N4"/>
  <c r="N5"/>
  <c r="L4"/>
  <c r="L5"/>
  <c r="C6" l="1"/>
  <c r="E308" i="3" s="1"/>
</calcChain>
</file>

<file path=xl/sharedStrings.xml><?xml version="1.0" encoding="utf-8"?>
<sst xmlns="http://schemas.openxmlformats.org/spreadsheetml/2006/main" count="4303" uniqueCount="1061">
  <si>
    <t>Bệnh lý học thú y 2</t>
  </si>
  <si>
    <t>Chương trình dịch</t>
  </si>
  <si>
    <t>Trí tuệ nhân tạo</t>
  </si>
  <si>
    <t>An toàn thông tin</t>
  </si>
  <si>
    <t>Tài chính công</t>
  </si>
  <si>
    <t>Quản trị học</t>
  </si>
  <si>
    <t>QL tài nguyên trên cs cộng đồg</t>
  </si>
  <si>
    <t>Khí tượng đại cương</t>
  </si>
  <si>
    <t>TH kỹ thuật xử lý chất thải</t>
  </si>
  <si>
    <t>Giáo dục và truyền thông MT</t>
  </si>
  <si>
    <t>Sản xuất sạch hơn</t>
  </si>
  <si>
    <t>Địa lý cảnh quan</t>
  </si>
  <si>
    <t>Thống kê kinh tế - xã hội</t>
  </si>
  <si>
    <t>Tổ chức công tác khuyến nông</t>
  </si>
  <si>
    <t>Giải phẫu vật nuôi 2</t>
  </si>
  <si>
    <t>Bệnh lý học thú y 1</t>
  </si>
  <si>
    <t>Dạy lớp TT-CLC</t>
  </si>
  <si>
    <t>Tiết thanh toán
(tiết)</t>
  </si>
  <si>
    <t>Tiết thanh toán (tiết)</t>
  </si>
  <si>
    <t>Tổng</t>
  </si>
  <si>
    <t>Trần Như</t>
  </si>
  <si>
    <t>Khuyên</t>
  </si>
  <si>
    <t>TB bảo quản và CBNS</t>
  </si>
  <si>
    <t>Ngô Quang</t>
  </si>
  <si>
    <t>Ước</t>
  </si>
  <si>
    <t>Duyên</t>
  </si>
  <si>
    <t>Thanh</t>
  </si>
  <si>
    <t>Phạm Thị Lan</t>
  </si>
  <si>
    <t>Trường</t>
  </si>
  <si>
    <t>Đồng Thanh</t>
  </si>
  <si>
    <t>Mai</t>
  </si>
  <si>
    <t>Kinh tế Tài nguyên và MT</t>
  </si>
  <si>
    <t>Giáp</t>
  </si>
  <si>
    <t>Ninh</t>
  </si>
  <si>
    <t>Quyền Đình</t>
  </si>
  <si>
    <t>Mai Lan</t>
  </si>
  <si>
    <t>Nguyễn Thị Minh</t>
  </si>
  <si>
    <t>Nhài</t>
  </si>
  <si>
    <t>Thúy</t>
  </si>
  <si>
    <t>Phong</t>
  </si>
  <si>
    <t>Lê Thị Thanh</t>
  </si>
  <si>
    <t>Nga</t>
  </si>
  <si>
    <t>Lê Khắc</t>
  </si>
  <si>
    <t>Trần Thế</t>
  </si>
  <si>
    <t>Kế hoạch và Đầu tư</t>
  </si>
  <si>
    <t>Ngân</t>
  </si>
  <si>
    <t>Lê Thị Kim</t>
  </si>
  <si>
    <t>Yến</t>
  </si>
  <si>
    <t>Hà Thị Hồng</t>
  </si>
  <si>
    <t>Trần Khánh</t>
  </si>
  <si>
    <t>Dư</t>
  </si>
  <si>
    <t>Vũ Hải</t>
  </si>
  <si>
    <t>Đỗ Thị Kim</t>
  </si>
  <si>
    <t>Nguyễn Công</t>
  </si>
  <si>
    <t>Tâm</t>
  </si>
  <si>
    <t>Ngô Thị Thanh</t>
  </si>
  <si>
    <t>Nguyễn Thị Thúy</t>
  </si>
  <si>
    <t>Tiếng Anh chuyên nghiệp</t>
  </si>
  <si>
    <t>Nguyễn Thị Bích</t>
  </si>
  <si>
    <t>Hà Thị</t>
  </si>
  <si>
    <t>Bùi Thị</t>
  </si>
  <si>
    <t>HS-CN sinh học thực phẩm</t>
  </si>
  <si>
    <t>Thảo</t>
  </si>
  <si>
    <t>Nguyễn Thị Hồng</t>
  </si>
  <si>
    <t>Chiên</t>
  </si>
  <si>
    <t>Linh</t>
  </si>
  <si>
    <t>Nguyễn Thị Hương</t>
  </si>
  <si>
    <t>Cam Thị Thu</t>
  </si>
  <si>
    <t>Nội - Chẩn - Dược lý</t>
  </si>
  <si>
    <t>Phạm Ngọc</t>
  </si>
  <si>
    <t>Thạch</t>
  </si>
  <si>
    <t>NCH06</t>
  </si>
  <si>
    <t>NCH07</t>
  </si>
  <si>
    <t>Toản</t>
  </si>
  <si>
    <t>Lành</t>
  </si>
  <si>
    <t>Nguyễn Hoài</t>
  </si>
  <si>
    <t>Tổ chức - Giải phẫu - Phôi thai</t>
  </si>
  <si>
    <t>Tiếp</t>
  </si>
  <si>
    <t>Điệp</t>
  </si>
  <si>
    <t>Nguyễn Hà</t>
  </si>
  <si>
    <t>Huệ</t>
  </si>
  <si>
    <t>Lê Thị Diệu</t>
  </si>
  <si>
    <t>Thùy</t>
  </si>
  <si>
    <t>Thân Ngọc</t>
  </si>
  <si>
    <t>Trần Trung</t>
  </si>
  <si>
    <t>Lương Minh</t>
  </si>
  <si>
    <t>Nguyễn Tiến</t>
  </si>
  <si>
    <t>Hiển</t>
  </si>
  <si>
    <t>Lê Thị Minh</t>
  </si>
  <si>
    <t>Ngô Công</t>
  </si>
  <si>
    <t>TOT09</t>
  </si>
  <si>
    <t>Ngọc Minh</t>
  </si>
  <si>
    <t>TOT11</t>
  </si>
  <si>
    <t>Phí Thị Diễm</t>
  </si>
  <si>
    <t>Nguyễn Đăng</t>
  </si>
  <si>
    <t>Quý</t>
  </si>
  <si>
    <t>Lê Thị Thu</t>
  </si>
  <si>
    <t>Đồng Huy</t>
  </si>
  <si>
    <t>Giới</t>
  </si>
  <si>
    <t>Đinh Hồng</t>
  </si>
  <si>
    <t>Nguyễn Tú</t>
  </si>
  <si>
    <t>Nguyễn Thị Khánh</t>
  </si>
  <si>
    <t>Hoàn</t>
  </si>
  <si>
    <t>Nông Hữu</t>
  </si>
  <si>
    <t>Cao Trường</t>
  </si>
  <si>
    <t>QMT03</t>
  </si>
  <si>
    <t>Võ Hữu</t>
  </si>
  <si>
    <t>Công</t>
  </si>
  <si>
    <t>Hậu</t>
  </si>
  <si>
    <t>GDT14</t>
  </si>
  <si>
    <t>Đặng Đức</t>
  </si>
  <si>
    <t>Quảng</t>
  </si>
  <si>
    <t>Cao Hùng</t>
  </si>
  <si>
    <t>Cừ</t>
  </si>
  <si>
    <t>Thiện</t>
  </si>
  <si>
    <t>Lương Thanh</t>
  </si>
  <si>
    <t>Hãnh</t>
  </si>
  <si>
    <t>Phạm Quốc</t>
  </si>
  <si>
    <t>Lê Trọng</t>
  </si>
  <si>
    <t>Động</t>
  </si>
  <si>
    <t>Tuân</t>
  </si>
  <si>
    <t>Quân sự chung</t>
  </si>
  <si>
    <t>QS007</t>
  </si>
  <si>
    <t>Công tác QP-AN</t>
  </si>
  <si>
    <t>Họ đệm</t>
  </si>
  <si>
    <t>Tên</t>
  </si>
  <si>
    <t>Mã</t>
  </si>
  <si>
    <t>Đoàn Thị Thúy</t>
  </si>
  <si>
    <t>Hóa học</t>
  </si>
  <si>
    <t>Kinh tế nông nghiệp và Chính sách</t>
  </si>
  <si>
    <t>Kế toán quản trị và Kiểm toán</t>
  </si>
  <si>
    <t>PP thí nghiệm và Thống kê sinh học</t>
  </si>
  <si>
    <t>Rau Hoa Quả và Cảnh quan</t>
  </si>
  <si>
    <t>Toán học</t>
  </si>
  <si>
    <t>Nguyễn Thủy</t>
  </si>
  <si>
    <t>Vi sinh vật - Truyền nhiễm</t>
  </si>
  <si>
    <t>Bệnh cây đại cương</t>
  </si>
  <si>
    <t>Di truyền thực vật đại cương</t>
  </si>
  <si>
    <t>Quy hoạch cảnh quan</t>
  </si>
  <si>
    <t>Quy hoạch sản xuất nông nghiệp</t>
  </si>
  <si>
    <t>Cơ sở dữ liệu đất đai</t>
  </si>
  <si>
    <t>An toàn điện</t>
  </si>
  <si>
    <t>Kinh tế vĩ mô 2</t>
  </si>
  <si>
    <t>Kỹ năng QL &amp; làm việc nhóm</t>
  </si>
  <si>
    <t>Bệnh lý thú y</t>
  </si>
  <si>
    <t>Tên học phần</t>
  </si>
  <si>
    <t>Số SV
(SV)</t>
  </si>
  <si>
    <t>Đơn giá
(đồng)</t>
  </si>
  <si>
    <t>Thành tiền
(đồng)</t>
  </si>
  <si>
    <t>Còn nhận
(đồng)</t>
  </si>
  <si>
    <t>Tiết QĐ 
(tiết)</t>
  </si>
  <si>
    <t>TỔNG CỘNG</t>
  </si>
  <si>
    <t>Phân tích định lượng</t>
  </si>
  <si>
    <t>Toán kinh tế</t>
  </si>
  <si>
    <t>Kinh tế lượng</t>
  </si>
  <si>
    <t>Phương pháp thí nghiệm</t>
  </si>
  <si>
    <t>Khuyến nông</t>
  </si>
  <si>
    <t>Giáo dục quốc phòng 3</t>
  </si>
  <si>
    <t>Giáo dục quốc phòng 1</t>
  </si>
  <si>
    <t>Giáo dục quốc phòng 2</t>
  </si>
  <si>
    <t>Thuế bất động sản</t>
  </si>
  <si>
    <t>Bồi thường giải phóng mặt bằng</t>
  </si>
  <si>
    <t>Quản lý đất đai</t>
  </si>
  <si>
    <t>Quản lý môi trường</t>
  </si>
  <si>
    <t>Quy hoạch đất</t>
  </si>
  <si>
    <t>Quy hoạch môi trường</t>
  </si>
  <si>
    <t>Quy hoạch phát triển nông thôn</t>
  </si>
  <si>
    <t>Vũ Thị Thu</t>
  </si>
  <si>
    <t>Sinh học</t>
  </si>
  <si>
    <t>Sinh học động vật</t>
  </si>
  <si>
    <t>Động vật học</t>
  </si>
  <si>
    <t>Sinh lý - Tập tính động vật</t>
  </si>
  <si>
    <t>Sinh lý động vật 1</t>
  </si>
  <si>
    <t>Sinh lý động vật 2</t>
  </si>
  <si>
    <t>Sinh thái nông nghiệp</t>
  </si>
  <si>
    <t>Nông lâm kết hợp</t>
  </si>
  <si>
    <t>Tư tưởng Hồ Chí Minh</t>
  </si>
  <si>
    <t>Tài chính</t>
  </si>
  <si>
    <t>Tài nguyên nước</t>
  </si>
  <si>
    <t>Quản lý nguồn nước</t>
  </si>
  <si>
    <t>Thú y cộng đồng</t>
  </si>
  <si>
    <t>Kiểm nghiệm thú sản</t>
  </si>
  <si>
    <t>Thực vật</t>
  </si>
  <si>
    <t>Thực vật học</t>
  </si>
  <si>
    <t>Tiếng Anh cơ bản</t>
  </si>
  <si>
    <t>Xác suất thống kê</t>
  </si>
  <si>
    <t>Toán cao cấp</t>
  </si>
  <si>
    <t>Giải tích</t>
  </si>
  <si>
    <t>Giải tích 2</t>
  </si>
  <si>
    <t>Nguyễn Thị Lan</t>
  </si>
  <si>
    <t>Giải tích 1</t>
  </si>
  <si>
    <t>Trắc địa 2</t>
  </si>
  <si>
    <t>Trắc địa 1</t>
  </si>
  <si>
    <t>Bản đồ địa chính</t>
  </si>
  <si>
    <t>Vật lý</t>
  </si>
  <si>
    <t>Nguyễn Thị Thanh</t>
  </si>
  <si>
    <t>Vi sinh vật</t>
  </si>
  <si>
    <t>Sinh học đất</t>
  </si>
  <si>
    <t>Bệnh truyền nhiễm thú y 1</t>
  </si>
  <si>
    <t>Dịch tễ học thú y</t>
  </si>
  <si>
    <t>Thiêm</t>
  </si>
  <si>
    <t>Thu</t>
  </si>
  <si>
    <t>Hoàng</t>
  </si>
  <si>
    <t>Nguyễn Thị</t>
  </si>
  <si>
    <t>Loan</t>
  </si>
  <si>
    <t>Nguyễn Văn</t>
  </si>
  <si>
    <t>Hồng</t>
  </si>
  <si>
    <t>Đỗ Tấn</t>
  </si>
  <si>
    <t>Dũng</t>
  </si>
  <si>
    <t>Hảo</t>
  </si>
  <si>
    <t>Kiên</t>
  </si>
  <si>
    <t>Nguyễn Đức</t>
  </si>
  <si>
    <t>Huy</t>
  </si>
  <si>
    <t>Hà</t>
  </si>
  <si>
    <t>Cường</t>
  </si>
  <si>
    <t>Nguyễn Đình</t>
  </si>
  <si>
    <t>Vinh</t>
  </si>
  <si>
    <t>Hải</t>
  </si>
  <si>
    <t>Thắng</t>
  </si>
  <si>
    <t>Nguyễn Thế</t>
  </si>
  <si>
    <t>Lộc</t>
  </si>
  <si>
    <t>Hằng</t>
  </si>
  <si>
    <t>Tăng Thị</t>
  </si>
  <si>
    <t>Hạnh</t>
  </si>
  <si>
    <t>Phạm Văn</t>
  </si>
  <si>
    <t>Nhung</t>
  </si>
  <si>
    <t>Phạm Thị</t>
  </si>
  <si>
    <t>Hiếu</t>
  </si>
  <si>
    <t>Tùng</t>
  </si>
  <si>
    <t>CTU11</t>
  </si>
  <si>
    <t>Lê Ngọc</t>
  </si>
  <si>
    <t>Anh</t>
  </si>
  <si>
    <t>Hồ Thị Thu</t>
  </si>
  <si>
    <t>Giang</t>
  </si>
  <si>
    <t>Trần Thị Thu</t>
  </si>
  <si>
    <t>Phương</t>
  </si>
  <si>
    <t>Nguyễn Thị Ngọc</t>
  </si>
  <si>
    <t>Đỗ Thị</t>
  </si>
  <si>
    <t>Hường</t>
  </si>
  <si>
    <t>Phan Thị</t>
  </si>
  <si>
    <t>Thủy</t>
  </si>
  <si>
    <t>Di truyền giống</t>
  </si>
  <si>
    <t>Nguyễn Tuấn</t>
  </si>
  <si>
    <t>Hiền</t>
  </si>
  <si>
    <t>Trần Văn</t>
  </si>
  <si>
    <t>Quang</t>
  </si>
  <si>
    <t>Minh</t>
  </si>
  <si>
    <t>DTC10</t>
  </si>
  <si>
    <t>Ngọc</t>
  </si>
  <si>
    <t>Châm</t>
  </si>
  <si>
    <t>DTC07</t>
  </si>
  <si>
    <t>Nguyễn Thanh</t>
  </si>
  <si>
    <t>Tuấn</t>
  </si>
  <si>
    <t>Dung</t>
  </si>
  <si>
    <t>Hoa</t>
  </si>
  <si>
    <t>Nguyễn Anh</t>
  </si>
  <si>
    <t>Trang</t>
  </si>
  <si>
    <t>Lan</t>
  </si>
  <si>
    <t>Nguyễn Hữu</t>
  </si>
  <si>
    <t>Phùng Thị Thu</t>
  </si>
  <si>
    <t>Hòa</t>
  </si>
  <si>
    <t>Bùi Văn</t>
  </si>
  <si>
    <t>Xuân</t>
  </si>
  <si>
    <t>Nguyễn Xuân</t>
  </si>
  <si>
    <t>Nguyễn Ngọc</t>
  </si>
  <si>
    <t>Sơn</t>
  </si>
  <si>
    <t>Nguyễn Thị Dương</t>
  </si>
  <si>
    <t>Huyền</t>
  </si>
  <si>
    <t>Di truyền Giống gia súc</t>
  </si>
  <si>
    <t>Bộ</t>
  </si>
  <si>
    <t>Thành</t>
  </si>
  <si>
    <t>Dương Thu</t>
  </si>
  <si>
    <t>Hương</t>
  </si>
  <si>
    <t>SHD08</t>
  </si>
  <si>
    <t>Trần Bích</t>
  </si>
  <si>
    <t>Dinh dưỡng và Thức ăn</t>
  </si>
  <si>
    <t>Lê Việt</t>
  </si>
  <si>
    <t>Đặng Thuý</t>
  </si>
  <si>
    <t>Đặng Thái</t>
  </si>
  <si>
    <t>Yên</t>
  </si>
  <si>
    <t>Ngô Thị</t>
  </si>
  <si>
    <t>Nguyễn Bá</t>
  </si>
  <si>
    <t>Cù Thị Thiên</t>
  </si>
  <si>
    <t>Phạm Kim</t>
  </si>
  <si>
    <t>Đăng</t>
  </si>
  <si>
    <t>Phan Quốc</t>
  </si>
  <si>
    <t>Hưng</t>
  </si>
  <si>
    <t>Luyện Hữu</t>
  </si>
  <si>
    <t>Cử</t>
  </si>
  <si>
    <t>Cao Việt</t>
  </si>
  <si>
    <t>Vũ Thị</t>
  </si>
  <si>
    <t>Tám</t>
  </si>
  <si>
    <t>Nguyễn Quang</t>
  </si>
  <si>
    <t>Học</t>
  </si>
  <si>
    <t>Nguyễn Khắc Việt</t>
  </si>
  <si>
    <t>Ba</t>
  </si>
  <si>
    <t>Đỗ Văn</t>
  </si>
  <si>
    <t>Nhạ</t>
  </si>
  <si>
    <t>Nguyễn Thị Thu</t>
  </si>
  <si>
    <t>Quân</t>
  </si>
  <si>
    <t>Bùi Nguyên</t>
  </si>
  <si>
    <t>Nam</t>
  </si>
  <si>
    <t>Trắc địa bản đồ</t>
  </si>
  <si>
    <t>Trung</t>
  </si>
  <si>
    <t>Phan Văn</t>
  </si>
  <si>
    <t>Khuê</t>
  </si>
  <si>
    <t>Trần Trọng</t>
  </si>
  <si>
    <t>Thuận</t>
  </si>
  <si>
    <t>Lê Thị</t>
  </si>
  <si>
    <t>Vân</t>
  </si>
  <si>
    <t>TTD01</t>
  </si>
  <si>
    <t>Trần Quốc</t>
  </si>
  <si>
    <t>Nông hóa</t>
  </si>
  <si>
    <t>NHO03</t>
  </si>
  <si>
    <t>Nguyễn Thu</t>
  </si>
  <si>
    <t>CHO02</t>
  </si>
  <si>
    <t>Nguyễn Chung</t>
  </si>
  <si>
    <t>Thông</t>
  </si>
  <si>
    <t>Dương</t>
  </si>
  <si>
    <t>Điều</t>
  </si>
  <si>
    <t>Đạt</t>
  </si>
  <si>
    <t>Hiên</t>
  </si>
  <si>
    <t>Ngô Phương</t>
  </si>
  <si>
    <t>Đào Quang</t>
  </si>
  <si>
    <t>Tống Ngọc</t>
  </si>
  <si>
    <t>Lê Văn</t>
  </si>
  <si>
    <t>Châu</t>
  </si>
  <si>
    <t>Cơ học kỹ thuật</t>
  </si>
  <si>
    <t>Cơ sở kỹ thuật điện</t>
  </si>
  <si>
    <t>Canh tác học</t>
  </si>
  <si>
    <t>Chăn nuôi chuyên khoa</t>
  </si>
  <si>
    <t>Dinh dưỡng động vật</t>
  </si>
  <si>
    <t>Vi sinh vật đại cương</t>
  </si>
  <si>
    <t>Giáo dục thể chất</t>
  </si>
  <si>
    <t>Bóng chuyền 1</t>
  </si>
  <si>
    <t>Bóng đá 1</t>
  </si>
  <si>
    <t>Lý thuyết GDTC - Chạy cự ly TB</t>
  </si>
  <si>
    <t>Thể dục</t>
  </si>
  <si>
    <t>Cờ vua 1</t>
  </si>
  <si>
    <t>Chạy 100m - Nhảy xa</t>
  </si>
  <si>
    <t>Bóng rổ 1</t>
  </si>
  <si>
    <t>Chạy 100m – Nhảy xa</t>
  </si>
  <si>
    <t>Mô học 1</t>
  </si>
  <si>
    <t>Giải phẫu vật nuôi 1</t>
  </si>
  <si>
    <t>Tiếng La tinh</t>
  </si>
  <si>
    <t>Hoá sinh đại cương</t>
  </si>
  <si>
    <t>Hoá sinh động vật</t>
  </si>
  <si>
    <t>Hệ thống điện</t>
  </si>
  <si>
    <t>Sử dụng điện năng</t>
  </si>
  <si>
    <t>TH hệ thống thông tin địa lý</t>
  </si>
  <si>
    <t>Viễn thám</t>
  </si>
  <si>
    <t>Tin học ứng dụng vẽ bản đồ</t>
  </si>
  <si>
    <t>Hệ thống thông tin đất đai</t>
  </si>
  <si>
    <t>Độc học môi trường</t>
  </si>
  <si>
    <t>Hóa hữu cơ</t>
  </si>
  <si>
    <t>Hoá học đại cương</t>
  </si>
  <si>
    <t>Hóa phân tích</t>
  </si>
  <si>
    <t>Chu Thị Thanh</t>
  </si>
  <si>
    <t>Khoa học đất</t>
  </si>
  <si>
    <t>Thổ nhưỡng chuyên khoa</t>
  </si>
  <si>
    <t>Thổ nhưỡng</t>
  </si>
  <si>
    <t>Đánh giá đất</t>
  </si>
  <si>
    <t>Thổ nhưỡng đại cương</t>
  </si>
  <si>
    <t>Nguyễn Thị Huyền</t>
  </si>
  <si>
    <t>Kinh tế</t>
  </si>
  <si>
    <t>Nguyên lý kinh tế</t>
  </si>
  <si>
    <t>Chính sách công</t>
  </si>
  <si>
    <t>Kinh tế nông thôn</t>
  </si>
  <si>
    <t>Kinh tế tài nguyên</t>
  </si>
  <si>
    <t>Kinh tế môi trường</t>
  </si>
  <si>
    <t>Kế toán tài chính</t>
  </si>
  <si>
    <t>Kế toán hành chính sự nghiệp</t>
  </si>
  <si>
    <t>Ký sinh trùng</t>
  </si>
  <si>
    <t>Ký sinh trùng thú y 1</t>
  </si>
  <si>
    <t>Phân bón</t>
  </si>
  <si>
    <t>Dược lý học thú y</t>
  </si>
  <si>
    <t>Bệnh nội khoa thú y 1</t>
  </si>
  <si>
    <t>Chẩn đoán bệnh thú y</t>
  </si>
  <si>
    <t>Bệnh nội khoa thú y 2</t>
  </si>
  <si>
    <t>Chẩn đoán - Bệnh nội khoa TY</t>
  </si>
  <si>
    <t>Tiếng Anh 1</t>
  </si>
  <si>
    <t>Tiếng Anh 2</t>
  </si>
  <si>
    <t>Tiếng Anh chuyên ngành NH</t>
  </si>
  <si>
    <t>Ngoại sản</t>
  </si>
  <si>
    <t>Sinh sản gia súc 1</t>
  </si>
  <si>
    <t>Những NLCB của CN Mác-Lênin 1</t>
  </si>
  <si>
    <t>Những NLCB của CN Mác-Lênin 2</t>
  </si>
  <si>
    <t>Pháp luật</t>
  </si>
  <si>
    <t>Pháp luật đại cương</t>
  </si>
  <si>
    <t>Phát triển nông thôn</t>
  </si>
  <si>
    <t>Kỹ năng đào tạo người lớn tuổi</t>
  </si>
  <si>
    <t>Marketing</t>
  </si>
  <si>
    <t>HOA01</t>
  </si>
  <si>
    <t>SH001</t>
  </si>
  <si>
    <t>VLY11</t>
  </si>
  <si>
    <t>TOA28</t>
  </si>
  <si>
    <t>TBD02</t>
  </si>
  <si>
    <t>HTD01</t>
  </si>
  <si>
    <t>HTD09</t>
  </si>
  <si>
    <t>HTD12</t>
  </si>
  <si>
    <t>KLS09</t>
  </si>
  <si>
    <t>TBI01</t>
  </si>
  <si>
    <t>DIE08</t>
  </si>
  <si>
    <t>DIE15</t>
  </si>
  <si>
    <t>HSD01</t>
  </si>
  <si>
    <t>DTA03</t>
  </si>
  <si>
    <t>DTA06</t>
  </si>
  <si>
    <t>SHD06</t>
  </si>
  <si>
    <t>SLD06</t>
  </si>
  <si>
    <t>SLD07</t>
  </si>
  <si>
    <t>BKT01</t>
  </si>
  <si>
    <t>BKT08</t>
  </si>
  <si>
    <t>MKT09</t>
  </si>
  <si>
    <t>KEQ10</t>
  </si>
  <si>
    <t>KDT07</t>
  </si>
  <si>
    <t>KT015</t>
  </si>
  <si>
    <t>KNN04</t>
  </si>
  <si>
    <t>KNN15</t>
  </si>
  <si>
    <t>KTM01</t>
  </si>
  <si>
    <t>PTN07</t>
  </si>
  <si>
    <t>PTN11</t>
  </si>
  <si>
    <t>PTN18</t>
  </si>
  <si>
    <t>KTL07</t>
  </si>
  <si>
    <t>KTL08</t>
  </si>
  <si>
    <t>KTL20</t>
  </si>
  <si>
    <t>KTL22</t>
  </si>
  <si>
    <t>NLM10</t>
  </si>
  <si>
    <t>DCM03</t>
  </si>
  <si>
    <t>DCM04</t>
  </si>
  <si>
    <t>DCM05</t>
  </si>
  <si>
    <t>DCM06</t>
  </si>
  <si>
    <t>HOA07</t>
  </si>
  <si>
    <t>STN03</t>
  </si>
  <si>
    <t>STN07</t>
  </si>
  <si>
    <t>STN20</t>
  </si>
  <si>
    <t>VSV03</t>
  </si>
  <si>
    <t>VSV04</t>
  </si>
  <si>
    <t>VSV07</t>
  </si>
  <si>
    <t>VSV09</t>
  </si>
  <si>
    <t>VSV10</t>
  </si>
  <si>
    <t>QMT08</t>
  </si>
  <si>
    <t>CTU06</t>
  </si>
  <si>
    <t>CTU08</t>
  </si>
  <si>
    <t>BCY02</t>
  </si>
  <si>
    <t>CLT02</t>
  </si>
  <si>
    <t>HTN08</t>
  </si>
  <si>
    <t>TVA10</t>
  </si>
  <si>
    <t>TBD03</t>
  </si>
  <si>
    <t>TBD05</t>
  </si>
  <si>
    <t>KHD03</t>
  </si>
  <si>
    <t>KHD05</t>
  </si>
  <si>
    <t>KHD10</t>
  </si>
  <si>
    <t>NHO07</t>
  </si>
  <si>
    <t>QDD02</t>
  </si>
  <si>
    <t>QHD01</t>
  </si>
  <si>
    <t>QHD03</t>
  </si>
  <si>
    <t>QHD05</t>
  </si>
  <si>
    <t>QHD07</t>
  </si>
  <si>
    <t>QHD09</t>
  </si>
  <si>
    <t>TNN05</t>
  </si>
  <si>
    <t>TNN10</t>
  </si>
  <si>
    <t>TTD04</t>
  </si>
  <si>
    <t>TTD06</t>
  </si>
  <si>
    <t>TTD07</t>
  </si>
  <si>
    <t>NN001</t>
  </si>
  <si>
    <t>NN011</t>
  </si>
  <si>
    <t>NN022</t>
  </si>
  <si>
    <t>NN028</t>
  </si>
  <si>
    <t>TOA07</t>
  </si>
  <si>
    <t>TOA16</t>
  </si>
  <si>
    <t>TOA17</t>
  </si>
  <si>
    <t>TOA19</t>
  </si>
  <si>
    <t>TOA21</t>
  </si>
  <si>
    <t>TOA27</t>
  </si>
  <si>
    <t>VLY09</t>
  </si>
  <si>
    <t>VLY10</t>
  </si>
  <si>
    <t>CNP02</t>
  </si>
  <si>
    <t>CNP09</t>
  </si>
  <si>
    <t>TOT08</t>
  </si>
  <si>
    <t>GTC02</t>
  </si>
  <si>
    <t>KST12</t>
  </si>
  <si>
    <t>NGS04</t>
  </si>
  <si>
    <t>NGS11</t>
  </si>
  <si>
    <t>NGS12</t>
  </si>
  <si>
    <t>VTN12</t>
  </si>
  <si>
    <t>VTN18</t>
  </si>
  <si>
    <t>COD09</t>
  </si>
  <si>
    <t>GDT01</t>
  </si>
  <si>
    <t>GDT03</t>
  </si>
  <si>
    <t>GDT07</t>
  </si>
  <si>
    <t>GDT08</t>
  </si>
  <si>
    <t>GDT10</t>
  </si>
  <si>
    <t>GDT11</t>
  </si>
  <si>
    <t>GDT13</t>
  </si>
  <si>
    <t>GDT15</t>
  </si>
  <si>
    <t>GDT18</t>
  </si>
  <si>
    <t>GDT20</t>
  </si>
  <si>
    <t>GDT21</t>
  </si>
  <si>
    <t>GDT22</t>
  </si>
  <si>
    <t>GDT23</t>
  </si>
  <si>
    <t>GDT24</t>
  </si>
  <si>
    <t>Ghi chú</t>
  </si>
  <si>
    <t>TT</t>
  </si>
  <si>
    <t>STT</t>
  </si>
  <si>
    <t>Mã GV</t>
  </si>
  <si>
    <t>Bộ môn</t>
  </si>
  <si>
    <t>Đường lối cách mạng của ĐCSVN</t>
  </si>
  <si>
    <t>Bệnh cây</t>
  </si>
  <si>
    <t>Côn trùng</t>
  </si>
  <si>
    <t>Công nghệ cơ khí</t>
  </si>
  <si>
    <t>Công nghệ chế biến</t>
  </si>
  <si>
    <t>Công nghệ môi trường</t>
  </si>
  <si>
    <t>Công nghệ phần mềm</t>
  </si>
  <si>
    <t>Cấu trúc dữ liệu và giải thuật</t>
  </si>
  <si>
    <t>Cây công nghiệp</t>
  </si>
  <si>
    <t>Cây lương thực</t>
  </si>
  <si>
    <t>Cây lương thực đại cương</t>
  </si>
  <si>
    <t>BỘ NÔNG NGHIỆP VÀ PTNT</t>
  </si>
  <si>
    <t>HỌC VIỆN NÔNG NGHIỆP VIỆT NAM</t>
  </si>
  <si>
    <t>của Giám đốc Học viện Nông nghiệp Việt Nam)</t>
  </si>
  <si>
    <t>Khoa Nông học</t>
  </si>
  <si>
    <t>Khoa Chăn nuôi</t>
  </si>
  <si>
    <t>Khoa Quản lý đất đai</t>
  </si>
  <si>
    <t>Khoa Cơ Điện</t>
  </si>
  <si>
    <t>Khoa Kinh tế và PTNT</t>
  </si>
  <si>
    <t>Khoa Sư phạm và NN</t>
  </si>
  <si>
    <t>Khoa Công nghệ thực phẩm</t>
  </si>
  <si>
    <t>Khoa Thú y</t>
  </si>
  <si>
    <t>Khoa Công nghệ thông tin</t>
  </si>
  <si>
    <t>Khoa Kế toán và QTKD</t>
  </si>
  <si>
    <t>Khoa Công nghệ sinh học</t>
  </si>
  <si>
    <t>Khoa Môi trường</t>
  </si>
  <si>
    <t>Khoa Thủy sản</t>
  </si>
  <si>
    <t>Khoa Giáo dục quốc phòng</t>
  </si>
  <si>
    <t>TT Giáo dục thể chất và Thể thao</t>
  </si>
  <si>
    <t>TT Thực nghiệm và ĐT nghề</t>
  </si>
  <si>
    <t>TỔNG HỢP CÁC ĐƠN VỊ</t>
  </si>
  <si>
    <t>Kh«ng söa 
dßng trªn</t>
  </si>
  <si>
    <t>đồng./.</t>
  </si>
  <si>
    <t>Tổng số tiền thanh toán:</t>
  </si>
  <si>
    <t>đồng</t>
  </si>
  <si>
    <t>Bằng chữ:</t>
  </si>
  <si>
    <t>BẢNG TỔNG HỢP THANH TOÁN TIỀN GIẢNG DẠY LỚP TỔ CHỨC RIÊNG (LỚP ĐẶC BIỆT)</t>
  </si>
  <si>
    <t>Trừ số 
chi thừa 
năm trước
(đồng)</t>
  </si>
  <si>
    <t>QHD06</t>
  </si>
  <si>
    <t>TTD02</t>
  </si>
  <si>
    <t>KT005</t>
  </si>
  <si>
    <t>NN026</t>
  </si>
  <si>
    <t>GTC12</t>
  </si>
  <si>
    <t>BLY05</t>
  </si>
  <si>
    <t>TOA04</t>
  </si>
  <si>
    <t>BKT21</t>
  </si>
  <si>
    <t>TCH09</t>
  </si>
  <si>
    <t>QMT06</t>
  </si>
  <si>
    <t>Vũ Quỳnh</t>
  </si>
  <si>
    <t>Quyền Thị Lan</t>
  </si>
  <si>
    <t>Đoàn Thanh</t>
  </si>
  <si>
    <t>Hoài</t>
  </si>
  <si>
    <t>Vũ Đức</t>
  </si>
  <si>
    <t>Trần Minh</t>
  </si>
  <si>
    <t>Phan Lê</t>
  </si>
  <si>
    <t>Quy hoạch đô thị&amp;khu dân cư NT</t>
  </si>
  <si>
    <t>Quy hoạch tổng thể PT KTXH</t>
  </si>
  <si>
    <t>TH lập đồ án quy hoạch sd đất</t>
  </si>
  <si>
    <t>Hệ thống thông tin BĐS</t>
  </si>
  <si>
    <t>Nguyên lý kinh tế vi mô, vĩ mô</t>
  </si>
  <si>
    <t>Kinh tế vi mô 2</t>
  </si>
  <si>
    <t>KT008</t>
  </si>
  <si>
    <t>KNN03</t>
  </si>
  <si>
    <t>NCH05</t>
  </si>
  <si>
    <t>GTC03</t>
  </si>
  <si>
    <t>TOA24</t>
  </si>
  <si>
    <t>CNP03</t>
  </si>
  <si>
    <t>TCH13</t>
  </si>
  <si>
    <t>HOA21</t>
  </si>
  <si>
    <t>STN13</t>
  </si>
  <si>
    <t>GDT16</t>
  </si>
  <si>
    <t>Thái Thị</t>
  </si>
  <si>
    <t>Phạm Thị Thanh</t>
  </si>
  <si>
    <t>Hoàng Minh</t>
  </si>
  <si>
    <t>Nhâm</t>
  </si>
  <si>
    <t>Nguyễn Thị Hải</t>
  </si>
  <si>
    <t>Đào Thị Hoàng</t>
  </si>
  <si>
    <t>Quản lý khoa học - công nghệ</t>
  </si>
  <si>
    <t>Quản lý nhà nước về kinh tế</t>
  </si>
  <si>
    <t>Kinh tế các ngành sản xuất</t>
  </si>
  <si>
    <t>Ký sinh trùng thú y 2</t>
  </si>
  <si>
    <t>Bệnh do rối loạn dinh dưỡng</t>
  </si>
  <si>
    <t>Bệnh ngoại khoa thú y</t>
  </si>
  <si>
    <t>Lập trình Java</t>
  </si>
  <si>
    <t>Bóng đá 2</t>
  </si>
  <si>
    <t>Cầu lông</t>
  </si>
  <si>
    <t>Trừ số chi 
thừa năm trước (đồng)</t>
  </si>
  <si>
    <t>Quản trị Marketing</t>
  </si>
  <si>
    <t>CTH08</t>
  </si>
  <si>
    <t>CLT11</t>
  </si>
  <si>
    <t>DTC14</t>
  </si>
  <si>
    <t>RAQ08</t>
  </si>
  <si>
    <t>KHD06</t>
  </si>
  <si>
    <t>KT006</t>
  </si>
  <si>
    <t>KT009</t>
  </si>
  <si>
    <t>TTH02</t>
  </si>
  <si>
    <t>NN027</t>
  </si>
  <si>
    <t>GTC01</t>
  </si>
  <si>
    <t>GTC09</t>
  </si>
  <si>
    <t>CNP11</t>
  </si>
  <si>
    <t>MTI05</t>
  </si>
  <si>
    <t>MTI10</t>
  </si>
  <si>
    <t>TOT05</t>
  </si>
  <si>
    <t>MKT19</t>
  </si>
  <si>
    <t>QKT15</t>
  </si>
  <si>
    <t>Thiều Thị Phong</t>
  </si>
  <si>
    <t>Đoàn Thu</t>
  </si>
  <si>
    <t>Trần Thị Minh</t>
  </si>
  <si>
    <t>Nguyễn Thái</t>
  </si>
  <si>
    <t>Đoàn Bích</t>
  </si>
  <si>
    <t>Quỳnh</t>
  </si>
  <si>
    <t>Trần Lê</t>
  </si>
  <si>
    <t>Trần Thị Đức</t>
  </si>
  <si>
    <t>Lại Thị Lan</t>
  </si>
  <si>
    <t>Khoa học máy tính</t>
  </si>
  <si>
    <t>Phạm Quang</t>
  </si>
  <si>
    <t>Hoàng Thị Thanh</t>
  </si>
  <si>
    <t>Vũ Thị Hằng</t>
  </si>
  <si>
    <t>Quản trị kinh doanh</t>
  </si>
  <si>
    <t>Công nghệ vi sinh</t>
  </si>
  <si>
    <t>ái</t>
  </si>
  <si>
    <t>Sinh thái côn trùng</t>
  </si>
  <si>
    <t>Cây ăn quả đại cương</t>
  </si>
  <si>
    <t>Thủy văn nguồn nước</t>
  </si>
  <si>
    <t>Lý thuyết điều khiển tự động 2</t>
  </si>
  <si>
    <t>Lý thuyết trường điện từ</t>
  </si>
  <si>
    <t>Phạm Phương</t>
  </si>
  <si>
    <t>Nguyễn Thị Kim</t>
  </si>
  <si>
    <t>Quế</t>
  </si>
  <si>
    <t>Đỗ Thành</t>
  </si>
  <si>
    <t>QDD10</t>
  </si>
  <si>
    <t>NN005</t>
  </si>
  <si>
    <t>VTN20</t>
  </si>
  <si>
    <t>GDT17</t>
  </si>
  <si>
    <t>Phương pháp lập dự án đầu tư</t>
  </si>
  <si>
    <t>Đăng ký thống kê đất đai</t>
  </si>
  <si>
    <t>Kinh tế vi mô 1</t>
  </si>
  <si>
    <t>Sinh học đại cương</t>
  </si>
  <si>
    <t>Cầu lông 1</t>
  </si>
  <si>
    <t>Hiệp</t>
  </si>
  <si>
    <t>Vũ Đình</t>
  </si>
  <si>
    <t>Tôn</t>
  </si>
  <si>
    <t>Nguyễn Hùng</t>
  </si>
  <si>
    <t>Hà Xuân</t>
  </si>
  <si>
    <t>Bùi Huy</t>
  </si>
  <si>
    <t>Doanh</t>
  </si>
  <si>
    <t>Đinh Thị</t>
  </si>
  <si>
    <t>Bạch Văn</t>
  </si>
  <si>
    <t>Nhiên</t>
  </si>
  <si>
    <t>Nguyễn Thị Hoàng</t>
  </si>
  <si>
    <t>Đàm Văn</t>
  </si>
  <si>
    <t>Phải</t>
  </si>
  <si>
    <t>Đào Công</t>
  </si>
  <si>
    <t>Duẩn</t>
  </si>
  <si>
    <t>Mai Thị</t>
  </si>
  <si>
    <t>Bùi Trần Anh</t>
  </si>
  <si>
    <t>Đào</t>
  </si>
  <si>
    <t>Lê Phương</t>
  </si>
  <si>
    <t>Phạm Thị Hương</t>
  </si>
  <si>
    <t>Dịu</t>
  </si>
  <si>
    <t>Bùi Thị Thu</t>
  </si>
  <si>
    <t>Hán Thị Phương</t>
  </si>
  <si>
    <t>Chu Thị</t>
  </si>
  <si>
    <t>Ngô Thế</t>
  </si>
  <si>
    <t>Ân</t>
  </si>
  <si>
    <t>Lâm</t>
  </si>
  <si>
    <t>Thằng</t>
  </si>
  <si>
    <t>CNK16</t>
  </si>
  <si>
    <t>DTG05</t>
  </si>
  <si>
    <t>HSD04</t>
  </si>
  <si>
    <t>HSD06</t>
  </si>
  <si>
    <t>QDD01</t>
  </si>
  <si>
    <t>PTN03</t>
  </si>
  <si>
    <t>PTN12</t>
  </si>
  <si>
    <t>KTM14</t>
  </si>
  <si>
    <t>KTL01</t>
  </si>
  <si>
    <t>KST08</t>
  </si>
  <si>
    <t>NCH02</t>
  </si>
  <si>
    <t>NCH03</t>
  </si>
  <si>
    <t>VTN19</t>
  </si>
  <si>
    <t>COD07</t>
  </si>
  <si>
    <t>BLY03</t>
  </si>
  <si>
    <t>TOA09</t>
  </si>
  <si>
    <t>VLY02</t>
  </si>
  <si>
    <t>VLY08</t>
  </si>
  <si>
    <t>VLY14</t>
  </si>
  <si>
    <t>VLY15</t>
  </si>
  <si>
    <t>MTI01</t>
  </si>
  <si>
    <t>BKT02</t>
  </si>
  <si>
    <t>MKT06</t>
  </si>
  <si>
    <t>QKT14</t>
  </si>
  <si>
    <t>SH002</t>
  </si>
  <si>
    <t>HOA12</t>
  </si>
  <si>
    <t>HOA18</t>
  </si>
  <si>
    <t>HOA24</t>
  </si>
  <si>
    <t>HOA25</t>
  </si>
  <si>
    <t>HOA27</t>
  </si>
  <si>
    <t>VSV02</t>
  </si>
  <si>
    <t>STN17</t>
  </si>
  <si>
    <t>QMT10</t>
  </si>
  <si>
    <t>QS13</t>
  </si>
  <si>
    <t>Triết học</t>
  </si>
  <si>
    <t>Kinh tế chính trị - CNXH khoa học</t>
  </si>
  <si>
    <t>Khoa học chính trị</t>
  </si>
  <si>
    <t>Mạng và Hệ thống thông tin</t>
  </si>
  <si>
    <t>Trồng trọt cơ bản</t>
  </si>
  <si>
    <t>Thực hành sx cây lương thực</t>
  </si>
  <si>
    <t>Côn trùng đại cương 2</t>
  </si>
  <si>
    <t>Chăn nuôi trâu bò</t>
  </si>
  <si>
    <t>Thiết kế thí nghiệm</t>
  </si>
  <si>
    <t>Ô nhiễm đất</t>
  </si>
  <si>
    <t>Thanh tra đất</t>
  </si>
  <si>
    <t>Cơ sở thiết kế máy 2</t>
  </si>
  <si>
    <t>Máy điện 2</t>
  </si>
  <si>
    <t>Lý thuyết điều khiển tự động 1</t>
  </si>
  <si>
    <t>Vật liệu điện và cao áp</t>
  </si>
  <si>
    <t>chiến lược phát triển KTXH</t>
  </si>
  <si>
    <t>Chiến lược &amp; KH phát triển</t>
  </si>
  <si>
    <t>Nguyên lý thống kê kinh tế</t>
  </si>
  <si>
    <t>Hóa sinh đại cương</t>
  </si>
  <si>
    <t>Mô học 2</t>
  </si>
  <si>
    <t>Vệ sinh thú y 2</t>
  </si>
  <si>
    <t>Đại số tuyến tính</t>
  </si>
  <si>
    <t>Phương pháp tính</t>
  </si>
  <si>
    <t>Tối ưu hóa</t>
  </si>
  <si>
    <t>Xử lý tín hiệu số</t>
  </si>
  <si>
    <t>An ninh mạng và máy tính</t>
  </si>
  <si>
    <t>Ra quyết định mờ</t>
  </si>
  <si>
    <t>Marketing căn bản 1</t>
  </si>
  <si>
    <t>Marketing Nông nghiệp</t>
  </si>
  <si>
    <t>Hóa học đại cương 1</t>
  </si>
  <si>
    <t>Hóa hữu cơ 1</t>
  </si>
  <si>
    <t>TH công nghệ SH xử lý MT</t>
  </si>
  <si>
    <t>Tài nguyên thiên nhiên 1</t>
  </si>
  <si>
    <t>Mô hình hóa trong QL môi trườg</t>
  </si>
  <si>
    <t>Phương pháp ngh.cứu môi trường</t>
  </si>
  <si>
    <t>Bóng chuyền</t>
  </si>
  <si>
    <t>Khoa Khoa học xã hội</t>
  </si>
  <si>
    <t>Dạy lớp CH</t>
  </si>
  <si>
    <t>NN025</t>
  </si>
  <si>
    <t>Trần Thị</t>
  </si>
  <si>
    <t>BẢNG CHI TIẾT THANH TOÁN TIỀN GIẢNG DẠY LỚP TỔ CHỨC RIÊNG (LỚP ĐẶC BIỆT) HỌC KỲ I NĂM HỌC 2020-2021</t>
  </si>
  <si>
    <r>
      <t xml:space="preserve">(Kèm theo Quyết định số  </t>
    </r>
    <r>
      <rPr>
        <b/>
        <sz val="14"/>
        <rFont val="Times New Roman"/>
        <family val="1"/>
      </rPr>
      <t xml:space="preserve">  702 </t>
    </r>
    <r>
      <rPr>
        <sz val="14"/>
        <rFont val="Times New Roman"/>
        <family val="1"/>
      </rPr>
      <t xml:space="preserve">  /QĐ-HVN ngày   03   tháng  02  năm 2021</t>
    </r>
  </si>
  <si>
    <r>
      <t xml:space="preserve">(Kèm theo Quyết định số    </t>
    </r>
    <r>
      <rPr>
        <b/>
        <sz val="14"/>
        <rFont val="Times New Roman"/>
        <family val="1"/>
      </rPr>
      <t>702</t>
    </r>
    <r>
      <rPr>
        <sz val="14"/>
        <rFont val="Times New Roman"/>
        <family val="1"/>
      </rPr>
      <t xml:space="preserve">   /QĐ-HVN ngày   03   tháng  02  năm 2021</t>
    </r>
  </si>
  <si>
    <t>HỌC KỲ I NĂM HỌC 2020-2021</t>
  </si>
  <si>
    <t>CTH11</t>
  </si>
  <si>
    <t>CCN03</t>
  </si>
  <si>
    <t>CLT12</t>
  </si>
  <si>
    <t>Phan Thị Hồng</t>
  </si>
  <si>
    <t>CTU15</t>
  </si>
  <si>
    <t>HTN02</t>
  </si>
  <si>
    <t>Nguyễn Thị ái</t>
  </si>
  <si>
    <t>Nghĩa</t>
  </si>
  <si>
    <t>HTN10</t>
  </si>
  <si>
    <t>Dinh</t>
  </si>
  <si>
    <t>HTN01</t>
  </si>
  <si>
    <t>DTC02</t>
  </si>
  <si>
    <t>RAQ14</t>
  </si>
  <si>
    <t>Phượng</t>
  </si>
  <si>
    <t>RAQ06</t>
  </si>
  <si>
    <t>Phạm Thị Minh</t>
  </si>
  <si>
    <t>SLY06</t>
  </si>
  <si>
    <t>Phạm Tuấn</t>
  </si>
  <si>
    <t>SLY04</t>
  </si>
  <si>
    <t>Trần Anh</t>
  </si>
  <si>
    <t>CNK10</t>
  </si>
  <si>
    <t>SLD05</t>
  </si>
  <si>
    <t>Nguyễn Thị Phương</t>
  </si>
  <si>
    <t>TNN03</t>
  </si>
  <si>
    <t>NHO05</t>
  </si>
  <si>
    <t>Nguyễn Thành</t>
  </si>
  <si>
    <t>CHO04</t>
  </si>
  <si>
    <t>Dương Thành</t>
  </si>
  <si>
    <t>Huân</t>
  </si>
  <si>
    <t>CHO08</t>
  </si>
  <si>
    <t>Lê Minh</t>
  </si>
  <si>
    <t>Lư</t>
  </si>
  <si>
    <t>DIE06</t>
  </si>
  <si>
    <t>KLS11</t>
  </si>
  <si>
    <t>Hưởng</t>
  </si>
  <si>
    <t>KLS03</t>
  </si>
  <si>
    <t>DLU07</t>
  </si>
  <si>
    <t>Đặng Tiến</t>
  </si>
  <si>
    <t>TBI05</t>
  </si>
  <si>
    <t>Hoàng Xuân</t>
  </si>
  <si>
    <t>HTD10</t>
  </si>
  <si>
    <t>Đào Xuân</t>
  </si>
  <si>
    <t>Tiến</t>
  </si>
  <si>
    <t>KT017</t>
  </si>
  <si>
    <t>Bùi Thị Khánh</t>
  </si>
  <si>
    <t>KT007</t>
  </si>
  <si>
    <t>Trần Đức</t>
  </si>
  <si>
    <t>Trí</t>
  </si>
  <si>
    <t>KT014</t>
  </si>
  <si>
    <t>PTN19</t>
  </si>
  <si>
    <t>KTM08</t>
  </si>
  <si>
    <t>Diệp</t>
  </si>
  <si>
    <t>KTM10</t>
  </si>
  <si>
    <t>Thương</t>
  </si>
  <si>
    <t>KTL06</t>
  </si>
  <si>
    <t>KTL03</t>
  </si>
  <si>
    <t>Lê Thị Long</t>
  </si>
  <si>
    <t>Vỹ</t>
  </si>
  <si>
    <t>KTL14</t>
  </si>
  <si>
    <t>Hướng</t>
  </si>
  <si>
    <t>NLM07</t>
  </si>
  <si>
    <t>NLM08</t>
  </si>
  <si>
    <t>Hùng</t>
  </si>
  <si>
    <t>NLM05</t>
  </si>
  <si>
    <t>NLM04</t>
  </si>
  <si>
    <t>NLM18</t>
  </si>
  <si>
    <t>NLM16</t>
  </si>
  <si>
    <t>PHL11</t>
  </si>
  <si>
    <t>Phạm Vân</t>
  </si>
  <si>
    <t>PHL06</t>
  </si>
  <si>
    <t>Vũ Văn</t>
  </si>
  <si>
    <t>XHH02</t>
  </si>
  <si>
    <t>Diễn</t>
  </si>
  <si>
    <t>XHH03</t>
  </si>
  <si>
    <t>XHH07</t>
  </si>
  <si>
    <t>Phạm Thị Thu</t>
  </si>
  <si>
    <t>NN018</t>
  </si>
  <si>
    <t>TLY05</t>
  </si>
  <si>
    <t>Trần Thị Hà</t>
  </si>
  <si>
    <t>TLY09</t>
  </si>
  <si>
    <t>Trần Thị Thanh</t>
  </si>
  <si>
    <t>HSC06</t>
  </si>
  <si>
    <t>Lại Thị Ngọc</t>
  </si>
  <si>
    <t>HSC05</t>
  </si>
  <si>
    <t>Nguyễn Hoàng</t>
  </si>
  <si>
    <t>CNC05</t>
  </si>
  <si>
    <t>Giang Trung</t>
  </si>
  <si>
    <t>Khoa</t>
  </si>
  <si>
    <t>CNC13</t>
  </si>
  <si>
    <t>Quyên</t>
  </si>
  <si>
    <t>CNC11</t>
  </si>
  <si>
    <t>TPD06</t>
  </si>
  <si>
    <t>QTP01</t>
  </si>
  <si>
    <t>NGS02</t>
  </si>
  <si>
    <t>GTC11</t>
  </si>
  <si>
    <t>Phạm Hồng</t>
  </si>
  <si>
    <t>VTN23</t>
  </si>
  <si>
    <t>Cao Thị Bích</t>
  </si>
  <si>
    <t>VTN17</t>
  </si>
  <si>
    <t>Đặng Hữu</t>
  </si>
  <si>
    <t>VTN05</t>
  </si>
  <si>
    <t>Trương Hà</t>
  </si>
  <si>
    <t>Thái</t>
  </si>
  <si>
    <t>COD08</t>
  </si>
  <si>
    <t>Dương Văn</t>
  </si>
  <si>
    <t>Nhiệm</t>
  </si>
  <si>
    <t>TOA26</t>
  </si>
  <si>
    <t>TOA05</t>
  </si>
  <si>
    <t>Phạm Việt</t>
  </si>
  <si>
    <t>MTI12</t>
  </si>
  <si>
    <t>Lưu</t>
  </si>
  <si>
    <t>TOA02</t>
  </si>
  <si>
    <t>TOT07</t>
  </si>
  <si>
    <t>Nguyễn Trọng</t>
  </si>
  <si>
    <t>Kương</t>
  </si>
  <si>
    <t>BKT20</t>
  </si>
  <si>
    <t>Hoàng Thị Mai</t>
  </si>
  <si>
    <t>BKT09</t>
  </si>
  <si>
    <t>BKT10</t>
  </si>
  <si>
    <t>Bình</t>
  </si>
  <si>
    <t>BKT03</t>
  </si>
  <si>
    <t>Trần Nguyễn Thị</t>
  </si>
  <si>
    <t>BKT12</t>
  </si>
  <si>
    <t>TCH08</t>
  </si>
  <si>
    <t>TCH14</t>
  </si>
  <si>
    <t>Đặng Thị Hải</t>
  </si>
  <si>
    <t>TCH06</t>
  </si>
  <si>
    <t>MKT12</t>
  </si>
  <si>
    <t>Đặng Thị Kim</t>
  </si>
  <si>
    <t>MKT11</t>
  </si>
  <si>
    <t>MKT16</t>
  </si>
  <si>
    <t>KEQ02</t>
  </si>
  <si>
    <t>Lê Thanh</t>
  </si>
  <si>
    <t>SPT22</t>
  </si>
  <si>
    <t>Nguyễn Quốc</t>
  </si>
  <si>
    <t>CVS03</t>
  </si>
  <si>
    <t>SH004</t>
  </si>
  <si>
    <t>HOA28</t>
  </si>
  <si>
    <t>Lê Thị Mai</t>
  </si>
  <si>
    <t>HOA26</t>
  </si>
  <si>
    <t>HOA02</t>
  </si>
  <si>
    <t>HOA17</t>
  </si>
  <si>
    <t>Trần Thanh</t>
  </si>
  <si>
    <t>STN15</t>
  </si>
  <si>
    <t>Thi</t>
  </si>
  <si>
    <t>CMT11</t>
  </si>
  <si>
    <t>Hồ Thị Thúy</t>
  </si>
  <si>
    <t>CMT06</t>
  </si>
  <si>
    <t>Lý Thị Thu</t>
  </si>
  <si>
    <t>NTS05</t>
  </si>
  <si>
    <t>Kim Văn</t>
  </si>
  <si>
    <t>Vạn</t>
  </si>
  <si>
    <t>QS016</t>
  </si>
  <si>
    <t>QS014</t>
  </si>
  <si>
    <t>QS015</t>
  </si>
  <si>
    <t>QS005</t>
  </si>
  <si>
    <t>QS15</t>
  </si>
  <si>
    <t>QS012</t>
  </si>
  <si>
    <t>GDT12</t>
  </si>
  <si>
    <t>Sinh lý thực vật</t>
  </si>
  <si>
    <t>Động lực</t>
  </si>
  <si>
    <t>Xã hội học</t>
  </si>
  <si>
    <t>Tâm lý</t>
  </si>
  <si>
    <t>Thực phẩm và Dinh dưỡng</t>
  </si>
  <si>
    <t>Quản lý chất lượng và An toàn thực phẩm</t>
  </si>
  <si>
    <t>SH phân tử và CNSH ứng dụng</t>
  </si>
  <si>
    <t>Môi trường và Bệnh thủy sản</t>
  </si>
  <si>
    <t>Đường lối quân sự</t>
  </si>
  <si>
    <t>Cây dược liệu hàng năm</t>
  </si>
  <si>
    <t>Cây lương thực chuyên khoa</t>
  </si>
  <si>
    <t>Nguyên lý sản xuất cây trồng</t>
  </si>
  <si>
    <t>Quản lý dịch hại tổng hợp</t>
  </si>
  <si>
    <t>Côn trùng chuyên khoa 2</t>
  </si>
  <si>
    <t>Côn trùng đại cương 1</t>
  </si>
  <si>
    <t>Côn trùng chuyên khoa 1</t>
  </si>
  <si>
    <t>Sâu hại hoa, cây cảnh&amp;cỏthảm</t>
  </si>
  <si>
    <t>Dịch tễ học BVTV</t>
  </si>
  <si>
    <t>Hệ thống nông nghiệp</t>
  </si>
  <si>
    <t>Chọn giống cây trồng dài ngày</t>
  </si>
  <si>
    <t>Chọn giống rau và hoa</t>
  </si>
  <si>
    <t>Chọn giống cây trồng ngắn ngày</t>
  </si>
  <si>
    <t>Cây ăn quả chuyên khoa</t>
  </si>
  <si>
    <t>Hoa cây cảnh đại cương</t>
  </si>
  <si>
    <t>Trồng cây không đất</t>
  </si>
  <si>
    <t>Sinh lý thực vật ứng dụng</t>
  </si>
  <si>
    <t>Hệ thống chăn nuôi</t>
  </si>
  <si>
    <t>Thiết kế thí nghiệm chăn nuôi</t>
  </si>
  <si>
    <t>Phân tích đất, nước</t>
  </si>
  <si>
    <t>Thoái hoá và phục hồi đất</t>
  </si>
  <si>
    <t>Tưới tiêu trong nông nghiệp</t>
  </si>
  <si>
    <t>Quy hoạch vùng</t>
  </si>
  <si>
    <t>Quản lý nhà nước về đất đai</t>
  </si>
  <si>
    <t>Qlý sàn giao dịch bất động sản</t>
  </si>
  <si>
    <t>Đất và phân bón</t>
  </si>
  <si>
    <t>Trắc địa ảnh</t>
  </si>
  <si>
    <t>Vẽ kỹ thuật</t>
  </si>
  <si>
    <t>Cơ học kết cấu 2</t>
  </si>
  <si>
    <t>Đồ án TK truyền động cơ khí</t>
  </si>
  <si>
    <t>Điện tử công suất</t>
  </si>
  <si>
    <t>Máy và công nghệ hàn</t>
  </si>
  <si>
    <t>Đồ án công nghệ hàn</t>
  </si>
  <si>
    <t>Vật liệu kỹ thuật</t>
  </si>
  <si>
    <t>Kỹ thuật an toàn và môi trường</t>
  </si>
  <si>
    <t>Kết cấu động cơ đốt trong 2</t>
  </si>
  <si>
    <t>Lý thuyết liên hợp máy 1</t>
  </si>
  <si>
    <t>Lý thuyết liên hợp máy 2</t>
  </si>
  <si>
    <t>Cơ khí chăn nuôi</t>
  </si>
  <si>
    <t>Đồ án thiết bị trong CN sau TH</t>
  </si>
  <si>
    <t>Đồ án KT bảo quản nông sản</t>
  </si>
  <si>
    <t>Phần điện nhà máy điện &amp; TBA</t>
  </si>
  <si>
    <t>Kỹ thuật điện cao áp</t>
  </si>
  <si>
    <t>Cung cấp điện cho khuCN&amp;dân cư</t>
  </si>
  <si>
    <t>Kinh tế Việt Nam</t>
  </si>
  <si>
    <t>Kinh tế vĩ mô 1</t>
  </si>
  <si>
    <t>Phát triển cộng đồng</t>
  </si>
  <si>
    <t>NC &amp; đánh giá nông thôn</t>
  </si>
  <si>
    <t>Lý thuyết phát triển</t>
  </si>
  <si>
    <t>Kinh tế công cộng</t>
  </si>
  <si>
    <t>Địa lý kinh tế</t>
  </si>
  <si>
    <t>Kinh tế học sản xuất</t>
  </si>
  <si>
    <t>Tin học ứng dụng trong KT - XH</t>
  </si>
  <si>
    <t>KT lượng trong dự báo và PT KT</t>
  </si>
  <si>
    <t>PP nghiên cứu trong QL kinh tế</t>
  </si>
  <si>
    <t>Lịch sử văn minh thế giới</t>
  </si>
  <si>
    <t>Tăng trưởng KT &amp; Công bằng XH</t>
  </si>
  <si>
    <t>Cơ sở văn hóa Việt Nam</t>
  </si>
  <si>
    <t>Tham vấn</t>
  </si>
  <si>
    <t>Luật đất đai</t>
  </si>
  <si>
    <t>Quan hệ pháp luật đất đai</t>
  </si>
  <si>
    <t>Phát triển phi kinh tế</t>
  </si>
  <si>
    <t>Lịch sử xã hội học</t>
  </si>
  <si>
    <t>Xã hội học nông thôn</t>
  </si>
  <si>
    <t>Xã hội học gia đình</t>
  </si>
  <si>
    <t>ĐG nhanh NT có sự tham gia</t>
  </si>
  <si>
    <t>PP nghiên cứu xã hội học 2</t>
  </si>
  <si>
    <t>Tiếng anh chuyên ngành KE&amp;QTKD</t>
  </si>
  <si>
    <t>Tiếng Anh CN cho Kinh tế</t>
  </si>
  <si>
    <t>Tiếng anh chuyên ngành CN MT</t>
  </si>
  <si>
    <t>Viết 1</t>
  </si>
  <si>
    <t>Tâm lý học đại cương</t>
  </si>
  <si>
    <t>Tâm lý học xã hội</t>
  </si>
  <si>
    <t>Kỹ năng giao tiếp</t>
  </si>
  <si>
    <t>Công nghệ sản xuất bánh kẹo</t>
  </si>
  <si>
    <t>Tối ưu hoá trong CNTP</t>
  </si>
  <si>
    <t>Đánh giá cảm quan thực phẩm</t>
  </si>
  <si>
    <t>Dịch tễ học dinh dưỡng</t>
  </si>
  <si>
    <t>Dược và độc chất học thú y</t>
  </si>
  <si>
    <t>Chẩn đoán hình ảnh</t>
  </si>
  <si>
    <t>Bệnh chó, mèo</t>
  </si>
  <si>
    <t>Châm cứu thú y</t>
  </si>
  <si>
    <t>Nấm và bệnh do nấm gây ra</t>
  </si>
  <si>
    <t>Vi sinh vật học thú y 1</t>
  </si>
  <si>
    <t>Luật thú y</t>
  </si>
  <si>
    <t>Miễn dịch học thú y</t>
  </si>
  <si>
    <t>Phúc lợi động vật</t>
  </si>
  <si>
    <t>Toán cao cấp 2</t>
  </si>
  <si>
    <t>Thống kê cho khoa học xã hội</t>
  </si>
  <si>
    <t>Toán học 2</t>
  </si>
  <si>
    <t>Thực hành vật lý</t>
  </si>
  <si>
    <t>Tin học đại cương</t>
  </si>
  <si>
    <t>Hệ chuyên gia</t>
  </si>
  <si>
    <t>UDTH trg quản trị nguồn lực DN</t>
  </si>
  <si>
    <t>Tin học cơ sở</t>
  </si>
  <si>
    <t>Lập trình hướng đối tượng</t>
  </si>
  <si>
    <t>Tin sinh học</t>
  </si>
  <si>
    <t>Nguyên lý truyền thôg khôg dây</t>
  </si>
  <si>
    <t>Phân tích và thiết kế hệ thống</t>
  </si>
  <si>
    <t>Nguyên lý hệ điều hành</t>
  </si>
  <si>
    <t>Mô phỏng ngẫu nhiên</t>
  </si>
  <si>
    <t>Otomat và ngôn ngữ hình thức</t>
  </si>
  <si>
    <t>Kế toán máy</t>
  </si>
  <si>
    <t>Kế toán ngân hàng</t>
  </si>
  <si>
    <t>Kế toán thương mại dịch vụ</t>
  </si>
  <si>
    <t>Nguyên lý kế toán</t>
  </si>
  <si>
    <t>KTDN thươg mại dịch vụ</t>
  </si>
  <si>
    <t>Kế toán quốc tế</t>
  </si>
  <si>
    <t>Phân tích tài chính DN</t>
  </si>
  <si>
    <t>Tài chính tiền tệ</t>
  </si>
  <si>
    <t>Định giá tài sản</t>
  </si>
  <si>
    <t>Toán tài chính</t>
  </si>
  <si>
    <t>Marketing nông nghiệp</t>
  </si>
  <si>
    <t>Marketing dịch vụ</t>
  </si>
  <si>
    <t>Quản lý chất lượng sản phẩm</t>
  </si>
  <si>
    <t>Phân tích kinh doanh</t>
  </si>
  <si>
    <t>Hệ thống kiểm soát nội bộ</t>
  </si>
  <si>
    <t>Di truyền học đại cương</t>
  </si>
  <si>
    <t>Sinh học phân tử 1</t>
  </si>
  <si>
    <t>CNSH trong chọn tạo giống CT</t>
  </si>
  <si>
    <t>TH công nghệ protein-enzym</t>
  </si>
  <si>
    <t>Sinh học tế bào</t>
  </si>
  <si>
    <t>Nhập môn sinh học 1</t>
  </si>
  <si>
    <t>Hoá học môi trường</t>
  </si>
  <si>
    <t>C.Nghệ vi sinh vật trong SXNN</t>
  </si>
  <si>
    <t>Đa dạng sinh học</t>
  </si>
  <si>
    <t>Sinh thái môi trường</t>
  </si>
  <si>
    <t>Ô nhiễm môi trường</t>
  </si>
  <si>
    <t>KT XL khí thải &amp; chất thải rắn</t>
  </si>
  <si>
    <t>Quản lý chất thải nguy hại</t>
  </si>
  <si>
    <t>Bệnh truyền nhiễm ở ĐVTS</t>
  </si>
  <si>
    <t>Cầu lông 2</t>
  </si>
  <si>
    <t>Cờ vua 2</t>
  </si>
  <si>
    <t>Cờ vua</t>
  </si>
  <si>
    <t>Bóng đá</t>
  </si>
  <si>
    <t>Bổ sung</t>
  </si>
  <si>
    <t>Dạy lớp CH
Bổ sung</t>
  </si>
  <si>
    <t>Mão</t>
  </si>
  <si>
    <t>Nguyễn Khắc</t>
  </si>
  <si>
    <t>Lên</t>
  </si>
  <si>
    <t>Lê Quốc</t>
  </si>
  <si>
    <t>Chung</t>
  </si>
</sst>
</file>

<file path=xl/styles.xml><?xml version="1.0" encoding="utf-8"?>
<styleSheet xmlns="http://schemas.openxmlformats.org/spreadsheetml/2006/main">
  <numFmts count="2">
    <numFmt numFmtId="171" formatCode="_(* #,##0.00_);_(* \(#,##0.00\);_(* &quot;-&quot;??_);_(@_)"/>
    <numFmt numFmtId="173" formatCode="_(* #,##0_);_(* \(#,##0\);_(* &quot;-&quot;??_);_(@_)"/>
  </numFmts>
  <fonts count="21">
    <font>
      <sz val="11"/>
      <color theme="1"/>
      <name val="Arial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11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sz val="10"/>
      <name val=".VnArial"/>
      <family val="2"/>
    </font>
    <font>
      <sz val="10"/>
      <name val="VNI-Times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71" fontId="1" fillId="0" borderId="0" applyFont="0" applyFill="0" applyBorder="0" applyAlignment="0" applyProtection="0"/>
    <xf numFmtId="0" fontId="9" fillId="0" borderId="0"/>
    <xf numFmtId="0" fontId="10" fillId="0" borderId="0"/>
    <xf numFmtId="0" fontId="5" fillId="0" borderId="0"/>
    <xf numFmtId="0" fontId="11" fillId="0" borderId="0"/>
    <xf numFmtId="0" fontId="12" fillId="0" borderId="0"/>
    <xf numFmtId="0" fontId="9" fillId="0" borderId="0"/>
  </cellStyleXfs>
  <cellXfs count="117">
    <xf numFmtId="0" fontId="0" fillId="0" borderId="0" xfId="0"/>
    <xf numFmtId="0" fontId="4" fillId="0" borderId="0" xfId="4" applyFont="1" applyFill="1" applyAlignment="1">
      <alignment vertical="center"/>
    </xf>
    <xf numFmtId="0" fontId="6" fillId="0" borderId="0" xfId="4" applyFont="1" applyFill="1" applyAlignment="1">
      <alignment vertical="center"/>
    </xf>
    <xf numFmtId="173" fontId="13" fillId="0" borderId="0" xfId="1" applyNumberFormat="1" applyFont="1" applyFill="1" applyAlignment="1" applyProtection="1">
      <alignment vertical="center"/>
      <protection hidden="1"/>
    </xf>
    <xf numFmtId="0" fontId="14" fillId="0" borderId="0" xfId="6" applyFont="1" applyFill="1" applyAlignment="1" applyProtection="1">
      <alignment horizontal="center"/>
      <protection hidden="1"/>
    </xf>
    <xf numFmtId="0" fontId="3" fillId="0" borderId="0" xfId="6" applyFont="1" applyFill="1" applyAlignment="1" applyProtection="1">
      <alignment horizontal="center"/>
      <protection hidden="1"/>
    </xf>
    <xf numFmtId="0" fontId="9" fillId="0" borderId="0" xfId="7" applyFont="1"/>
    <xf numFmtId="0" fontId="15" fillId="0" borderId="0" xfId="7" applyFont="1" applyFill="1" applyAlignment="1" applyProtection="1">
      <alignment horizontal="center" vertical="center" wrapText="1"/>
      <protection hidden="1"/>
    </xf>
    <xf numFmtId="0" fontId="16" fillId="0" borderId="0" xfId="6" applyFont="1" applyFill="1" applyProtection="1">
      <protection hidden="1"/>
    </xf>
    <xf numFmtId="0" fontId="17" fillId="0" borderId="0" xfId="6" applyFont="1" applyFill="1" applyProtection="1">
      <protection hidden="1"/>
    </xf>
    <xf numFmtId="0" fontId="4" fillId="0" borderId="0" xfId="7" applyFont="1" applyFill="1" applyAlignment="1" applyProtection="1">
      <alignment vertical="center"/>
      <protection hidden="1"/>
    </xf>
    <xf numFmtId="0" fontId="18" fillId="0" borderId="0" xfId="7" applyFont="1" applyFill="1" applyAlignment="1" applyProtection="1">
      <alignment horizontal="center" vertical="center"/>
      <protection hidden="1"/>
    </xf>
    <xf numFmtId="0" fontId="17" fillId="0" borderId="0" xfId="5" applyFont="1" applyFill="1" applyAlignment="1" applyProtection="1">
      <alignment horizontal="center"/>
      <protection hidden="1"/>
    </xf>
    <xf numFmtId="0" fontId="17" fillId="0" borderId="0" xfId="6" applyFont="1" applyFill="1" applyAlignment="1" applyProtection="1">
      <alignment horizontal="center"/>
      <protection hidden="1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Fill="1" applyAlignment="1">
      <alignment vertical="center"/>
    </xf>
    <xf numFmtId="0" fontId="16" fillId="0" borderId="0" xfId="3" applyFont="1" applyFill="1" applyAlignment="1">
      <alignment vertical="center" wrapText="1"/>
    </xf>
    <xf numFmtId="1" fontId="16" fillId="0" borderId="0" xfId="3" applyNumberFormat="1" applyFont="1" applyFill="1" applyAlignment="1">
      <alignment vertical="center"/>
    </xf>
    <xf numFmtId="0" fontId="16" fillId="0" borderId="0" xfId="3" applyFont="1" applyFill="1" applyAlignment="1">
      <alignment horizontal="left" vertical="center"/>
    </xf>
    <xf numFmtId="2" fontId="16" fillId="0" borderId="0" xfId="3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2" fontId="16" fillId="0" borderId="2" xfId="0" applyNumberFormat="1" applyFont="1" applyFill="1" applyBorder="1" applyAlignment="1">
      <alignment horizontal="center" vertical="center"/>
    </xf>
    <xf numFmtId="3" fontId="16" fillId="0" borderId="2" xfId="0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3" fontId="9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2" fontId="16" fillId="0" borderId="8" xfId="0" applyNumberFormat="1" applyFont="1" applyFill="1" applyBorder="1" applyAlignment="1">
      <alignment horizontal="center" vertical="center"/>
    </xf>
    <xf numFmtId="3" fontId="16" fillId="0" borderId="8" xfId="1" applyNumberFormat="1" applyFont="1" applyFill="1" applyBorder="1" applyAlignment="1">
      <alignment horizontal="center" vertical="center"/>
    </xf>
    <xf numFmtId="3" fontId="16" fillId="0" borderId="8" xfId="0" applyNumberFormat="1" applyFont="1" applyFill="1" applyBorder="1" applyAlignment="1">
      <alignment vertical="center"/>
    </xf>
    <xf numFmtId="3" fontId="16" fillId="0" borderId="2" xfId="1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center" vertical="center"/>
    </xf>
    <xf numFmtId="3" fontId="16" fillId="0" borderId="12" xfId="1" applyNumberFormat="1" applyFont="1" applyFill="1" applyBorder="1" applyAlignment="1">
      <alignment horizontal="center" vertical="center"/>
    </xf>
    <xf numFmtId="3" fontId="16" fillId="0" borderId="12" xfId="0" applyNumberFormat="1" applyFont="1" applyFill="1" applyBorder="1" applyAlignment="1">
      <alignment vertical="center"/>
    </xf>
    <xf numFmtId="3" fontId="16" fillId="0" borderId="5" xfId="0" applyNumberFormat="1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16" fillId="0" borderId="13" xfId="0" applyFont="1" applyFill="1" applyBorder="1" applyAlignment="1">
      <alignment horizontal="center" vertical="center"/>
    </xf>
    <xf numFmtId="2" fontId="16" fillId="0" borderId="0" xfId="0" applyNumberFormat="1" applyFont="1" applyFill="1" applyAlignment="1">
      <alignment horizontal="center" vertical="center"/>
    </xf>
    <xf numFmtId="3" fontId="16" fillId="0" borderId="0" xfId="0" applyNumberFormat="1" applyFont="1" applyFill="1" applyAlignment="1">
      <alignment vertical="center"/>
    </xf>
    <xf numFmtId="4" fontId="16" fillId="0" borderId="8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Alignment="1">
      <alignment vertical="center"/>
    </xf>
    <xf numFmtId="4" fontId="16" fillId="0" borderId="2" xfId="0" applyNumberFormat="1" applyFont="1" applyFill="1" applyBorder="1" applyAlignment="1">
      <alignment horizontal="center" vertical="center"/>
    </xf>
    <xf numFmtId="4" fontId="16" fillId="0" borderId="13" xfId="0" applyNumberFormat="1" applyFont="1" applyFill="1" applyBorder="1" applyAlignment="1">
      <alignment horizontal="center" vertical="center"/>
    </xf>
    <xf numFmtId="3" fontId="16" fillId="0" borderId="13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vertical="center"/>
    </xf>
    <xf numFmtId="0" fontId="16" fillId="3" borderId="16" xfId="0" applyFont="1" applyFill="1" applyBorder="1" applyAlignment="1">
      <alignment vertical="center"/>
    </xf>
    <xf numFmtId="0" fontId="16" fillId="3" borderId="14" xfId="0" applyFont="1" applyFill="1" applyBorder="1" applyAlignment="1">
      <alignment vertical="center"/>
    </xf>
    <xf numFmtId="2" fontId="16" fillId="3" borderId="14" xfId="0" applyNumberFormat="1" applyFont="1" applyFill="1" applyBorder="1" applyAlignment="1">
      <alignment horizontal="center" vertical="center"/>
    </xf>
    <xf numFmtId="3" fontId="16" fillId="3" borderId="14" xfId="0" applyNumberFormat="1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6" fillId="3" borderId="2" xfId="0" applyFont="1" applyFill="1" applyBorder="1" applyAlignment="1">
      <alignment vertical="center"/>
    </xf>
    <xf numFmtId="2" fontId="16" fillId="3" borderId="2" xfId="0" applyNumberFormat="1" applyFont="1" applyFill="1" applyBorder="1" applyAlignment="1">
      <alignment horizontal="center" vertical="center"/>
    </xf>
    <xf numFmtId="3" fontId="16" fillId="3" borderId="2" xfId="0" applyNumberFormat="1" applyFont="1" applyFill="1" applyBorder="1" applyAlignment="1">
      <alignment vertical="center"/>
    </xf>
    <xf numFmtId="0" fontId="16" fillId="3" borderId="2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vertical="center"/>
    </xf>
    <xf numFmtId="0" fontId="16" fillId="3" borderId="7" xfId="0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4" fontId="16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3" fontId="19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4" applyFont="1" applyFill="1" applyAlignment="1">
      <alignment horizontal="center" vertical="center"/>
    </xf>
    <xf numFmtId="0" fontId="6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3" fontId="19" fillId="0" borderId="0" xfId="0" applyNumberFormat="1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4" fillId="3" borderId="0" xfId="4" applyFont="1" applyFill="1" applyAlignment="1">
      <alignment horizontal="center" vertical="center"/>
    </xf>
    <xf numFmtId="0" fontId="6" fillId="3" borderId="0" xfId="4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3" borderId="0" xfId="4" applyFont="1" applyFill="1" applyAlignment="1">
      <alignment horizontal="center" vertical="center"/>
    </xf>
    <xf numFmtId="0" fontId="8" fillId="3" borderId="0" xfId="4" applyFont="1" applyFill="1" applyAlignment="1">
      <alignment horizontal="center" vertical="center"/>
    </xf>
  </cellXfs>
  <cellStyles count="8">
    <cellStyle name="Comma" xfId="1" builtinId="3"/>
    <cellStyle name="Normal" xfId="0" builtinId="0"/>
    <cellStyle name="Normal 3" xfId="2"/>
    <cellStyle name="Normal_01_Vuot_gio_Ky_I_2016_2017" xfId="3"/>
    <cellStyle name="Normal_2018_01_02_QD_Ky_I_Ngoai gio_2017_2018_ky_I_DS" xfId="4"/>
    <cellStyle name="Normal_Dichso" xfId="5"/>
    <cellStyle name="Normal_DocSoUnicode" xfId="6"/>
    <cellStyle name="Normal_Lenh_chi_VietinBank" xfId="7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13"/>
  <sheetViews>
    <sheetView showZeros="0" workbookViewId="0">
      <selection activeCell="C8" sqref="C8"/>
    </sheetView>
  </sheetViews>
  <sheetFormatPr defaultColWidth="10.375" defaultRowHeight="15"/>
  <cols>
    <col min="1" max="1" width="10.375" style="14" customWidth="1"/>
    <col min="2" max="2" width="19.375" style="15" bestFit="1" customWidth="1"/>
    <col min="3" max="3" width="10.375" style="15" customWidth="1"/>
    <col min="4" max="4" width="10.375" style="14" customWidth="1"/>
    <col min="5" max="9" width="10.375" style="15" customWidth="1"/>
    <col min="10" max="12" width="10.375" style="14" customWidth="1"/>
    <col min="13" max="13" width="10.375" style="16" customWidth="1"/>
    <col min="14" max="18" width="10.375" style="14" customWidth="1"/>
    <col min="19" max="31" width="10.375" style="15" customWidth="1"/>
    <col min="32" max="32" width="10.375" style="17" customWidth="1"/>
    <col min="33" max="49" width="10.375" style="15" customWidth="1"/>
    <col min="50" max="51" width="10.375" style="14" customWidth="1"/>
    <col min="52" max="53" width="10.375" style="18" customWidth="1"/>
    <col min="54" max="54" width="10.375" style="14" customWidth="1"/>
    <col min="55" max="55" width="10.375" style="18" customWidth="1"/>
    <col min="56" max="60" width="10.375" style="14" customWidth="1"/>
    <col min="61" max="62" width="10.375" style="19" customWidth="1"/>
    <col min="63" max="84" width="10.375" style="14" customWidth="1"/>
    <col min="85" max="85" width="10.375" style="19" customWidth="1"/>
    <col min="86" max="87" width="10.375" style="14" customWidth="1"/>
    <col min="88" max="88" width="10.375" style="19" customWidth="1"/>
    <col min="89" max="89" width="10.375" style="14" customWidth="1"/>
    <col min="90" max="16384" width="10.375" style="15"/>
  </cols>
  <sheetData>
    <row r="1" spans="2:15" s="6" customFormat="1" ht="16.5">
      <c r="B1" s="3">
        <f>Tong_hop!E307</f>
        <v>1431111500</v>
      </c>
      <c r="C1" s="4" t="str">
        <f>RIGHT("000000000000"&amp;ROUND(B1,0),12)</f>
        <v>001431111500</v>
      </c>
      <c r="D1" s="5">
        <v>1</v>
      </c>
      <c r="E1" s="5">
        <v>2</v>
      </c>
      <c r="F1" s="5">
        <v>3</v>
      </c>
      <c r="G1" s="5">
        <v>4</v>
      </c>
      <c r="H1" s="5">
        <v>5</v>
      </c>
      <c r="I1" s="5">
        <v>6</v>
      </c>
      <c r="J1" s="5">
        <v>7</v>
      </c>
      <c r="K1" s="5">
        <v>8</v>
      </c>
      <c r="L1" s="5">
        <v>9</v>
      </c>
      <c r="M1" s="5">
        <v>10</v>
      </c>
      <c r="N1" s="5">
        <v>11</v>
      </c>
      <c r="O1" s="5">
        <v>12</v>
      </c>
    </row>
    <row r="2" spans="2:15" s="6" customFormat="1" ht="25.5">
      <c r="B2" s="7" t="s">
        <v>537</v>
      </c>
      <c r="C2" s="8"/>
      <c r="D2" s="9">
        <f>VALUE(MID(C1,D1,1))</f>
        <v>0</v>
      </c>
      <c r="E2" s="9">
        <f>VALUE(MID(C1,E1,1))</f>
        <v>0</v>
      </c>
      <c r="F2" s="9">
        <f>VALUE(MID(C1,F1,1))</f>
        <v>1</v>
      </c>
      <c r="G2" s="9">
        <f>VALUE(MID(C1,G1,1))</f>
        <v>4</v>
      </c>
      <c r="H2" s="9">
        <f>VALUE(MID(C1,H1,1))</f>
        <v>3</v>
      </c>
      <c r="I2" s="9">
        <f>VALUE(MID(C1,I1,1))</f>
        <v>1</v>
      </c>
      <c r="J2" s="9">
        <f>VALUE(MID(C1,J1,1))</f>
        <v>1</v>
      </c>
      <c r="K2" s="9">
        <f>VALUE(MID(C1,K1,1))</f>
        <v>1</v>
      </c>
      <c r="L2" s="9">
        <f>VALUE(MID(C1,L1,1))</f>
        <v>1</v>
      </c>
      <c r="M2" s="9">
        <f>VALUE(MID(C1,M1,1))</f>
        <v>5</v>
      </c>
      <c r="N2" s="9">
        <f>VALUE(MID(C1,N1,1))</f>
        <v>0</v>
      </c>
      <c r="O2" s="9">
        <f>VALUE(MID(C1,O1,1))</f>
        <v>0</v>
      </c>
    </row>
    <row r="3" spans="2:15" s="6" customFormat="1" ht="16.5">
      <c r="B3" s="10"/>
      <c r="C3" s="8"/>
      <c r="D3" s="9">
        <f>SUM(D2:D2)</f>
        <v>0</v>
      </c>
      <c r="E3" s="9">
        <f>SUM(D2:E2)</f>
        <v>0</v>
      </c>
      <c r="F3" s="9">
        <f>SUM(D2:F2)</f>
        <v>1</v>
      </c>
      <c r="G3" s="9">
        <f>SUM(G2:G2)</f>
        <v>4</v>
      </c>
      <c r="H3" s="9">
        <f>SUM(G2:H2)</f>
        <v>7</v>
      </c>
      <c r="I3" s="9">
        <f>SUM(G2:I2)</f>
        <v>8</v>
      </c>
      <c r="J3" s="9">
        <f>SUM(J2:J2)</f>
        <v>1</v>
      </c>
      <c r="K3" s="9">
        <f>SUM(J2:K2)</f>
        <v>2</v>
      </c>
      <c r="L3" s="9">
        <f>SUM(J2:L2)</f>
        <v>3</v>
      </c>
      <c r="M3" s="9">
        <f>SUM(M2:M2)</f>
        <v>5</v>
      </c>
      <c r="N3" s="9">
        <f>SUM(M2:N2)</f>
        <v>5</v>
      </c>
      <c r="O3" s="9">
        <f>SUM(M2:O2)</f>
        <v>5</v>
      </c>
    </row>
    <row r="4" spans="2:15" s="6" customFormat="1" ht="16.5">
      <c r="B4" s="11"/>
      <c r="C4" s="8"/>
      <c r="D4" s="12" t="str">
        <f>IF(D2=0,"",CHOOSE(D2,"một","hai","ba","bốn","năm","sáu","bảy","tám","chín"))</f>
        <v/>
      </c>
      <c r="E4" s="12" t="str">
        <f>IF(E2=0,IF(AND(D2&lt;&gt;0,F2&lt;&gt;0),"lẻ",""),CHOOSE(E2,"mười ","hai","ba","bốn","năm","sáu","bảy","tám","chín"))</f>
        <v/>
      </c>
      <c r="F4" s="12" t="str">
        <f>IF(F2=0,"",CHOOSE(F2,IF(E2&gt;1,"mốt","một"),"hai","ba","bốn",IF(E2=0,"năm","lăm"),"sáu","bảy","tám","chín"))</f>
        <v>một</v>
      </c>
      <c r="G4" s="12" t="str">
        <f>IF(G2=0,"",CHOOSE(G2,"một","hai","ba","bốn","năm","sáu","bảy","tám","chín"))</f>
        <v>bốn</v>
      </c>
      <c r="H4" s="12" t="str">
        <f>IF(H2=0,IF(AND(G2&lt;&gt;0,I2&lt;&gt;0),"lẻ",""),CHOOSE(H2,"mười","hai","ba","bốn","năm","sáu","bảy","tám","chín"))</f>
        <v>ba</v>
      </c>
      <c r="I4" s="12" t="str">
        <f>IF(I2=0,"",CHOOSE(I2,IF(H2&gt;1,"mốt","một"),"hai","ba","bốn",IF(H2=0,"năm","lăm"),"sáu","bảy","tám","chín"))</f>
        <v>mốt</v>
      </c>
      <c r="J4" s="12" t="str">
        <f>IF(J2=0,"",CHOOSE(J2,"một","hai","ba","bốn","năm","sáu","bảy","tám","chín"))</f>
        <v>một</v>
      </c>
      <c r="K4" s="12" t="str">
        <f>IF(K2=0,IF(AND(J2&lt;&gt;0,L2&lt;&gt;0),"lẻ",""),CHOOSE(K2,"mười","hai","ba","bốn","năm","sáu","bảy","tám","chín"))</f>
        <v>mười</v>
      </c>
      <c r="L4" s="12" t="str">
        <f>IF(L2=0,"",CHOOSE(L2,IF(K2&gt;1,"mốt","một"),"hai","ba","bốn",IF(K2=0,"năm","lăm"),"sáu","bảy","tám","chín"))</f>
        <v>một</v>
      </c>
      <c r="M4" s="9" t="str">
        <f>IF(M2=0,"",CHOOSE(M2,"một","hai","ba","bốn","năm","sáu","bảy","tám","chín"))</f>
        <v>năm</v>
      </c>
      <c r="N4" s="13" t="str">
        <f>IF(N2=0,IF(AND(M2&lt;&gt;0,O2&lt;&gt;0),"lẻ",""),CHOOSE(N2,"một","hai","ba","bốn","năm","sáu","bảy","tám","chín"))</f>
        <v/>
      </c>
      <c r="O4" s="13" t="str">
        <f>IF(O2=0,"",CHOOSE(O2,IF(N2&gt;1,"một","một"),"hai","ba","bốn",IF(N2=0,"năm","lăm"),"sáu","bảy","tám","chín"))</f>
        <v/>
      </c>
    </row>
    <row r="5" spans="2:15" s="6" customFormat="1" ht="16.5">
      <c r="B5" s="10"/>
      <c r="C5" s="8"/>
      <c r="D5" s="13" t="str">
        <f>IF(D2=0,"","trăm")</f>
        <v/>
      </c>
      <c r="E5" s="13" t="str">
        <f>IF(E2=0,"",IF(E2=1,"","mươi"))</f>
        <v/>
      </c>
      <c r="F5" s="13" t="str">
        <f>IF(AND(F2=0,F3=0),"","tỷ")</f>
        <v>tỷ</v>
      </c>
      <c r="G5" s="13" t="str">
        <f>IF(G2=0,"","trăm")</f>
        <v>trăm</v>
      </c>
      <c r="H5" s="13" t="str">
        <f>IF(H2=0,"",IF(H2=1,"","mươi"))</f>
        <v>mươi</v>
      </c>
      <c r="I5" s="13" t="str">
        <f>IF(AND(I2=0,I3=0),"","triệu")</f>
        <v>triệu</v>
      </c>
      <c r="J5" s="13" t="str">
        <f>IF(J2=0,"","trăm")</f>
        <v>trăm</v>
      </c>
      <c r="K5" s="13" t="str">
        <f>IF(K2=0,"",IF(K2=1,"","mươi"))</f>
        <v/>
      </c>
      <c r="L5" s="13" t="str">
        <f>IF(AND(L2=0,L3=0),"","ngàn")</f>
        <v>ngàn</v>
      </c>
      <c r="M5" s="13" t="str">
        <f>IF(M2=0,"","trăm")</f>
        <v>trăm</v>
      </c>
      <c r="N5" s="13" t="str">
        <f>IF(N2=0,"",IF(N2=1,"","mươi"))</f>
        <v/>
      </c>
      <c r="O5" s="13" t="s">
        <v>538</v>
      </c>
    </row>
    <row r="6" spans="2:15" s="6" customFormat="1" ht="16.5">
      <c r="B6" s="10"/>
      <c r="C6" s="9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Một tỷ bốn trăm ba mươi mốt triệu một trăm mười một ngàn năm trăm đồng./.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8" spans="2:15" s="6" customFormat="1" ht="16.5">
      <c r="B8" s="3">
        <f>Chitiet!F625</f>
        <v>1431111500</v>
      </c>
      <c r="C8" s="4" t="str">
        <f>RIGHT("000000000000"&amp;ROUND(B8,0),12)</f>
        <v>001431111500</v>
      </c>
      <c r="D8" s="5">
        <v>1</v>
      </c>
      <c r="E8" s="5">
        <v>2</v>
      </c>
      <c r="F8" s="5">
        <v>3</v>
      </c>
      <c r="G8" s="5">
        <v>4</v>
      </c>
      <c r="H8" s="5">
        <v>5</v>
      </c>
      <c r="I8" s="5">
        <v>6</v>
      </c>
      <c r="J8" s="5">
        <v>7</v>
      </c>
      <c r="K8" s="5">
        <v>8</v>
      </c>
      <c r="L8" s="5">
        <v>9</v>
      </c>
      <c r="M8" s="5">
        <v>10</v>
      </c>
      <c r="N8" s="5">
        <v>11</v>
      </c>
      <c r="O8" s="5">
        <v>12</v>
      </c>
    </row>
    <row r="9" spans="2:15" s="6" customFormat="1" ht="25.5">
      <c r="B9" s="7" t="s">
        <v>537</v>
      </c>
      <c r="C9" s="8"/>
      <c r="D9" s="9">
        <f>VALUE(MID(C8,D8,1))</f>
        <v>0</v>
      </c>
      <c r="E9" s="9">
        <f>VALUE(MID(C8,E8,1))</f>
        <v>0</v>
      </c>
      <c r="F9" s="9">
        <f>VALUE(MID(C8,F8,1))</f>
        <v>1</v>
      </c>
      <c r="G9" s="9">
        <f>VALUE(MID(C8,G8,1))</f>
        <v>4</v>
      </c>
      <c r="H9" s="9">
        <f>VALUE(MID(C8,H8,1))</f>
        <v>3</v>
      </c>
      <c r="I9" s="9">
        <f>VALUE(MID(C8,I8,1))</f>
        <v>1</v>
      </c>
      <c r="J9" s="9">
        <f>VALUE(MID(C8,J8,1))</f>
        <v>1</v>
      </c>
      <c r="K9" s="9">
        <f>VALUE(MID(C8,K8,1))</f>
        <v>1</v>
      </c>
      <c r="L9" s="9">
        <f>VALUE(MID(C8,L8,1))</f>
        <v>1</v>
      </c>
      <c r="M9" s="9">
        <f>VALUE(MID(C8,M8,1))</f>
        <v>5</v>
      </c>
      <c r="N9" s="9">
        <f>VALUE(MID(C8,N8,1))</f>
        <v>0</v>
      </c>
      <c r="O9" s="9">
        <f>VALUE(MID(C8,O8,1))</f>
        <v>0</v>
      </c>
    </row>
    <row r="10" spans="2:15" s="6" customFormat="1" ht="16.5">
      <c r="B10" s="10"/>
      <c r="C10" s="8"/>
      <c r="D10" s="9">
        <f>SUM(D9:D9)</f>
        <v>0</v>
      </c>
      <c r="E10" s="9">
        <f>SUM(D9:E9)</f>
        <v>0</v>
      </c>
      <c r="F10" s="9">
        <f>SUM(D9:F9)</f>
        <v>1</v>
      </c>
      <c r="G10" s="9">
        <f>SUM(G9:G9)</f>
        <v>4</v>
      </c>
      <c r="H10" s="9">
        <f>SUM(G9:H9)</f>
        <v>7</v>
      </c>
      <c r="I10" s="9">
        <f>SUM(G9:I9)</f>
        <v>8</v>
      </c>
      <c r="J10" s="9">
        <f>SUM(J9:J9)</f>
        <v>1</v>
      </c>
      <c r="K10" s="9">
        <f>SUM(J9:K9)</f>
        <v>2</v>
      </c>
      <c r="L10" s="9">
        <f>SUM(J9:L9)</f>
        <v>3</v>
      </c>
      <c r="M10" s="9">
        <f>SUM(M9:M9)</f>
        <v>5</v>
      </c>
      <c r="N10" s="9">
        <f>SUM(M9:N9)</f>
        <v>5</v>
      </c>
      <c r="O10" s="9">
        <f>SUM(M9:O9)</f>
        <v>5</v>
      </c>
    </row>
    <row r="11" spans="2:15" s="6" customFormat="1" ht="16.5">
      <c r="B11" s="11"/>
      <c r="C11" s="8"/>
      <c r="D11" s="12" t="str">
        <f>IF(D9=0,"",CHOOSE(D9,"một","hai","ba","bốn","năm","sáu","bảy","tám","chín"))</f>
        <v/>
      </c>
      <c r="E11" s="12" t="str">
        <f>IF(E9=0,IF(AND(D9&lt;&gt;0,F9&lt;&gt;0),"lẻ",""),CHOOSE(E9,"mười ","hai","ba","bốn","năm","sáu","bảy","tám","chín"))</f>
        <v/>
      </c>
      <c r="F11" s="12" t="str">
        <f>IF(F9=0,"",CHOOSE(F9,IF(E9&gt;1,"mốt","một"),"hai","ba","bốn",IF(E9=0,"năm","lăm"),"sáu","bảy","tám","chín"))</f>
        <v>một</v>
      </c>
      <c r="G11" s="12" t="str">
        <f>IF(G9=0,"",CHOOSE(G9,"một","hai","ba","bốn","năm","sáu","bảy","tám","chín"))</f>
        <v>bốn</v>
      </c>
      <c r="H11" s="12" t="str">
        <f>IF(H9=0,IF(AND(G9&lt;&gt;0,I9&lt;&gt;0),"lẻ",""),CHOOSE(H9,"mười","hai","ba","bốn","năm","sáu","bảy","tám","chín"))</f>
        <v>ba</v>
      </c>
      <c r="I11" s="12" t="str">
        <f>IF(I9=0,"",CHOOSE(I9,IF(H9&gt;1,"mốt","một"),"hai","ba","bốn",IF(H9=0,"năm","lăm"),"sáu","bảy","tám","chín"))</f>
        <v>mốt</v>
      </c>
      <c r="J11" s="12" t="str">
        <f>IF(J9=0,"",CHOOSE(J9,"một","hai","ba","bốn","năm","sáu","bảy","tám","chín"))</f>
        <v>một</v>
      </c>
      <c r="K11" s="12" t="str">
        <f>IF(K9=0,IF(AND(J9&lt;&gt;0,L9&lt;&gt;0),"lẻ",""),CHOOSE(K9,"mười","hai","ba","bốn","năm","sáu","bảy","tám","chín"))</f>
        <v>mười</v>
      </c>
      <c r="L11" s="12" t="str">
        <f>IF(L9=0,"",CHOOSE(L9,IF(K9&gt;1,"mốt","một"),"hai","ba","bốn",IF(K9=0,"năm","lăm"),"sáu","bảy","tám","chín"))</f>
        <v>một</v>
      </c>
      <c r="M11" s="9" t="str">
        <f>IF(M9=0,"",CHOOSE(M9,"một","hai","ba","bốn","năm","sáu","bảy","tám","chín"))</f>
        <v>năm</v>
      </c>
      <c r="N11" s="13" t="str">
        <f>IF(N9=0,IF(AND(M9&lt;&gt;0,O9&lt;&gt;0),"lẻ",""),CHOOSE(N9,"một","hai","ba","bốn","năm","sáu","bảy","tám","chín"))</f>
        <v/>
      </c>
      <c r="O11" s="13" t="str">
        <f>IF(O9=0,"",CHOOSE(O9,IF(N9&gt;1,"một","một"),"hai","ba","bốn",IF(N9=0,"năm","lăm"),"sáu","bảy","tám","chín"))</f>
        <v/>
      </c>
    </row>
    <row r="12" spans="2:15" s="6" customFormat="1" ht="16.5">
      <c r="B12" s="10"/>
      <c r="C12" s="8"/>
      <c r="D12" s="13" t="str">
        <f>IF(D9=0,"","trăm")</f>
        <v/>
      </c>
      <c r="E12" s="13" t="str">
        <f>IF(E9=0,"",IF(E9=1,"","mươi"))</f>
        <v/>
      </c>
      <c r="F12" s="13" t="str">
        <f>IF(AND(F9=0,F10=0),"","tỷ")</f>
        <v>tỷ</v>
      </c>
      <c r="G12" s="13" t="str">
        <f>IF(G9=0,"","trăm")</f>
        <v>trăm</v>
      </c>
      <c r="H12" s="13" t="str">
        <f>IF(H9=0,"",IF(H9=1,"","mươi"))</f>
        <v>mươi</v>
      </c>
      <c r="I12" s="13" t="str">
        <f>IF(AND(I9=0,I10=0),"","triệu")</f>
        <v>triệu</v>
      </c>
      <c r="J12" s="13" t="str">
        <f>IF(J9=0,"","trăm")</f>
        <v>trăm</v>
      </c>
      <c r="K12" s="13" t="str">
        <f>IF(K9=0,"",IF(K9=1,"","mươi"))</f>
        <v/>
      </c>
      <c r="L12" s="13" t="str">
        <f>IF(AND(L9=0,L10=0),"","ngàn")</f>
        <v>ngàn</v>
      </c>
      <c r="M12" s="13" t="str">
        <f>IF(M9=0,"","trăm")</f>
        <v>trăm</v>
      </c>
      <c r="N12" s="13" t="str">
        <f>IF(N9=0,"",IF(N9=1,"","mươi"))</f>
        <v/>
      </c>
      <c r="O12" s="13" t="s">
        <v>538</v>
      </c>
    </row>
    <row r="13" spans="2:15" s="6" customFormat="1" ht="16.5">
      <c r="B13" s="10"/>
      <c r="C13" s="9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Một tỷ bốn trăm ba mươi mốt triệu một trăm mười một ngàn năm trăm đồng./.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</sheetData>
  <phoneticPr fontId="10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331"/>
  <sheetViews>
    <sheetView showZeros="0" tabSelected="1" topLeftCell="A4" workbookViewId="0">
      <pane ySplit="6" topLeftCell="A10" activePane="bottomLeft" state="frozen"/>
      <selection activeCell="A4" sqref="A4"/>
      <selection pane="bottomLeft" activeCell="A10" sqref="A10"/>
    </sheetView>
  </sheetViews>
  <sheetFormatPr defaultColWidth="9.125" defaultRowHeight="15"/>
  <cols>
    <col min="1" max="1" width="5.125" style="21" customWidth="1"/>
    <col min="2" max="2" width="8.625" style="22" customWidth="1"/>
    <col min="3" max="3" width="19.125" style="21" bestFit="1" customWidth="1"/>
    <col min="4" max="4" width="9" style="21" customWidth="1"/>
    <col min="5" max="5" width="5.5" style="22" customWidth="1"/>
    <col min="6" max="6" width="31.875" style="21" bestFit="1" customWidth="1"/>
    <col min="7" max="7" width="10.375" style="22" customWidth="1"/>
    <col min="8" max="8" width="10.625" style="22" customWidth="1"/>
    <col min="9" max="9" width="9" style="22" customWidth="1"/>
    <col min="10" max="10" width="14" style="21" customWidth="1"/>
    <col min="11" max="11" width="14.125" style="21" customWidth="1"/>
    <col min="12" max="12" width="14.375" style="21" customWidth="1"/>
    <col min="13" max="13" width="12.375" style="21" customWidth="1"/>
    <col min="14" max="16384" width="9.125" style="21"/>
  </cols>
  <sheetData>
    <row r="1" spans="1:13" ht="16.5">
      <c r="A1" s="101" t="s">
        <v>517</v>
      </c>
      <c r="B1" s="101"/>
      <c r="C1" s="101"/>
      <c r="D1" s="101"/>
      <c r="E1" s="101"/>
      <c r="F1" s="1"/>
    </row>
    <row r="2" spans="1:13" ht="16.5">
      <c r="A2" s="102" t="s">
        <v>518</v>
      </c>
      <c r="B2" s="102"/>
      <c r="C2" s="102"/>
      <c r="D2" s="102"/>
      <c r="E2" s="102"/>
      <c r="F2" s="2"/>
    </row>
    <row r="4" spans="1:13" ht="23.25" customHeight="1">
      <c r="A4" s="103" t="s">
        <v>542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34"/>
    </row>
    <row r="5" spans="1:13" ht="23.25" customHeight="1">
      <c r="A5" s="103" t="s">
        <v>750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34"/>
    </row>
    <row r="6" spans="1:13" ht="23.25" customHeight="1">
      <c r="A6" s="104" t="s">
        <v>749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35"/>
    </row>
    <row r="7" spans="1:13" s="40" customFormat="1" ht="23.25" customHeight="1">
      <c r="A7" s="104" t="s">
        <v>519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35"/>
    </row>
    <row r="9" spans="1:13" s="23" customFormat="1" ht="42.75">
      <c r="A9" s="97" t="s">
        <v>502</v>
      </c>
      <c r="B9" s="97" t="s">
        <v>504</v>
      </c>
      <c r="C9" s="98" t="s">
        <v>124</v>
      </c>
      <c r="D9" s="99" t="s">
        <v>125</v>
      </c>
      <c r="E9" s="97" t="s">
        <v>126</v>
      </c>
      <c r="F9" s="97" t="s">
        <v>505</v>
      </c>
      <c r="G9" s="100" t="s">
        <v>150</v>
      </c>
      <c r="H9" s="100" t="s">
        <v>18</v>
      </c>
      <c r="I9" s="100" t="s">
        <v>147</v>
      </c>
      <c r="J9" s="100" t="s">
        <v>148</v>
      </c>
      <c r="K9" s="100" t="s">
        <v>592</v>
      </c>
      <c r="L9" s="100" t="s">
        <v>149</v>
      </c>
      <c r="M9" s="100" t="s">
        <v>501</v>
      </c>
    </row>
    <row r="10" spans="1:13" ht="20.25" customHeight="1">
      <c r="A10" s="41">
        <v>1</v>
      </c>
      <c r="B10" s="41" t="s">
        <v>751</v>
      </c>
      <c r="C10" s="42" t="s">
        <v>203</v>
      </c>
      <c r="D10" s="43" t="s">
        <v>204</v>
      </c>
      <c r="E10" s="41">
        <v>1</v>
      </c>
      <c r="F10" s="44" t="s">
        <v>329</v>
      </c>
      <c r="G10" s="45">
        <f>SUMIF(Chitiet!$B$9:$B$622,B10,Chitiet!$I$9:$I$622)</f>
        <v>30.1</v>
      </c>
      <c r="H10" s="45">
        <f>SUMIF(Chitiet!$B$9:$B$622,B10,Chitiet!$J$9:$J$622)</f>
        <v>30.1</v>
      </c>
      <c r="I10" s="46">
        <v>65000</v>
      </c>
      <c r="J10" s="47">
        <f>I10*H10</f>
        <v>1956500</v>
      </c>
      <c r="K10" s="47">
        <f>SUMIF(Chitiet!$B$9:$B$621,B10,Chitiet!$M$9:$M$621)</f>
        <v>0</v>
      </c>
      <c r="L10" s="47">
        <f>SUMIF(Chitiet!$B$9:$B$622,B10,Chitiet!$N$9:$N$622)</f>
        <v>1956500</v>
      </c>
      <c r="M10" s="47"/>
    </row>
    <row r="11" spans="1:13" ht="20.25" customHeight="1">
      <c r="A11" s="24">
        <f>A10+1</f>
        <v>2</v>
      </c>
      <c r="B11" s="24" t="s">
        <v>594</v>
      </c>
      <c r="C11" s="25" t="s">
        <v>611</v>
      </c>
      <c r="D11" s="26" t="s">
        <v>201</v>
      </c>
      <c r="E11" s="24">
        <v>1</v>
      </c>
      <c r="F11" s="27" t="s">
        <v>329</v>
      </c>
      <c r="G11" s="28">
        <f>SUMIF(Chitiet!$B$9:$B$622,B11,Chitiet!$I$9:$I$622)</f>
        <v>30.1</v>
      </c>
      <c r="H11" s="28">
        <f>SUMIF(Chitiet!$B$9:$B$622,B11,Chitiet!$J$9:$J$622)</f>
        <v>30.1</v>
      </c>
      <c r="I11" s="48">
        <v>65000</v>
      </c>
      <c r="J11" s="29">
        <f t="shared" ref="J11:J74" si="0">I11*H11</f>
        <v>1956500</v>
      </c>
      <c r="K11" s="29">
        <f>SUMIF(Chitiet!$B$9:$B$621,B11,Chitiet!$M$9:$M$621)</f>
        <v>0</v>
      </c>
      <c r="L11" s="29">
        <f>SUMIF(Chitiet!$B$9:$B$622,B11,Chitiet!$N$9:$N$622)</f>
        <v>1956500</v>
      </c>
      <c r="M11" s="29"/>
    </row>
    <row r="12" spans="1:13" ht="20.25" customHeight="1">
      <c r="A12" s="24">
        <f t="shared" ref="A12:A75" si="1">A11+1</f>
        <v>3</v>
      </c>
      <c r="B12" s="24" t="s">
        <v>443</v>
      </c>
      <c r="C12" s="25" t="s">
        <v>207</v>
      </c>
      <c r="D12" s="26" t="s">
        <v>208</v>
      </c>
      <c r="E12" s="24">
        <v>1</v>
      </c>
      <c r="F12" s="27" t="s">
        <v>507</v>
      </c>
      <c r="G12" s="28">
        <f>SUMIF(Chitiet!$B$9:$B$622,B12,Chitiet!$I$9:$I$622)</f>
        <v>60.400000000000006</v>
      </c>
      <c r="H12" s="28">
        <f>SUMIF(Chitiet!$B$9:$B$622,B12,Chitiet!$J$9:$J$622)</f>
        <v>60.400000000000006</v>
      </c>
      <c r="I12" s="48">
        <v>65000</v>
      </c>
      <c r="J12" s="29">
        <f t="shared" si="0"/>
        <v>3926000.0000000005</v>
      </c>
      <c r="K12" s="29">
        <f>SUMIF(Chitiet!$B$9:$B$621,B12,Chitiet!$M$9:$M$621)</f>
        <v>0</v>
      </c>
      <c r="L12" s="29">
        <f>SUMIF(Chitiet!$B$9:$B$622,B12,Chitiet!$N$9:$N$622)</f>
        <v>3926000</v>
      </c>
      <c r="M12" s="29"/>
    </row>
    <row r="13" spans="1:13" ht="20.25" customHeight="1">
      <c r="A13" s="24">
        <f t="shared" si="1"/>
        <v>4</v>
      </c>
      <c r="B13" s="24" t="s">
        <v>752</v>
      </c>
      <c r="C13" s="25" t="s">
        <v>195</v>
      </c>
      <c r="D13" s="26" t="s">
        <v>217</v>
      </c>
      <c r="E13" s="24">
        <v>1</v>
      </c>
      <c r="F13" s="27" t="s">
        <v>514</v>
      </c>
      <c r="G13" s="28">
        <f>SUMIF(Chitiet!$B$9:$B$622,B13,Chitiet!$I$9:$I$622)</f>
        <v>30.1</v>
      </c>
      <c r="H13" s="28">
        <f>SUMIF(Chitiet!$B$9:$B$622,B13,Chitiet!$J$9:$J$622)</f>
        <v>30.1</v>
      </c>
      <c r="I13" s="48">
        <v>65000</v>
      </c>
      <c r="J13" s="29">
        <f t="shared" si="0"/>
        <v>1956500</v>
      </c>
      <c r="K13" s="29">
        <f>SUMIF(Chitiet!$B$9:$B$621,B13,Chitiet!$M$9:$M$621)</f>
        <v>0</v>
      </c>
      <c r="L13" s="29">
        <f>SUMIF(Chitiet!$B$9:$B$622,B13,Chitiet!$N$9:$N$622)</f>
        <v>1956500</v>
      </c>
      <c r="M13" s="29"/>
    </row>
    <row r="14" spans="1:13" ht="20.25" customHeight="1">
      <c r="A14" s="24">
        <f t="shared" si="1"/>
        <v>5</v>
      </c>
      <c r="B14" s="24" t="s">
        <v>444</v>
      </c>
      <c r="C14" s="25" t="s">
        <v>222</v>
      </c>
      <c r="D14" s="26" t="s">
        <v>223</v>
      </c>
      <c r="E14" s="24">
        <v>1</v>
      </c>
      <c r="F14" s="27" t="s">
        <v>515</v>
      </c>
      <c r="G14" s="28">
        <f>SUMIF(Chitiet!$B$9:$B$622,B14,Chitiet!$I$9:$I$622)</f>
        <v>75.7</v>
      </c>
      <c r="H14" s="28">
        <f>SUMIF(Chitiet!$B$9:$B$622,B14,Chitiet!$J$9:$J$622)</f>
        <v>106</v>
      </c>
      <c r="I14" s="48">
        <v>65000</v>
      </c>
      <c r="J14" s="29">
        <f t="shared" si="0"/>
        <v>6890000</v>
      </c>
      <c r="K14" s="29">
        <f>SUMIF(Chitiet!$B$9:$B$621,B14,Chitiet!$M$9:$M$621)</f>
        <v>0</v>
      </c>
      <c r="L14" s="29">
        <f>SUMIF(Chitiet!$B$9:$B$622,B14,Chitiet!$N$9:$N$622)</f>
        <v>6890000</v>
      </c>
      <c r="M14" s="29"/>
    </row>
    <row r="15" spans="1:13" ht="20.25" customHeight="1">
      <c r="A15" s="24">
        <f t="shared" si="1"/>
        <v>6</v>
      </c>
      <c r="B15" s="24" t="s">
        <v>595</v>
      </c>
      <c r="C15" s="25" t="s">
        <v>205</v>
      </c>
      <c r="D15" s="26" t="s">
        <v>220</v>
      </c>
      <c r="E15" s="24">
        <v>1</v>
      </c>
      <c r="F15" s="27" t="s">
        <v>515</v>
      </c>
      <c r="G15" s="28">
        <f>SUMIF(Chitiet!$B$9:$B$622,B15,Chitiet!$I$9:$I$622)</f>
        <v>45.5</v>
      </c>
      <c r="H15" s="28">
        <f>SUMIF(Chitiet!$B$9:$B$622,B15,Chitiet!$J$9:$J$622)</f>
        <v>45.5</v>
      </c>
      <c r="I15" s="48">
        <v>65000</v>
      </c>
      <c r="J15" s="29">
        <f t="shared" si="0"/>
        <v>2957500</v>
      </c>
      <c r="K15" s="29">
        <f>SUMIF(Chitiet!$B$9:$B$621,B15,Chitiet!$M$9:$M$621)</f>
        <v>0</v>
      </c>
      <c r="L15" s="29">
        <f>SUMIF(Chitiet!$B$9:$B$622,B15,Chitiet!$N$9:$N$622)</f>
        <v>2957500</v>
      </c>
      <c r="M15" s="29"/>
    </row>
    <row r="16" spans="1:13" ht="20.25" customHeight="1">
      <c r="A16" s="24">
        <f t="shared" si="1"/>
        <v>7</v>
      </c>
      <c r="B16" s="24" t="s">
        <v>753</v>
      </c>
      <c r="C16" s="25" t="s">
        <v>754</v>
      </c>
      <c r="D16" s="26" t="s">
        <v>225</v>
      </c>
      <c r="E16" s="24">
        <v>1</v>
      </c>
      <c r="F16" s="27" t="s">
        <v>515</v>
      </c>
      <c r="G16" s="28">
        <f>SUMIF(Chitiet!$B$9:$B$622,B16,Chitiet!$I$9:$I$622)</f>
        <v>90.5</v>
      </c>
      <c r="H16" s="28">
        <f>SUMIF(Chitiet!$B$9:$B$622,B16,Chitiet!$J$9:$J$622)</f>
        <v>90.5</v>
      </c>
      <c r="I16" s="48">
        <v>65000</v>
      </c>
      <c r="J16" s="29">
        <f t="shared" si="0"/>
        <v>5882500</v>
      </c>
      <c r="K16" s="29">
        <f>SUMIF(Chitiet!$B$9:$B$621,B16,Chitiet!$M$9:$M$621)</f>
        <v>0</v>
      </c>
      <c r="L16" s="29">
        <f>SUMIF(Chitiet!$B$9:$B$622,B16,Chitiet!$N$9:$N$622)</f>
        <v>5882500</v>
      </c>
      <c r="M16" s="29"/>
    </row>
    <row r="17" spans="1:13" ht="20.25" customHeight="1">
      <c r="A17" s="24">
        <f t="shared" si="1"/>
        <v>8</v>
      </c>
      <c r="B17" s="24" t="s">
        <v>441</v>
      </c>
      <c r="C17" s="25" t="s">
        <v>232</v>
      </c>
      <c r="D17" s="26" t="s">
        <v>233</v>
      </c>
      <c r="E17" s="24">
        <v>1</v>
      </c>
      <c r="F17" s="27" t="s">
        <v>508</v>
      </c>
      <c r="G17" s="28">
        <f>SUMIF(Chitiet!$B$9:$B$622,B17,Chitiet!$I$9:$I$622)</f>
        <v>120.60000000000001</v>
      </c>
      <c r="H17" s="28">
        <f>SUMIF(Chitiet!$B$9:$B$622,B17,Chitiet!$J$9:$J$622)</f>
        <v>120.60000000000001</v>
      </c>
      <c r="I17" s="48">
        <v>65000</v>
      </c>
      <c r="J17" s="29">
        <f t="shared" si="0"/>
        <v>7839000.0000000009</v>
      </c>
      <c r="K17" s="29">
        <f>SUMIF(Chitiet!$B$9:$B$621,B17,Chitiet!$M$9:$M$621)</f>
        <v>0</v>
      </c>
      <c r="L17" s="29">
        <f>SUMIF(Chitiet!$B$9:$B$622,B17,Chitiet!$N$9:$N$622)</f>
        <v>7839000</v>
      </c>
      <c r="M17" s="29"/>
    </row>
    <row r="18" spans="1:13" ht="20.25" customHeight="1">
      <c r="A18" s="24">
        <f t="shared" si="1"/>
        <v>9</v>
      </c>
      <c r="B18" s="24" t="s">
        <v>442</v>
      </c>
      <c r="C18" s="25" t="s">
        <v>211</v>
      </c>
      <c r="D18" s="26" t="s">
        <v>228</v>
      </c>
      <c r="E18" s="24">
        <v>1</v>
      </c>
      <c r="F18" s="27" t="s">
        <v>508</v>
      </c>
      <c r="G18" s="28">
        <f>SUMIF(Chitiet!$B$9:$B$622,B18,Chitiet!$I$9:$I$622)</f>
        <v>30.4</v>
      </c>
      <c r="H18" s="28">
        <f>SUMIF(Chitiet!$B$9:$B$622,B18,Chitiet!$J$9:$J$622)</f>
        <v>30.4</v>
      </c>
      <c r="I18" s="48">
        <v>65000</v>
      </c>
      <c r="J18" s="29">
        <f t="shared" si="0"/>
        <v>1976000</v>
      </c>
      <c r="K18" s="29">
        <f>SUMIF(Chitiet!$B$9:$B$621,B18,Chitiet!$M$9:$M$621)</f>
        <v>0</v>
      </c>
      <c r="L18" s="29">
        <f>SUMIF(Chitiet!$B$9:$B$622,B18,Chitiet!$N$9:$N$622)</f>
        <v>1976000</v>
      </c>
      <c r="M18" s="29"/>
    </row>
    <row r="19" spans="1:13" ht="20.25" customHeight="1">
      <c r="A19" s="24">
        <f t="shared" si="1"/>
        <v>10</v>
      </c>
      <c r="B19" s="24" t="s">
        <v>229</v>
      </c>
      <c r="C19" s="25" t="s">
        <v>230</v>
      </c>
      <c r="D19" s="26" t="s">
        <v>231</v>
      </c>
      <c r="E19" s="24">
        <v>1</v>
      </c>
      <c r="F19" s="27" t="s">
        <v>508</v>
      </c>
      <c r="G19" s="28">
        <f>SUMIF(Chitiet!$B$9:$B$622,B19,Chitiet!$I$9:$I$622)</f>
        <v>90.300000000000011</v>
      </c>
      <c r="H19" s="28">
        <f>SUMIF(Chitiet!$B$9:$B$622,B19,Chitiet!$J$9:$J$622)</f>
        <v>90.300000000000011</v>
      </c>
      <c r="I19" s="48">
        <v>65000</v>
      </c>
      <c r="J19" s="29">
        <f t="shared" si="0"/>
        <v>5869500.0000000009</v>
      </c>
      <c r="K19" s="29">
        <f>SUMIF(Chitiet!$B$9:$B$621,B19,Chitiet!$M$9:$M$621)</f>
        <v>0</v>
      </c>
      <c r="L19" s="29">
        <f>SUMIF(Chitiet!$B$9:$B$622,B19,Chitiet!$N$9:$N$622)</f>
        <v>5869500</v>
      </c>
      <c r="M19" s="29"/>
    </row>
    <row r="20" spans="1:13" ht="20.25" customHeight="1">
      <c r="A20" s="24">
        <f t="shared" si="1"/>
        <v>11</v>
      </c>
      <c r="B20" s="24" t="s">
        <v>755</v>
      </c>
      <c r="C20" s="25" t="s">
        <v>234</v>
      </c>
      <c r="D20" s="26" t="s">
        <v>235</v>
      </c>
      <c r="E20" s="24">
        <v>1</v>
      </c>
      <c r="F20" s="27" t="s">
        <v>508</v>
      </c>
      <c r="G20" s="28">
        <f>SUMIF(Chitiet!$B$9:$B$622,B20,Chitiet!$I$9:$I$622)</f>
        <v>30.3</v>
      </c>
      <c r="H20" s="28">
        <f>SUMIF(Chitiet!$B$9:$B$622,B20,Chitiet!$J$9:$J$622)</f>
        <v>30.3</v>
      </c>
      <c r="I20" s="48">
        <v>65000</v>
      </c>
      <c r="J20" s="29">
        <f t="shared" si="0"/>
        <v>1969500</v>
      </c>
      <c r="K20" s="29">
        <f>SUMIF(Chitiet!$B$9:$B$621,B20,Chitiet!$M$9:$M$621)</f>
        <v>0</v>
      </c>
      <c r="L20" s="29">
        <f>SUMIF(Chitiet!$B$9:$B$622,B20,Chitiet!$N$9:$N$622)</f>
        <v>1969500</v>
      </c>
      <c r="M20" s="29"/>
    </row>
    <row r="21" spans="1:13" ht="20.25" customHeight="1">
      <c r="A21" s="24">
        <f t="shared" si="1"/>
        <v>12</v>
      </c>
      <c r="B21" s="24" t="s">
        <v>761</v>
      </c>
      <c r="C21" s="25" t="s">
        <v>239</v>
      </c>
      <c r="D21" s="26" t="s">
        <v>240</v>
      </c>
      <c r="E21" s="24">
        <v>1</v>
      </c>
      <c r="F21" s="27" t="s">
        <v>131</v>
      </c>
      <c r="G21" s="28">
        <f>SUMIF(Chitiet!$B$9:$B$622,B21,Chitiet!$I$9:$I$622)</f>
        <v>60.400000000000006</v>
      </c>
      <c r="H21" s="28">
        <f>SUMIF(Chitiet!$B$9:$B$622,B21,Chitiet!$J$9:$J$622)</f>
        <v>60.400000000000006</v>
      </c>
      <c r="I21" s="48">
        <v>65000</v>
      </c>
      <c r="J21" s="29">
        <f t="shared" si="0"/>
        <v>3926000.0000000005</v>
      </c>
      <c r="K21" s="29">
        <f>SUMIF(Chitiet!$B$9:$B$621,B21,Chitiet!$M$9:$M$621)</f>
        <v>0</v>
      </c>
      <c r="L21" s="29">
        <f>SUMIF(Chitiet!$B$9:$B$622,B21,Chitiet!$N$9:$N$622)</f>
        <v>3926000</v>
      </c>
      <c r="M21" s="29"/>
    </row>
    <row r="22" spans="1:13" ht="20.25" customHeight="1">
      <c r="A22" s="24">
        <f t="shared" si="1"/>
        <v>13</v>
      </c>
      <c r="B22" s="24" t="s">
        <v>756</v>
      </c>
      <c r="C22" s="25" t="s">
        <v>757</v>
      </c>
      <c r="D22" s="26" t="s">
        <v>758</v>
      </c>
      <c r="E22" s="24">
        <v>1</v>
      </c>
      <c r="F22" s="27" t="s">
        <v>131</v>
      </c>
      <c r="G22" s="28">
        <f>SUMIF(Chitiet!$B$9:$B$622,B22,Chitiet!$I$9:$I$622)</f>
        <v>30.3</v>
      </c>
      <c r="H22" s="28">
        <f>SUMIF(Chitiet!$B$9:$B$622,B22,Chitiet!$J$9:$J$622)</f>
        <v>30.3</v>
      </c>
      <c r="I22" s="48">
        <v>65000</v>
      </c>
      <c r="J22" s="29">
        <f t="shared" si="0"/>
        <v>1969500</v>
      </c>
      <c r="K22" s="29">
        <f>SUMIF(Chitiet!$B$9:$B$621,B22,Chitiet!$M$9:$M$621)</f>
        <v>0</v>
      </c>
      <c r="L22" s="29">
        <f>SUMIF(Chitiet!$B$9:$B$622,B22,Chitiet!$N$9:$N$622)</f>
        <v>1969500</v>
      </c>
      <c r="M22" s="29"/>
    </row>
    <row r="23" spans="1:13" ht="20.25" customHeight="1">
      <c r="A23" s="24">
        <f t="shared" si="1"/>
        <v>14</v>
      </c>
      <c r="B23" s="24" t="s">
        <v>445</v>
      </c>
      <c r="C23" s="25" t="s">
        <v>237</v>
      </c>
      <c r="D23" s="26" t="s">
        <v>238</v>
      </c>
      <c r="E23" s="24">
        <v>1</v>
      </c>
      <c r="F23" s="27" t="s">
        <v>131</v>
      </c>
      <c r="G23" s="28">
        <f>SUMIF(Chitiet!$B$9:$B$622,B23,Chitiet!$I$9:$I$622)</f>
        <v>30.5</v>
      </c>
      <c r="H23" s="28">
        <f>SUMIF(Chitiet!$B$9:$B$622,B23,Chitiet!$J$9:$J$622)</f>
        <v>30.5</v>
      </c>
      <c r="I23" s="48">
        <v>65000</v>
      </c>
      <c r="J23" s="29">
        <f t="shared" si="0"/>
        <v>1982500</v>
      </c>
      <c r="K23" s="29">
        <f>SUMIF(Chitiet!$B$9:$B$621,B23,Chitiet!$M$9:$M$621)</f>
        <v>0</v>
      </c>
      <c r="L23" s="29">
        <f>SUMIF(Chitiet!$B$9:$B$622,B23,Chitiet!$N$9:$N$622)</f>
        <v>1982500</v>
      </c>
      <c r="M23" s="29"/>
    </row>
    <row r="24" spans="1:13" ht="20.25" customHeight="1">
      <c r="A24" s="24">
        <f t="shared" si="1"/>
        <v>15</v>
      </c>
      <c r="B24" s="24" t="s">
        <v>759</v>
      </c>
      <c r="C24" s="25" t="s">
        <v>236</v>
      </c>
      <c r="D24" s="26" t="s">
        <v>760</v>
      </c>
      <c r="E24" s="24">
        <v>1</v>
      </c>
      <c r="F24" s="27" t="s">
        <v>131</v>
      </c>
      <c r="G24" s="28">
        <f>SUMIF(Chitiet!$B$9:$B$622,B24,Chitiet!$I$9:$I$622)</f>
        <v>30.1</v>
      </c>
      <c r="H24" s="28">
        <f>SUMIF(Chitiet!$B$9:$B$622,B24,Chitiet!$J$9:$J$622)</f>
        <v>30.1</v>
      </c>
      <c r="I24" s="48">
        <v>65000</v>
      </c>
      <c r="J24" s="29">
        <f t="shared" si="0"/>
        <v>1956500</v>
      </c>
      <c r="K24" s="29">
        <f>SUMIF(Chitiet!$B$9:$B$621,B24,Chitiet!$M$9:$M$621)</f>
        <v>0</v>
      </c>
      <c r="L24" s="29">
        <f>SUMIF(Chitiet!$B$9:$B$622,B24,Chitiet!$N$9:$N$622)</f>
        <v>1956500</v>
      </c>
      <c r="M24" s="29"/>
    </row>
    <row r="25" spans="1:13" ht="20.25" customHeight="1">
      <c r="A25" s="24">
        <f t="shared" si="1"/>
        <v>16</v>
      </c>
      <c r="B25" s="24" t="s">
        <v>762</v>
      </c>
      <c r="C25" s="25" t="s">
        <v>167</v>
      </c>
      <c r="D25" s="26" t="s">
        <v>243</v>
      </c>
      <c r="E25" s="24">
        <v>1</v>
      </c>
      <c r="F25" s="27" t="s">
        <v>241</v>
      </c>
      <c r="G25" s="28">
        <f>SUMIF(Chitiet!$B$9:$B$622,B25,Chitiet!$I$9:$I$622)</f>
        <v>30.1</v>
      </c>
      <c r="H25" s="28">
        <f>SUMIF(Chitiet!$B$9:$B$622,B25,Chitiet!$J$9:$J$622)</f>
        <v>30.1</v>
      </c>
      <c r="I25" s="48">
        <v>65000</v>
      </c>
      <c r="J25" s="29">
        <f t="shared" si="0"/>
        <v>1956500</v>
      </c>
      <c r="K25" s="29">
        <f>SUMIF(Chitiet!$B$9:$B$621,B25,Chitiet!$M$9:$M$621)</f>
        <v>0</v>
      </c>
      <c r="L25" s="29">
        <f>SUMIF(Chitiet!$B$9:$B$622,B25,Chitiet!$N$9:$N$622)</f>
        <v>1956500</v>
      </c>
      <c r="M25" s="29"/>
    </row>
    <row r="26" spans="1:13" ht="20.25" customHeight="1">
      <c r="A26" s="24">
        <f t="shared" si="1"/>
        <v>17</v>
      </c>
      <c r="B26" s="24" t="s">
        <v>250</v>
      </c>
      <c r="C26" s="25" t="s">
        <v>251</v>
      </c>
      <c r="D26" s="26" t="s">
        <v>252</v>
      </c>
      <c r="E26" s="24">
        <v>1</v>
      </c>
      <c r="F26" s="27" t="s">
        <v>241</v>
      </c>
      <c r="G26" s="28">
        <f>SUMIF(Chitiet!$B$9:$B$622,B26,Chitiet!$I$9:$I$622)</f>
        <v>30.1</v>
      </c>
      <c r="H26" s="28">
        <f>SUMIF(Chitiet!$B$9:$B$622,B26,Chitiet!$J$9:$J$622)</f>
        <v>30.1</v>
      </c>
      <c r="I26" s="48">
        <v>65000</v>
      </c>
      <c r="J26" s="29">
        <f t="shared" si="0"/>
        <v>1956500</v>
      </c>
      <c r="K26" s="29">
        <f>SUMIF(Chitiet!$B$9:$B$621,B26,Chitiet!$M$9:$M$621)</f>
        <v>0</v>
      </c>
      <c r="L26" s="29">
        <f>SUMIF(Chitiet!$B$9:$B$622,B26,Chitiet!$N$9:$N$622)</f>
        <v>1956500</v>
      </c>
      <c r="M26" s="29"/>
    </row>
    <row r="27" spans="1:13" ht="20.25" customHeight="1">
      <c r="A27" s="24">
        <f t="shared" si="1"/>
        <v>18</v>
      </c>
      <c r="B27" s="24" t="s">
        <v>247</v>
      </c>
      <c r="C27" s="25" t="s">
        <v>226</v>
      </c>
      <c r="D27" s="26" t="s">
        <v>248</v>
      </c>
      <c r="E27" s="24">
        <v>1</v>
      </c>
      <c r="F27" s="27" t="s">
        <v>241</v>
      </c>
      <c r="G27" s="28">
        <f>SUMIF(Chitiet!$B$9:$B$622,B27,Chitiet!$I$9:$I$622)</f>
        <v>45.3</v>
      </c>
      <c r="H27" s="28">
        <f>SUMIF(Chitiet!$B$9:$B$622,B27,Chitiet!$J$9:$J$622)</f>
        <v>45.3</v>
      </c>
      <c r="I27" s="48">
        <v>65000</v>
      </c>
      <c r="J27" s="29">
        <f t="shared" si="0"/>
        <v>2944500</v>
      </c>
      <c r="K27" s="29">
        <f>SUMIF(Chitiet!$B$9:$B$621,B27,Chitiet!$M$9:$M$621)</f>
        <v>0</v>
      </c>
      <c r="L27" s="29">
        <f>SUMIF(Chitiet!$B$9:$B$622,B27,Chitiet!$N$9:$N$622)</f>
        <v>2944500</v>
      </c>
      <c r="M27" s="29"/>
    </row>
    <row r="28" spans="1:13" ht="20.25" customHeight="1">
      <c r="A28" s="24">
        <f t="shared" si="1"/>
        <v>19</v>
      </c>
      <c r="B28" s="24" t="s">
        <v>596</v>
      </c>
      <c r="C28" s="25" t="s">
        <v>612</v>
      </c>
      <c r="D28" s="26" t="s">
        <v>240</v>
      </c>
      <c r="E28" s="24">
        <v>1</v>
      </c>
      <c r="F28" s="27" t="s">
        <v>241</v>
      </c>
      <c r="G28" s="28">
        <f>SUMIF(Chitiet!$B$9:$B$622,B28,Chitiet!$I$9:$I$622)</f>
        <v>30.1</v>
      </c>
      <c r="H28" s="28">
        <f>SUMIF(Chitiet!$B$9:$B$622,B28,Chitiet!$J$9:$J$622)</f>
        <v>30.1</v>
      </c>
      <c r="I28" s="48">
        <v>65000</v>
      </c>
      <c r="J28" s="29">
        <f t="shared" si="0"/>
        <v>1956500</v>
      </c>
      <c r="K28" s="29">
        <f>SUMIF(Chitiet!$B$9:$B$621,B28,Chitiet!$M$9:$M$621)</f>
        <v>0</v>
      </c>
      <c r="L28" s="29">
        <f>SUMIF(Chitiet!$B$9:$B$622,B28,Chitiet!$N$9:$N$622)</f>
        <v>1956500</v>
      </c>
      <c r="M28" s="29"/>
    </row>
    <row r="29" spans="1:13" ht="20.25" customHeight="1">
      <c r="A29" s="24">
        <f t="shared" si="1"/>
        <v>20</v>
      </c>
      <c r="B29" s="24" t="s">
        <v>765</v>
      </c>
      <c r="C29" s="25" t="s">
        <v>766</v>
      </c>
      <c r="D29" s="26" t="s">
        <v>764</v>
      </c>
      <c r="E29" s="24">
        <v>1</v>
      </c>
      <c r="F29" s="27" t="s">
        <v>132</v>
      </c>
      <c r="G29" s="28">
        <f>SUMIF(Chitiet!$B$9:$B$622,B29,Chitiet!$I$9:$I$622)</f>
        <v>30.1</v>
      </c>
      <c r="H29" s="28">
        <f>SUMIF(Chitiet!$B$9:$B$622,B29,Chitiet!$J$9:$J$622)</f>
        <v>30.1</v>
      </c>
      <c r="I29" s="48">
        <v>65000</v>
      </c>
      <c r="J29" s="29">
        <f t="shared" si="0"/>
        <v>1956500</v>
      </c>
      <c r="K29" s="29">
        <f>SUMIF(Chitiet!$B$9:$B$621,B29,Chitiet!$M$9:$M$621)</f>
        <v>0</v>
      </c>
      <c r="L29" s="29">
        <f>SUMIF(Chitiet!$B$9:$B$622,B29,Chitiet!$N$9:$N$622)</f>
        <v>1956500</v>
      </c>
      <c r="M29" s="29"/>
    </row>
    <row r="30" spans="1:13" ht="20.25" customHeight="1">
      <c r="A30" s="24">
        <f t="shared" si="1"/>
        <v>21</v>
      </c>
      <c r="B30" s="24" t="s">
        <v>597</v>
      </c>
      <c r="C30" s="25" t="s">
        <v>613</v>
      </c>
      <c r="D30" s="26" t="s">
        <v>221</v>
      </c>
      <c r="E30" s="24">
        <v>1</v>
      </c>
      <c r="F30" s="27" t="s">
        <v>132</v>
      </c>
      <c r="G30" s="28">
        <f>SUMIF(Chitiet!$B$9:$B$622,B30,Chitiet!$I$9:$I$622)</f>
        <v>30.1</v>
      </c>
      <c r="H30" s="28">
        <f>SUMIF(Chitiet!$B$9:$B$622,B30,Chitiet!$J$9:$J$622)</f>
        <v>30.1</v>
      </c>
      <c r="I30" s="48">
        <v>65000</v>
      </c>
      <c r="J30" s="29">
        <f t="shared" si="0"/>
        <v>1956500</v>
      </c>
      <c r="K30" s="29">
        <f>SUMIF(Chitiet!$B$9:$B$621,B30,Chitiet!$M$9:$M$621)</f>
        <v>0</v>
      </c>
      <c r="L30" s="29">
        <f>SUMIF(Chitiet!$B$9:$B$622,B30,Chitiet!$N$9:$N$622)</f>
        <v>1956500</v>
      </c>
      <c r="M30" s="29"/>
    </row>
    <row r="31" spans="1:13" ht="20.25" customHeight="1">
      <c r="A31" s="24">
        <f t="shared" si="1"/>
        <v>22</v>
      </c>
      <c r="B31" s="24" t="s">
        <v>763</v>
      </c>
      <c r="C31" s="25" t="s">
        <v>203</v>
      </c>
      <c r="D31" s="26" t="s">
        <v>764</v>
      </c>
      <c r="E31" s="24">
        <v>1</v>
      </c>
      <c r="F31" s="27" t="s">
        <v>132</v>
      </c>
      <c r="G31" s="28">
        <f>SUMIF(Chitiet!$B$9:$B$622,B31,Chitiet!$I$9:$I$622)</f>
        <v>60.2</v>
      </c>
      <c r="H31" s="28">
        <f>SUMIF(Chitiet!$B$9:$B$622,B31,Chitiet!$J$9:$J$622)</f>
        <v>60.2</v>
      </c>
      <c r="I31" s="48">
        <v>65000</v>
      </c>
      <c r="J31" s="29">
        <f t="shared" si="0"/>
        <v>3913000</v>
      </c>
      <c r="K31" s="29">
        <f>SUMIF(Chitiet!$B$9:$B$621,B31,Chitiet!$M$9:$M$621)</f>
        <v>0</v>
      </c>
      <c r="L31" s="29">
        <f>SUMIF(Chitiet!$B$9:$B$622,B31,Chitiet!$N$9:$N$622)</f>
        <v>3913000</v>
      </c>
      <c r="M31" s="29"/>
    </row>
    <row r="32" spans="1:13" ht="20.25" customHeight="1">
      <c r="A32" s="24">
        <f t="shared" si="1"/>
        <v>23</v>
      </c>
      <c r="B32" s="24" t="s">
        <v>769</v>
      </c>
      <c r="C32" s="25" t="s">
        <v>770</v>
      </c>
      <c r="D32" s="26" t="s">
        <v>252</v>
      </c>
      <c r="E32" s="24">
        <v>1</v>
      </c>
      <c r="F32" s="27" t="s">
        <v>910</v>
      </c>
      <c r="G32" s="28">
        <f>SUMIF(Chitiet!$B$9:$B$622,B32,Chitiet!$I$9:$I$622)</f>
        <v>75.2</v>
      </c>
      <c r="H32" s="28">
        <f>SUMIF(Chitiet!$B$9:$B$622,B32,Chitiet!$J$9:$J$622)</f>
        <v>75.2</v>
      </c>
      <c r="I32" s="48">
        <v>65000</v>
      </c>
      <c r="J32" s="29">
        <f t="shared" si="0"/>
        <v>4888000</v>
      </c>
      <c r="K32" s="29">
        <f>SUMIF(Chitiet!$B$9:$B$621,B32,Chitiet!$M$9:$M$621)</f>
        <v>0</v>
      </c>
      <c r="L32" s="29">
        <f>SUMIF(Chitiet!$B$9:$B$622,B32,Chitiet!$N$9:$N$622)</f>
        <v>4888000</v>
      </c>
      <c r="M32" s="29"/>
    </row>
    <row r="33" spans="1:13" ht="20.25" customHeight="1">
      <c r="A33" s="24">
        <f t="shared" si="1"/>
        <v>24</v>
      </c>
      <c r="B33" s="24" t="s">
        <v>767</v>
      </c>
      <c r="C33" s="25" t="s">
        <v>768</v>
      </c>
      <c r="D33" s="26" t="s">
        <v>231</v>
      </c>
      <c r="E33" s="24">
        <v>1</v>
      </c>
      <c r="F33" s="27" t="s">
        <v>910</v>
      </c>
      <c r="G33" s="28">
        <f>SUMIF(Chitiet!$B$9:$B$622,B33,Chitiet!$I$9:$I$622)</f>
        <v>30.1</v>
      </c>
      <c r="H33" s="28">
        <f>SUMIF(Chitiet!$B$9:$B$622,B33,Chitiet!$J$9:$J$622)</f>
        <v>30.1</v>
      </c>
      <c r="I33" s="48">
        <v>65000</v>
      </c>
      <c r="J33" s="29">
        <f t="shared" si="0"/>
        <v>1956500</v>
      </c>
      <c r="K33" s="29">
        <f>SUMIF(Chitiet!$B$9:$B$621,B33,Chitiet!$M$9:$M$621)</f>
        <v>0</v>
      </c>
      <c r="L33" s="29">
        <f>SUMIF(Chitiet!$B$9:$B$622,B33,Chitiet!$N$9:$N$622)</f>
        <v>1956500</v>
      </c>
      <c r="M33" s="29"/>
    </row>
    <row r="34" spans="1:13" ht="20.25" customHeight="1">
      <c r="A34" s="24">
        <f t="shared" si="1"/>
        <v>25</v>
      </c>
      <c r="B34" s="24" t="s">
        <v>446</v>
      </c>
      <c r="C34" s="25" t="s">
        <v>259</v>
      </c>
      <c r="D34" s="26" t="s">
        <v>213</v>
      </c>
      <c r="E34" s="24">
        <v>1</v>
      </c>
      <c r="F34" s="27" t="s">
        <v>182</v>
      </c>
      <c r="G34" s="28">
        <f>SUMIF(Chitiet!$B$9:$B$622,B34,Chitiet!$I$9:$I$622)</f>
        <v>181</v>
      </c>
      <c r="H34" s="28">
        <f>SUMIF(Chitiet!$B$9:$B$622,B34,Chitiet!$J$9:$J$622)</f>
        <v>181</v>
      </c>
      <c r="I34" s="48">
        <v>65000</v>
      </c>
      <c r="J34" s="29">
        <f t="shared" si="0"/>
        <v>11765000</v>
      </c>
      <c r="K34" s="29">
        <f>SUMIF(Chitiet!$B$9:$B$621,B34,Chitiet!$M$9:$M$621)</f>
        <v>0</v>
      </c>
      <c r="L34" s="29">
        <f>SUMIF(Chitiet!$B$9:$B$622,B34,Chitiet!$N$9:$N$622)</f>
        <v>11765000</v>
      </c>
      <c r="M34" s="29"/>
    </row>
    <row r="35" spans="1:13" ht="20.25" customHeight="1">
      <c r="A35" s="24">
        <f t="shared" si="1"/>
        <v>26</v>
      </c>
      <c r="B35" s="24" t="s">
        <v>771</v>
      </c>
      <c r="C35" s="25" t="s">
        <v>266</v>
      </c>
      <c r="D35" s="26" t="s">
        <v>267</v>
      </c>
      <c r="E35" s="24">
        <v>2</v>
      </c>
      <c r="F35" s="27" t="s">
        <v>330</v>
      </c>
      <c r="G35" s="28">
        <f>SUMIF(Chitiet!$B$9:$B$622,B35,Chitiet!$I$9:$I$622)</f>
        <v>45.1</v>
      </c>
      <c r="H35" s="28">
        <f>SUMIF(Chitiet!$B$9:$B$622,B35,Chitiet!$J$9:$J$622)</f>
        <v>45.1</v>
      </c>
      <c r="I35" s="48">
        <v>65000</v>
      </c>
      <c r="J35" s="29">
        <f t="shared" si="0"/>
        <v>2931500</v>
      </c>
      <c r="K35" s="29">
        <f>SUMIF(Chitiet!$B$9:$B$621,B35,Chitiet!$M$9:$M$621)</f>
        <v>0</v>
      </c>
      <c r="L35" s="29">
        <f>SUMIF(Chitiet!$B$9:$B$622,B35,Chitiet!$N$9:$N$622)</f>
        <v>2931500</v>
      </c>
      <c r="M35" s="29"/>
    </row>
    <row r="36" spans="1:13" ht="20.25" customHeight="1">
      <c r="A36" s="24">
        <f t="shared" si="1"/>
        <v>27</v>
      </c>
      <c r="B36" s="24" t="s">
        <v>673</v>
      </c>
      <c r="C36" s="25" t="s">
        <v>646</v>
      </c>
      <c r="D36" s="26" t="s">
        <v>647</v>
      </c>
      <c r="E36" s="24">
        <v>2</v>
      </c>
      <c r="F36" s="27" t="s">
        <v>330</v>
      </c>
      <c r="G36" s="28">
        <f>SUMIF(Chitiet!$B$9:$B$622,B36,Chitiet!$I$9:$I$622)</f>
        <v>30.1</v>
      </c>
      <c r="H36" s="28">
        <f>SUMIF(Chitiet!$B$9:$B$622,B36,Chitiet!$J$9:$J$622)</f>
        <v>45.150000000000006</v>
      </c>
      <c r="I36" s="48">
        <v>65000</v>
      </c>
      <c r="J36" s="29">
        <f t="shared" si="0"/>
        <v>2934750.0000000005</v>
      </c>
      <c r="K36" s="29">
        <f>SUMIF(Chitiet!$B$9:$B$621,B36,Chitiet!$M$9:$M$621)</f>
        <v>0</v>
      </c>
      <c r="L36" s="29">
        <f>SUMIF(Chitiet!$B$9:$B$622,B36,Chitiet!$N$9:$N$622)</f>
        <v>2934750.0000000005</v>
      </c>
      <c r="M36" s="29"/>
    </row>
    <row r="37" spans="1:13" ht="20.25" customHeight="1">
      <c r="A37" s="24">
        <f t="shared" si="1"/>
        <v>28</v>
      </c>
      <c r="B37" s="24" t="s">
        <v>674</v>
      </c>
      <c r="C37" s="25" t="s">
        <v>649</v>
      </c>
      <c r="D37" s="26" t="s">
        <v>269</v>
      </c>
      <c r="E37" s="24">
        <v>2</v>
      </c>
      <c r="F37" s="27" t="s">
        <v>268</v>
      </c>
      <c r="G37" s="28">
        <f>SUMIF(Chitiet!$B$9:$B$622,B37,Chitiet!$I$9:$I$622)</f>
        <v>120.9</v>
      </c>
      <c r="H37" s="28">
        <f>SUMIF(Chitiet!$B$9:$B$622,B37,Chitiet!$J$9:$J$622)</f>
        <v>120.9</v>
      </c>
      <c r="I37" s="48">
        <v>65000</v>
      </c>
      <c r="J37" s="29">
        <f t="shared" si="0"/>
        <v>7858500</v>
      </c>
      <c r="K37" s="29">
        <f>SUMIF(Chitiet!$B$9:$B$621,B37,Chitiet!$M$9:$M$621)</f>
        <v>0</v>
      </c>
      <c r="L37" s="29">
        <f>SUMIF(Chitiet!$B$9:$B$622,B37,Chitiet!$N$9:$N$622)</f>
        <v>7858500</v>
      </c>
      <c r="M37" s="29"/>
    </row>
    <row r="38" spans="1:13" ht="20.25" customHeight="1">
      <c r="A38" s="24">
        <f t="shared" si="1"/>
        <v>29</v>
      </c>
      <c r="B38" s="24" t="s">
        <v>407</v>
      </c>
      <c r="C38" s="25" t="s">
        <v>271</v>
      </c>
      <c r="D38" s="26" t="s">
        <v>272</v>
      </c>
      <c r="E38" s="24">
        <v>2</v>
      </c>
      <c r="F38" s="27" t="s">
        <v>169</v>
      </c>
      <c r="G38" s="28">
        <f>SUMIF(Chitiet!$B$9:$B$622,B38,Chitiet!$I$9:$I$622)</f>
        <v>45.3</v>
      </c>
      <c r="H38" s="28">
        <f>SUMIF(Chitiet!$B$9:$B$622,B38,Chitiet!$J$9:$J$622)</f>
        <v>45.3</v>
      </c>
      <c r="I38" s="48">
        <v>65000</v>
      </c>
      <c r="J38" s="29">
        <f t="shared" si="0"/>
        <v>2944500</v>
      </c>
      <c r="K38" s="29">
        <f>SUMIF(Chitiet!$B$9:$B$621,B38,Chitiet!$M$9:$M$621)</f>
        <v>0</v>
      </c>
      <c r="L38" s="29">
        <f>SUMIF(Chitiet!$B$9:$B$622,B38,Chitiet!$N$9:$N$622)</f>
        <v>2944500</v>
      </c>
      <c r="M38" s="29"/>
    </row>
    <row r="39" spans="1:13" ht="20.25" customHeight="1">
      <c r="A39" s="24">
        <f t="shared" si="1"/>
        <v>30</v>
      </c>
      <c r="B39" s="24" t="s">
        <v>273</v>
      </c>
      <c r="C39" s="25" t="s">
        <v>274</v>
      </c>
      <c r="D39" s="26" t="s">
        <v>235</v>
      </c>
      <c r="E39" s="24">
        <v>2</v>
      </c>
      <c r="F39" s="27" t="s">
        <v>169</v>
      </c>
      <c r="G39" s="28">
        <f>SUMIF(Chitiet!$B$9:$B$622,B39,Chitiet!$I$9:$I$622)</f>
        <v>45.4</v>
      </c>
      <c r="H39" s="28">
        <f>SUMIF(Chitiet!$B$9:$B$622,B39,Chitiet!$J$9:$J$622)</f>
        <v>45.4</v>
      </c>
      <c r="I39" s="48">
        <v>65000</v>
      </c>
      <c r="J39" s="29">
        <f t="shared" si="0"/>
        <v>2951000</v>
      </c>
      <c r="K39" s="29">
        <f>SUMIF(Chitiet!$B$9:$B$621,B39,Chitiet!$M$9:$M$621)</f>
        <v>0</v>
      </c>
      <c r="L39" s="29">
        <f>SUMIF(Chitiet!$B$9:$B$622,B39,Chitiet!$N$9:$N$622)</f>
        <v>2951000</v>
      </c>
      <c r="M39" s="29"/>
    </row>
    <row r="40" spans="1:13" ht="20.25" customHeight="1">
      <c r="A40" s="24">
        <f t="shared" si="1"/>
        <v>31</v>
      </c>
      <c r="B40" s="24" t="s">
        <v>405</v>
      </c>
      <c r="C40" s="25" t="s">
        <v>276</v>
      </c>
      <c r="D40" s="26" t="s">
        <v>235</v>
      </c>
      <c r="E40" s="24">
        <v>2</v>
      </c>
      <c r="F40" s="27" t="s">
        <v>275</v>
      </c>
      <c r="G40" s="28">
        <f>SUMIF(Chitiet!$B$9:$B$622,B40,Chitiet!$I$9:$I$622)</f>
        <v>45.1</v>
      </c>
      <c r="H40" s="28">
        <f>SUMIF(Chitiet!$B$9:$B$622,B40,Chitiet!$J$9:$J$622)</f>
        <v>45.1</v>
      </c>
      <c r="I40" s="48">
        <v>65000</v>
      </c>
      <c r="J40" s="29">
        <f t="shared" si="0"/>
        <v>2931500</v>
      </c>
      <c r="K40" s="29">
        <f>SUMIF(Chitiet!$B$9:$B$621,B40,Chitiet!$M$9:$M$621)</f>
        <v>0</v>
      </c>
      <c r="L40" s="29">
        <f>SUMIF(Chitiet!$B$9:$B$622,B40,Chitiet!$N$9:$N$622)</f>
        <v>2931500</v>
      </c>
      <c r="M40" s="29"/>
    </row>
    <row r="41" spans="1:13" ht="20.25" customHeight="1">
      <c r="A41" s="24">
        <f t="shared" si="1"/>
        <v>32</v>
      </c>
      <c r="B41" s="24" t="s">
        <v>406</v>
      </c>
      <c r="C41" s="25" t="s">
        <v>277</v>
      </c>
      <c r="D41" s="26" t="s">
        <v>225</v>
      </c>
      <c r="E41" s="24">
        <v>2</v>
      </c>
      <c r="F41" s="27" t="s">
        <v>275</v>
      </c>
      <c r="G41" s="28">
        <f>SUMIF(Chitiet!$B$9:$B$622,B41,Chitiet!$I$9:$I$622)</f>
        <v>45.1</v>
      </c>
      <c r="H41" s="28">
        <f>SUMIF(Chitiet!$B$9:$B$622,B41,Chitiet!$J$9:$J$622)</f>
        <v>45.1</v>
      </c>
      <c r="I41" s="48">
        <v>65000</v>
      </c>
      <c r="J41" s="29">
        <f t="shared" si="0"/>
        <v>2931500</v>
      </c>
      <c r="K41" s="29">
        <f>SUMIF(Chitiet!$B$9:$B$621,B41,Chitiet!$M$9:$M$621)</f>
        <v>0</v>
      </c>
      <c r="L41" s="29">
        <f>SUMIF(Chitiet!$B$9:$B$622,B41,Chitiet!$N$9:$N$622)</f>
        <v>2931500</v>
      </c>
      <c r="M41" s="29"/>
    </row>
    <row r="42" spans="1:13" ht="20.25" customHeight="1">
      <c r="A42" s="24">
        <f t="shared" si="1"/>
        <v>33</v>
      </c>
      <c r="B42" s="24" t="s">
        <v>404</v>
      </c>
      <c r="C42" s="25" t="s">
        <v>278</v>
      </c>
      <c r="D42" s="26" t="s">
        <v>217</v>
      </c>
      <c r="E42" s="24">
        <v>2</v>
      </c>
      <c r="F42" s="27" t="s">
        <v>346</v>
      </c>
      <c r="G42" s="28">
        <f>SUMIF(Chitiet!$B$9:$B$622,B42,Chitiet!$I$9:$I$622)</f>
        <v>212</v>
      </c>
      <c r="H42" s="28">
        <f>SUMIF(Chitiet!$B$9:$B$622,B42,Chitiet!$J$9:$J$622)</f>
        <v>212</v>
      </c>
      <c r="I42" s="48">
        <v>65000</v>
      </c>
      <c r="J42" s="29">
        <f t="shared" si="0"/>
        <v>13780000</v>
      </c>
      <c r="K42" s="29">
        <f>SUMIF(Chitiet!$B$9:$B$621,B42,Chitiet!$M$9:$M$621)</f>
        <v>0</v>
      </c>
      <c r="L42" s="29">
        <f>SUMIF(Chitiet!$B$9:$B$622,B42,Chitiet!$N$9:$N$622)</f>
        <v>13780000</v>
      </c>
      <c r="M42" s="29"/>
    </row>
    <row r="43" spans="1:13" ht="20.25" customHeight="1">
      <c r="A43" s="24">
        <f t="shared" si="1"/>
        <v>34</v>
      </c>
      <c r="B43" s="24" t="s">
        <v>675</v>
      </c>
      <c r="C43" s="25" t="s">
        <v>650</v>
      </c>
      <c r="D43" s="26" t="s">
        <v>651</v>
      </c>
      <c r="E43" s="24">
        <v>2</v>
      </c>
      <c r="F43" s="27" t="s">
        <v>346</v>
      </c>
      <c r="G43" s="28">
        <f>SUMIF(Chitiet!$B$9:$B$622,B43,Chitiet!$I$9:$I$622)</f>
        <v>121.2</v>
      </c>
      <c r="H43" s="28">
        <f>SUMIF(Chitiet!$B$9:$B$622,B43,Chitiet!$J$9:$J$622)</f>
        <v>121.2</v>
      </c>
      <c r="I43" s="48">
        <v>65000</v>
      </c>
      <c r="J43" s="29">
        <f t="shared" si="0"/>
        <v>7878000</v>
      </c>
      <c r="K43" s="29">
        <f>SUMIF(Chitiet!$B$9:$B$621,B43,Chitiet!$M$9:$M$621)</f>
        <v>0</v>
      </c>
      <c r="L43" s="29">
        <f>SUMIF(Chitiet!$B$9:$B$622,B43,Chitiet!$N$9:$N$622)</f>
        <v>7878000</v>
      </c>
      <c r="M43" s="29"/>
    </row>
    <row r="44" spans="1:13" ht="20.25" customHeight="1">
      <c r="A44" s="24">
        <f t="shared" si="1"/>
        <v>35</v>
      </c>
      <c r="B44" s="24" t="s">
        <v>676</v>
      </c>
      <c r="C44" s="25" t="s">
        <v>652</v>
      </c>
      <c r="D44" s="26" t="s">
        <v>279</v>
      </c>
      <c r="E44" s="24">
        <v>2</v>
      </c>
      <c r="F44" s="27" t="s">
        <v>346</v>
      </c>
      <c r="G44" s="28">
        <f>SUMIF(Chitiet!$B$9:$B$622,B44,Chitiet!$I$9:$I$622)</f>
        <v>60.2</v>
      </c>
      <c r="H44" s="28">
        <f>SUMIF(Chitiet!$B$9:$B$622,B44,Chitiet!$J$9:$J$622)</f>
        <v>60.2</v>
      </c>
      <c r="I44" s="48">
        <v>65000</v>
      </c>
      <c r="J44" s="29">
        <f t="shared" si="0"/>
        <v>3913000</v>
      </c>
      <c r="K44" s="29">
        <f>SUMIF(Chitiet!$B$9:$B$621,B44,Chitiet!$M$9:$M$621)</f>
        <v>0</v>
      </c>
      <c r="L44" s="29">
        <f>SUMIF(Chitiet!$B$9:$B$622,B44,Chitiet!$N$9:$N$622)</f>
        <v>3913000</v>
      </c>
      <c r="M44" s="29"/>
    </row>
    <row r="45" spans="1:13" ht="20.25" customHeight="1">
      <c r="A45" s="24">
        <f t="shared" si="1"/>
        <v>36</v>
      </c>
      <c r="B45" s="24" t="s">
        <v>772</v>
      </c>
      <c r="C45" s="25" t="s">
        <v>773</v>
      </c>
      <c r="D45" s="26" t="s">
        <v>233</v>
      </c>
      <c r="E45" s="24">
        <v>2</v>
      </c>
      <c r="F45" s="27" t="s">
        <v>171</v>
      </c>
      <c r="G45" s="28">
        <f>SUMIF(Chitiet!$B$9:$B$622,B45,Chitiet!$I$9:$I$622)</f>
        <v>30.3</v>
      </c>
      <c r="H45" s="28">
        <f>SUMIF(Chitiet!$B$9:$B$622,B45,Chitiet!$J$9:$J$622)</f>
        <v>30.3</v>
      </c>
      <c r="I45" s="48">
        <v>65000</v>
      </c>
      <c r="J45" s="29">
        <f t="shared" si="0"/>
        <v>1969500</v>
      </c>
      <c r="K45" s="29">
        <f>SUMIF(Chitiet!$B$9:$B$621,B45,Chitiet!$M$9:$M$621)</f>
        <v>0</v>
      </c>
      <c r="L45" s="29">
        <f>SUMIF(Chitiet!$B$9:$B$622,B45,Chitiet!$N$9:$N$622)</f>
        <v>1969500</v>
      </c>
      <c r="M45" s="29"/>
    </row>
    <row r="46" spans="1:13" ht="20.25" customHeight="1">
      <c r="A46" s="24">
        <f t="shared" si="1"/>
        <v>37</v>
      </c>
      <c r="B46" s="24" t="s">
        <v>408</v>
      </c>
      <c r="C46" s="25" t="s">
        <v>283</v>
      </c>
      <c r="D46" s="26" t="s">
        <v>284</v>
      </c>
      <c r="E46" s="24">
        <v>2</v>
      </c>
      <c r="F46" s="27" t="s">
        <v>171</v>
      </c>
      <c r="G46" s="28">
        <f>SUMIF(Chitiet!$B$9:$B$622,B46,Chitiet!$I$9:$I$622)</f>
        <v>30.1</v>
      </c>
      <c r="H46" s="28">
        <f>SUMIF(Chitiet!$B$9:$B$622,B46,Chitiet!$J$9:$J$622)</f>
        <v>30.1</v>
      </c>
      <c r="I46" s="48">
        <v>65000</v>
      </c>
      <c r="J46" s="29">
        <f t="shared" si="0"/>
        <v>1956500</v>
      </c>
      <c r="K46" s="29">
        <f>SUMIF(Chitiet!$B$9:$B$621,B46,Chitiet!$M$9:$M$621)</f>
        <v>0</v>
      </c>
      <c r="L46" s="29">
        <f>SUMIF(Chitiet!$B$9:$B$622,B46,Chitiet!$N$9:$N$622)</f>
        <v>1956500</v>
      </c>
      <c r="M46" s="29"/>
    </row>
    <row r="47" spans="1:13" ht="20.25" customHeight="1">
      <c r="A47" s="24">
        <f t="shared" si="1"/>
        <v>38</v>
      </c>
      <c r="B47" s="24" t="s">
        <v>409</v>
      </c>
      <c r="C47" s="25" t="s">
        <v>282</v>
      </c>
      <c r="D47" s="26" t="s">
        <v>201</v>
      </c>
      <c r="E47" s="24">
        <v>2</v>
      </c>
      <c r="F47" s="27" t="s">
        <v>171</v>
      </c>
      <c r="G47" s="28">
        <f>SUMIF(Chitiet!$B$9:$B$622,B47,Chitiet!$I$9:$I$622)</f>
        <v>30.1</v>
      </c>
      <c r="H47" s="28">
        <f>SUMIF(Chitiet!$B$9:$B$622,B47,Chitiet!$J$9:$J$622)</f>
        <v>30.1</v>
      </c>
      <c r="I47" s="48">
        <v>65000</v>
      </c>
      <c r="J47" s="29">
        <f t="shared" si="0"/>
        <v>1956500</v>
      </c>
      <c r="K47" s="29">
        <f>SUMIF(Chitiet!$B$9:$B$621,B47,Chitiet!$M$9:$M$621)</f>
        <v>0</v>
      </c>
      <c r="L47" s="29">
        <f>SUMIF(Chitiet!$B$9:$B$622,B47,Chitiet!$N$9:$N$622)</f>
        <v>1956500</v>
      </c>
      <c r="M47" s="29"/>
    </row>
    <row r="48" spans="1:13" ht="20.25" customHeight="1">
      <c r="A48" s="24">
        <f t="shared" si="1"/>
        <v>39</v>
      </c>
      <c r="B48" s="24" t="s">
        <v>449</v>
      </c>
      <c r="C48" s="25" t="s">
        <v>287</v>
      </c>
      <c r="D48" s="26" t="s">
        <v>288</v>
      </c>
      <c r="E48" s="24">
        <v>3</v>
      </c>
      <c r="F48" s="27" t="s">
        <v>358</v>
      </c>
      <c r="G48" s="28">
        <f>SUMIF(Chitiet!$B$9:$B$622,B48,Chitiet!$I$9:$I$622)</f>
        <v>61.4</v>
      </c>
      <c r="H48" s="28">
        <f>SUMIF(Chitiet!$B$9:$B$622,B48,Chitiet!$J$9:$J$622)</f>
        <v>61.4</v>
      </c>
      <c r="I48" s="48">
        <v>65000</v>
      </c>
      <c r="J48" s="29">
        <f t="shared" si="0"/>
        <v>3991000</v>
      </c>
      <c r="K48" s="29">
        <f>SUMIF(Chitiet!$B$9:$B$621,B48,Chitiet!$M$9:$M$621)</f>
        <v>0</v>
      </c>
      <c r="L48" s="29">
        <f>SUMIF(Chitiet!$B$9:$B$622,B48,Chitiet!$N$9:$N$622)</f>
        <v>3991000</v>
      </c>
      <c r="M48" s="29"/>
    </row>
    <row r="49" spans="1:13" ht="20.25" customHeight="1">
      <c r="A49" s="24">
        <f t="shared" si="1"/>
        <v>40</v>
      </c>
      <c r="B49" s="24" t="s">
        <v>450</v>
      </c>
      <c r="C49" s="25" t="s">
        <v>289</v>
      </c>
      <c r="D49" s="26" t="s">
        <v>213</v>
      </c>
      <c r="E49" s="24">
        <v>3</v>
      </c>
      <c r="F49" s="27" t="s">
        <v>358</v>
      </c>
      <c r="G49" s="28">
        <f>SUMIF(Chitiet!$B$9:$B$622,B49,Chitiet!$I$9:$I$622)</f>
        <v>91</v>
      </c>
      <c r="H49" s="28">
        <f>SUMIF(Chitiet!$B$9:$B$622,B49,Chitiet!$J$9:$J$622)</f>
        <v>91</v>
      </c>
      <c r="I49" s="48">
        <v>65000</v>
      </c>
      <c r="J49" s="29">
        <f t="shared" si="0"/>
        <v>5915000</v>
      </c>
      <c r="K49" s="29">
        <f>SUMIF(Chitiet!$B$9:$B$621,B49,Chitiet!$M$9:$M$621)</f>
        <v>0</v>
      </c>
      <c r="L49" s="29">
        <f>SUMIF(Chitiet!$B$9:$B$622,B49,Chitiet!$N$9:$N$622)</f>
        <v>5915000</v>
      </c>
      <c r="M49" s="29"/>
    </row>
    <row r="50" spans="1:13" ht="20.25" customHeight="1">
      <c r="A50" s="24">
        <f t="shared" si="1"/>
        <v>41</v>
      </c>
      <c r="B50" s="24" t="s">
        <v>598</v>
      </c>
      <c r="C50" s="25" t="s">
        <v>258</v>
      </c>
      <c r="D50" s="26" t="s">
        <v>270</v>
      </c>
      <c r="E50" s="24">
        <v>3</v>
      </c>
      <c r="F50" s="27" t="s">
        <v>358</v>
      </c>
      <c r="G50" s="28">
        <f>SUMIF(Chitiet!$B$9:$B$622,B50,Chitiet!$I$9:$I$622)</f>
        <v>136.1</v>
      </c>
      <c r="H50" s="28">
        <f>SUMIF(Chitiet!$B$9:$B$622,B50,Chitiet!$J$9:$J$622)</f>
        <v>136.1</v>
      </c>
      <c r="I50" s="48">
        <v>65000</v>
      </c>
      <c r="J50" s="29">
        <f t="shared" si="0"/>
        <v>8846500</v>
      </c>
      <c r="K50" s="29">
        <f>SUMIF(Chitiet!$B$9:$B$621,B50,Chitiet!$M$9:$M$621)</f>
        <v>0</v>
      </c>
      <c r="L50" s="29">
        <f>SUMIF(Chitiet!$B$9:$B$622,B50,Chitiet!$N$9:$N$622)</f>
        <v>8846500</v>
      </c>
      <c r="M50" s="29"/>
    </row>
    <row r="51" spans="1:13" ht="20.25" customHeight="1">
      <c r="A51" s="24">
        <f t="shared" si="1"/>
        <v>42</v>
      </c>
      <c r="B51" s="24" t="s">
        <v>451</v>
      </c>
      <c r="C51" s="25" t="s">
        <v>285</v>
      </c>
      <c r="D51" s="26" t="s">
        <v>286</v>
      </c>
      <c r="E51" s="24">
        <v>3</v>
      </c>
      <c r="F51" s="27" t="s">
        <v>358</v>
      </c>
      <c r="G51" s="28">
        <f>SUMIF(Chitiet!$B$9:$B$622,B51,Chitiet!$I$9:$I$622)</f>
        <v>121.10000000000001</v>
      </c>
      <c r="H51" s="28">
        <f>SUMIF(Chitiet!$B$9:$B$622,B51,Chitiet!$J$9:$J$622)</f>
        <v>121.10000000000001</v>
      </c>
      <c r="I51" s="48">
        <v>65000</v>
      </c>
      <c r="J51" s="29">
        <f t="shared" si="0"/>
        <v>7871500.0000000009</v>
      </c>
      <c r="K51" s="29">
        <f>SUMIF(Chitiet!$B$9:$B$621,B51,Chitiet!$M$9:$M$621)</f>
        <v>0</v>
      </c>
      <c r="L51" s="29">
        <f>SUMIF(Chitiet!$B$9:$B$622,B51,Chitiet!$N$9:$N$622)</f>
        <v>7871500</v>
      </c>
      <c r="M51" s="29"/>
    </row>
    <row r="52" spans="1:13" ht="20.25" customHeight="1">
      <c r="A52" s="24">
        <f t="shared" si="1"/>
        <v>43</v>
      </c>
      <c r="B52" s="24" t="s">
        <v>774</v>
      </c>
      <c r="C52" s="25" t="s">
        <v>203</v>
      </c>
      <c r="D52" s="26" t="s">
        <v>233</v>
      </c>
      <c r="E52" s="24">
        <v>3</v>
      </c>
      <c r="F52" s="27" t="s">
        <v>178</v>
      </c>
      <c r="G52" s="28">
        <f>SUMIF(Chitiet!$B$9:$B$622,B52,Chitiet!$I$9:$I$622)</f>
        <v>30.4</v>
      </c>
      <c r="H52" s="28">
        <f>SUMIF(Chitiet!$B$9:$B$622,B52,Chitiet!$J$9:$J$622)</f>
        <v>30.4</v>
      </c>
      <c r="I52" s="48">
        <v>65000</v>
      </c>
      <c r="J52" s="29">
        <f t="shared" si="0"/>
        <v>1976000</v>
      </c>
      <c r="K52" s="29">
        <f>SUMIF(Chitiet!$B$9:$B$621,B52,Chitiet!$M$9:$M$621)</f>
        <v>0</v>
      </c>
      <c r="L52" s="29">
        <f>SUMIF(Chitiet!$B$9:$B$622,B52,Chitiet!$N$9:$N$622)</f>
        <v>1976000</v>
      </c>
      <c r="M52" s="29"/>
    </row>
    <row r="53" spans="1:13" ht="20.25" customHeight="1">
      <c r="A53" s="24">
        <f t="shared" si="1"/>
        <v>44</v>
      </c>
      <c r="B53" s="24" t="s">
        <v>459</v>
      </c>
      <c r="C53" s="25" t="s">
        <v>280</v>
      </c>
      <c r="D53" s="26" t="s">
        <v>253</v>
      </c>
      <c r="E53" s="24">
        <v>3</v>
      </c>
      <c r="F53" s="27" t="s">
        <v>178</v>
      </c>
      <c r="G53" s="28">
        <f>SUMIF(Chitiet!$B$9:$B$622,B53,Chitiet!$I$9:$I$622)</f>
        <v>30.4</v>
      </c>
      <c r="H53" s="28">
        <f>SUMIF(Chitiet!$B$9:$B$622,B53,Chitiet!$J$9:$J$622)</f>
        <v>30.4</v>
      </c>
      <c r="I53" s="48">
        <v>65000</v>
      </c>
      <c r="J53" s="29">
        <f t="shared" si="0"/>
        <v>1976000</v>
      </c>
      <c r="K53" s="29">
        <f>SUMIF(Chitiet!$B$9:$B$621,B53,Chitiet!$M$9:$M$621)</f>
        <v>0</v>
      </c>
      <c r="L53" s="29">
        <f>SUMIF(Chitiet!$B$9:$B$622,B53,Chitiet!$N$9:$N$622)</f>
        <v>1976000</v>
      </c>
      <c r="M53" s="29"/>
    </row>
    <row r="54" spans="1:13" ht="20.25" customHeight="1">
      <c r="A54" s="24">
        <f t="shared" si="1"/>
        <v>45</v>
      </c>
      <c r="B54" s="24" t="s">
        <v>460</v>
      </c>
      <c r="C54" s="25" t="s">
        <v>290</v>
      </c>
      <c r="D54" s="26" t="s">
        <v>262</v>
      </c>
      <c r="E54" s="24">
        <v>3</v>
      </c>
      <c r="F54" s="27" t="s">
        <v>178</v>
      </c>
      <c r="G54" s="28">
        <f>SUMIF(Chitiet!$B$9:$B$622,B54,Chitiet!$I$9:$I$622)</f>
        <v>90.5</v>
      </c>
      <c r="H54" s="28">
        <f>SUMIF(Chitiet!$B$9:$B$622,B54,Chitiet!$J$9:$J$622)</f>
        <v>90.5</v>
      </c>
      <c r="I54" s="48">
        <v>65000</v>
      </c>
      <c r="J54" s="29">
        <f t="shared" si="0"/>
        <v>5882500</v>
      </c>
      <c r="K54" s="29">
        <f>SUMIF(Chitiet!$B$9:$B$621,B54,Chitiet!$M$9:$M$621)</f>
        <v>0</v>
      </c>
      <c r="L54" s="29">
        <f>SUMIF(Chitiet!$B$9:$B$622,B54,Chitiet!$N$9:$N$622)</f>
        <v>5882500</v>
      </c>
      <c r="M54" s="29"/>
    </row>
    <row r="55" spans="1:13" ht="20.25" customHeight="1">
      <c r="A55" s="24">
        <f t="shared" si="1"/>
        <v>46</v>
      </c>
      <c r="B55" s="24" t="s">
        <v>454</v>
      </c>
      <c r="C55" s="25" t="s">
        <v>292</v>
      </c>
      <c r="D55" s="26" t="s">
        <v>293</v>
      </c>
      <c r="E55" s="24">
        <v>3</v>
      </c>
      <c r="F55" s="27" t="s">
        <v>164</v>
      </c>
      <c r="G55" s="28">
        <f>SUMIF(Chitiet!$B$9:$B$622,B55,Chitiet!$I$9:$I$622)</f>
        <v>45.3</v>
      </c>
      <c r="H55" s="28">
        <f>SUMIF(Chitiet!$B$9:$B$622,B55,Chitiet!$J$9:$J$622)</f>
        <v>45.3</v>
      </c>
      <c r="I55" s="48">
        <v>65000</v>
      </c>
      <c r="J55" s="29">
        <f t="shared" si="0"/>
        <v>2944500</v>
      </c>
      <c r="K55" s="29">
        <f>SUMIF(Chitiet!$B$9:$B$621,B55,Chitiet!$M$9:$M$621)</f>
        <v>0</v>
      </c>
      <c r="L55" s="29">
        <f>SUMIF(Chitiet!$B$9:$B$622,B55,Chitiet!$N$9:$N$622)</f>
        <v>2944500</v>
      </c>
      <c r="M55" s="29"/>
    </row>
    <row r="56" spans="1:13" ht="20.25" customHeight="1">
      <c r="A56" s="24">
        <f t="shared" si="1"/>
        <v>47</v>
      </c>
      <c r="B56" s="24" t="s">
        <v>455</v>
      </c>
      <c r="C56" s="25" t="s">
        <v>296</v>
      </c>
      <c r="D56" s="26" t="s">
        <v>297</v>
      </c>
      <c r="E56" s="24">
        <v>3</v>
      </c>
      <c r="F56" s="27" t="s">
        <v>164</v>
      </c>
      <c r="G56" s="28">
        <f>SUMIF(Chitiet!$B$9:$B$622,B56,Chitiet!$I$9:$I$622)</f>
        <v>226.79999999999998</v>
      </c>
      <c r="H56" s="28">
        <f>SUMIF(Chitiet!$B$9:$B$622,B56,Chitiet!$J$9:$J$622)</f>
        <v>226.79999999999998</v>
      </c>
      <c r="I56" s="48">
        <v>65000</v>
      </c>
      <c r="J56" s="29">
        <f t="shared" si="0"/>
        <v>14741999.999999998</v>
      </c>
      <c r="K56" s="29">
        <f>SUMIF(Chitiet!$B$9:$B$621,B56,Chitiet!$M$9:$M$621)</f>
        <v>0</v>
      </c>
      <c r="L56" s="29">
        <f>SUMIF(Chitiet!$B$9:$B$622,B56,Chitiet!$N$9:$N$622)</f>
        <v>14742000</v>
      </c>
      <c r="M56" s="29"/>
    </row>
    <row r="57" spans="1:13" ht="20.25" customHeight="1">
      <c r="A57" s="24">
        <f t="shared" si="1"/>
        <v>48</v>
      </c>
      <c r="B57" s="24" t="s">
        <v>456</v>
      </c>
      <c r="C57" s="25" t="s">
        <v>242</v>
      </c>
      <c r="D57" s="26" t="s">
        <v>231</v>
      </c>
      <c r="E57" s="24">
        <v>3</v>
      </c>
      <c r="F57" s="27" t="s">
        <v>164</v>
      </c>
      <c r="G57" s="28">
        <f>SUMIF(Chitiet!$B$9:$B$622,B57,Chitiet!$I$9:$I$622)</f>
        <v>272.60000000000002</v>
      </c>
      <c r="H57" s="28">
        <f>SUMIF(Chitiet!$B$9:$B$622,B57,Chitiet!$J$9:$J$622)</f>
        <v>272.60000000000002</v>
      </c>
      <c r="I57" s="48">
        <v>65000</v>
      </c>
      <c r="J57" s="29">
        <f t="shared" si="0"/>
        <v>17719000</v>
      </c>
      <c r="K57" s="29">
        <f>SUMIF(Chitiet!$B$9:$B$621,B57,Chitiet!$M$9:$M$621)</f>
        <v>0</v>
      </c>
      <c r="L57" s="29">
        <f>SUMIF(Chitiet!$B$9:$B$622,B57,Chitiet!$N$9:$N$622)</f>
        <v>17719000</v>
      </c>
      <c r="M57" s="29"/>
    </row>
    <row r="58" spans="1:13" ht="20.25" customHeight="1">
      <c r="A58" s="24">
        <f t="shared" si="1"/>
        <v>49</v>
      </c>
      <c r="B58" s="24" t="s">
        <v>544</v>
      </c>
      <c r="C58" s="25" t="s">
        <v>555</v>
      </c>
      <c r="D58" s="26" t="s">
        <v>235</v>
      </c>
      <c r="E58" s="24">
        <v>3</v>
      </c>
      <c r="F58" s="27" t="s">
        <v>164</v>
      </c>
      <c r="G58" s="28">
        <f>SUMIF(Chitiet!$B$9:$B$622,B58,Chitiet!$I$9:$I$622)</f>
        <v>212</v>
      </c>
      <c r="H58" s="28">
        <f>SUMIF(Chitiet!$B$9:$B$622,B58,Chitiet!$J$9:$J$622)</f>
        <v>212</v>
      </c>
      <c r="I58" s="48">
        <v>65000</v>
      </c>
      <c r="J58" s="29">
        <f t="shared" si="0"/>
        <v>13780000</v>
      </c>
      <c r="K58" s="29">
        <f>SUMIF(Chitiet!$B$9:$B$621,B58,Chitiet!$M$9:$M$621)</f>
        <v>0</v>
      </c>
      <c r="L58" s="29">
        <f>SUMIF(Chitiet!$B$9:$B$622,B58,Chitiet!$N$9:$N$622)</f>
        <v>13780000</v>
      </c>
      <c r="M58" s="29"/>
    </row>
    <row r="59" spans="1:13" ht="20.25" customHeight="1">
      <c r="A59" s="24">
        <f t="shared" si="1"/>
        <v>50</v>
      </c>
      <c r="B59" s="24" t="s">
        <v>457</v>
      </c>
      <c r="C59" s="25" t="s">
        <v>294</v>
      </c>
      <c r="D59" s="26" t="s">
        <v>295</v>
      </c>
      <c r="E59" s="24">
        <v>3</v>
      </c>
      <c r="F59" s="27" t="s">
        <v>164</v>
      </c>
      <c r="G59" s="28">
        <f>SUMIF(Chitiet!$B$9:$B$622,B59,Chitiet!$I$9:$I$622)</f>
        <v>135.80000000000001</v>
      </c>
      <c r="H59" s="28">
        <f>SUMIF(Chitiet!$B$9:$B$622,B59,Chitiet!$J$9:$J$622)</f>
        <v>135.80000000000001</v>
      </c>
      <c r="I59" s="48">
        <v>65000</v>
      </c>
      <c r="J59" s="29">
        <f t="shared" si="0"/>
        <v>8827000</v>
      </c>
      <c r="K59" s="29">
        <f>SUMIF(Chitiet!$B$9:$B$621,B59,Chitiet!$M$9:$M$621)</f>
        <v>0</v>
      </c>
      <c r="L59" s="29">
        <f>SUMIF(Chitiet!$B$9:$B$622,B59,Chitiet!$N$9:$N$622)</f>
        <v>8827000</v>
      </c>
      <c r="M59" s="29"/>
    </row>
    <row r="60" spans="1:13" ht="20.25" customHeight="1">
      <c r="A60" s="24">
        <f t="shared" si="1"/>
        <v>51</v>
      </c>
      <c r="B60" s="24" t="s">
        <v>458</v>
      </c>
      <c r="C60" s="25" t="s">
        <v>292</v>
      </c>
      <c r="D60" s="26" t="s">
        <v>212</v>
      </c>
      <c r="E60" s="24">
        <v>3</v>
      </c>
      <c r="F60" s="27" t="s">
        <v>164</v>
      </c>
      <c r="G60" s="28">
        <f>SUMIF(Chitiet!$B$9:$B$622,B60,Chitiet!$I$9:$I$622)</f>
        <v>90.7</v>
      </c>
      <c r="H60" s="28">
        <f>SUMIF(Chitiet!$B$9:$B$622,B60,Chitiet!$J$9:$J$622)</f>
        <v>90.7</v>
      </c>
      <c r="I60" s="48">
        <v>65000</v>
      </c>
      <c r="J60" s="29">
        <f t="shared" si="0"/>
        <v>5895500</v>
      </c>
      <c r="K60" s="29">
        <f>SUMIF(Chitiet!$B$9:$B$621,B60,Chitiet!$M$9:$M$621)</f>
        <v>0</v>
      </c>
      <c r="L60" s="29">
        <f>SUMIF(Chitiet!$B$9:$B$622,B60,Chitiet!$N$9:$N$622)</f>
        <v>5895500</v>
      </c>
      <c r="M60" s="29"/>
    </row>
    <row r="61" spans="1:13" ht="20.25" customHeight="1">
      <c r="A61" s="24">
        <f t="shared" si="1"/>
        <v>52</v>
      </c>
      <c r="B61" s="24" t="s">
        <v>677</v>
      </c>
      <c r="C61" s="25" t="s">
        <v>298</v>
      </c>
      <c r="D61" s="26" t="s">
        <v>272</v>
      </c>
      <c r="E61" s="24">
        <v>3</v>
      </c>
      <c r="F61" s="27" t="s">
        <v>162</v>
      </c>
      <c r="G61" s="28">
        <f>SUMIF(Chitiet!$B$9:$B$622,B61,Chitiet!$I$9:$I$622)</f>
        <v>136</v>
      </c>
      <c r="H61" s="28">
        <f>SUMIF(Chitiet!$B$9:$B$622,B61,Chitiet!$J$9:$J$622)</f>
        <v>136</v>
      </c>
      <c r="I61" s="48">
        <v>65000</v>
      </c>
      <c r="J61" s="29">
        <f t="shared" si="0"/>
        <v>8840000</v>
      </c>
      <c r="K61" s="29">
        <f>SUMIF(Chitiet!$B$9:$B$621,B61,Chitiet!$M$9:$M$621)</f>
        <v>0</v>
      </c>
      <c r="L61" s="29">
        <f>SUMIF(Chitiet!$B$9:$B$622,B61,Chitiet!$N$9:$N$622)</f>
        <v>8840000</v>
      </c>
      <c r="M61" s="29"/>
    </row>
    <row r="62" spans="1:13" ht="20.25" customHeight="1">
      <c r="A62" s="24">
        <f t="shared" si="1"/>
        <v>53</v>
      </c>
      <c r="B62" s="24" t="s">
        <v>453</v>
      </c>
      <c r="C62" s="25" t="s">
        <v>300</v>
      </c>
      <c r="D62" s="26" t="s">
        <v>223</v>
      </c>
      <c r="E62" s="24">
        <v>3</v>
      </c>
      <c r="F62" s="27" t="s">
        <v>162</v>
      </c>
      <c r="G62" s="28">
        <f>SUMIF(Chitiet!$B$9:$B$622,B62,Chitiet!$I$9:$I$622)</f>
        <v>151.70000000000002</v>
      </c>
      <c r="H62" s="28">
        <f>SUMIF(Chitiet!$B$9:$B$622,B62,Chitiet!$J$9:$J$622)</f>
        <v>151.70000000000002</v>
      </c>
      <c r="I62" s="48">
        <v>65000</v>
      </c>
      <c r="J62" s="29">
        <f t="shared" si="0"/>
        <v>9860500.0000000019</v>
      </c>
      <c r="K62" s="29">
        <f>SUMIF(Chitiet!$B$9:$B$621,B62,Chitiet!$M$9:$M$621)</f>
        <v>0</v>
      </c>
      <c r="L62" s="29">
        <f>SUMIF(Chitiet!$B$9:$B$622,B62,Chitiet!$N$9:$N$622)</f>
        <v>9860500</v>
      </c>
      <c r="M62" s="29"/>
    </row>
    <row r="63" spans="1:13" ht="20.25" customHeight="1">
      <c r="A63" s="24">
        <f t="shared" si="1"/>
        <v>54</v>
      </c>
      <c r="B63" s="24" t="s">
        <v>636</v>
      </c>
      <c r="C63" s="25" t="s">
        <v>632</v>
      </c>
      <c r="D63" s="26" t="s">
        <v>301</v>
      </c>
      <c r="E63" s="24">
        <v>3</v>
      </c>
      <c r="F63" s="27" t="s">
        <v>162</v>
      </c>
      <c r="G63" s="28">
        <f>SUMIF(Chitiet!$B$9:$B$622,B63,Chitiet!$I$9:$I$622)</f>
        <v>60.8</v>
      </c>
      <c r="H63" s="28">
        <f>SUMIF(Chitiet!$B$9:$B$622,B63,Chitiet!$J$9:$J$622)</f>
        <v>60.8</v>
      </c>
      <c r="I63" s="48">
        <v>65000</v>
      </c>
      <c r="J63" s="29">
        <f t="shared" si="0"/>
        <v>3952000</v>
      </c>
      <c r="K63" s="29">
        <f>SUMIF(Chitiet!$B$9:$B$621,B63,Chitiet!$M$9:$M$621)</f>
        <v>0</v>
      </c>
      <c r="L63" s="29">
        <f>SUMIF(Chitiet!$B$9:$B$622,B63,Chitiet!$N$9:$N$622)</f>
        <v>3952000</v>
      </c>
      <c r="M63" s="29"/>
    </row>
    <row r="64" spans="1:13" ht="20.25" customHeight="1">
      <c r="A64" s="24">
        <f t="shared" si="1"/>
        <v>55</v>
      </c>
      <c r="B64" s="24" t="s">
        <v>310</v>
      </c>
      <c r="C64" s="25" t="s">
        <v>311</v>
      </c>
      <c r="D64" s="26" t="s">
        <v>216</v>
      </c>
      <c r="E64" s="24">
        <v>3</v>
      </c>
      <c r="F64" s="27" t="s">
        <v>352</v>
      </c>
      <c r="G64" s="28">
        <f>SUMIF(Chitiet!$B$9:$B$622,B64,Chitiet!$I$9:$I$622)</f>
        <v>45.5</v>
      </c>
      <c r="H64" s="28">
        <f>SUMIF(Chitiet!$B$9:$B$622,B64,Chitiet!$J$9:$J$622)</f>
        <v>45.5</v>
      </c>
      <c r="I64" s="48">
        <v>65000</v>
      </c>
      <c r="J64" s="29">
        <f t="shared" si="0"/>
        <v>2957500</v>
      </c>
      <c r="K64" s="29">
        <f>SUMIF(Chitiet!$B$9:$B$621,B64,Chitiet!$M$9:$M$621)</f>
        <v>0</v>
      </c>
      <c r="L64" s="29">
        <f>SUMIF(Chitiet!$B$9:$B$622,B64,Chitiet!$N$9:$N$622)</f>
        <v>2957500</v>
      </c>
      <c r="M64" s="29"/>
    </row>
    <row r="65" spans="1:13" ht="20.25" customHeight="1">
      <c r="A65" s="24">
        <f t="shared" si="1"/>
        <v>56</v>
      </c>
      <c r="B65" s="24" t="s">
        <v>545</v>
      </c>
      <c r="C65" s="25" t="s">
        <v>556</v>
      </c>
      <c r="D65" s="26" t="s">
        <v>240</v>
      </c>
      <c r="E65" s="24">
        <v>3</v>
      </c>
      <c r="F65" s="27" t="s">
        <v>352</v>
      </c>
      <c r="G65" s="28">
        <f>SUMIF(Chitiet!$B$9:$B$622,B65,Chitiet!$I$9:$I$622)</f>
        <v>45.1</v>
      </c>
      <c r="H65" s="28">
        <f>SUMIF(Chitiet!$B$9:$B$622,B65,Chitiet!$J$9:$J$622)</f>
        <v>45.1</v>
      </c>
      <c r="I65" s="48">
        <v>65000</v>
      </c>
      <c r="J65" s="29">
        <f t="shared" si="0"/>
        <v>2931500</v>
      </c>
      <c r="K65" s="29">
        <f>SUMIF(Chitiet!$B$9:$B$621,B65,Chitiet!$M$9:$M$621)</f>
        <v>0</v>
      </c>
      <c r="L65" s="29">
        <f>SUMIF(Chitiet!$B$9:$B$622,B65,Chitiet!$N$9:$N$622)</f>
        <v>2931500</v>
      </c>
      <c r="M65" s="29"/>
    </row>
    <row r="66" spans="1:13" ht="20.25" customHeight="1">
      <c r="A66" s="24">
        <f t="shared" si="1"/>
        <v>57</v>
      </c>
      <c r="B66" s="24" t="s">
        <v>461</v>
      </c>
      <c r="C66" s="25" t="s">
        <v>308</v>
      </c>
      <c r="D66" s="26" t="s">
        <v>233</v>
      </c>
      <c r="E66" s="24">
        <v>3</v>
      </c>
      <c r="F66" s="27" t="s">
        <v>352</v>
      </c>
      <c r="G66" s="28">
        <f>SUMIF(Chitiet!$B$9:$B$622,B66,Chitiet!$I$9:$I$622)</f>
        <v>75.8</v>
      </c>
      <c r="H66" s="28">
        <f>SUMIF(Chitiet!$B$9:$B$622,B66,Chitiet!$J$9:$J$622)</f>
        <v>75.8</v>
      </c>
      <c r="I66" s="48">
        <v>65000</v>
      </c>
      <c r="J66" s="29">
        <f t="shared" si="0"/>
        <v>4927000</v>
      </c>
      <c r="K66" s="29">
        <f>SUMIF(Chitiet!$B$9:$B$621,B66,Chitiet!$M$9:$M$621)</f>
        <v>0</v>
      </c>
      <c r="L66" s="29">
        <f>SUMIF(Chitiet!$B$9:$B$622,B66,Chitiet!$N$9:$N$622)</f>
        <v>4927000</v>
      </c>
      <c r="M66" s="29"/>
    </row>
    <row r="67" spans="1:13" ht="20.25" customHeight="1">
      <c r="A67" s="24">
        <f t="shared" si="1"/>
        <v>58</v>
      </c>
      <c r="B67" s="24" t="s">
        <v>462</v>
      </c>
      <c r="C67" s="25" t="s">
        <v>224</v>
      </c>
      <c r="D67" s="26" t="s">
        <v>309</v>
      </c>
      <c r="E67" s="24">
        <v>3</v>
      </c>
      <c r="F67" s="27" t="s">
        <v>352</v>
      </c>
      <c r="G67" s="28">
        <f>SUMIF(Chitiet!$B$9:$B$622,B67,Chitiet!$I$9:$I$622)</f>
        <v>90.800000000000011</v>
      </c>
      <c r="H67" s="28">
        <f>SUMIF(Chitiet!$B$9:$B$622,B67,Chitiet!$J$9:$J$622)</f>
        <v>90.800000000000011</v>
      </c>
      <c r="I67" s="48">
        <v>65000</v>
      </c>
      <c r="J67" s="29">
        <f t="shared" si="0"/>
        <v>5902000.0000000009</v>
      </c>
      <c r="K67" s="29">
        <f>SUMIF(Chitiet!$B$9:$B$621,B67,Chitiet!$M$9:$M$621)</f>
        <v>0</v>
      </c>
      <c r="L67" s="29">
        <f>SUMIF(Chitiet!$B$9:$B$622,B67,Chitiet!$N$9:$N$622)</f>
        <v>5902000</v>
      </c>
      <c r="M67" s="29"/>
    </row>
    <row r="68" spans="1:13" ht="20.25" customHeight="1">
      <c r="A68" s="24">
        <f t="shared" si="1"/>
        <v>59</v>
      </c>
      <c r="B68" s="24" t="s">
        <v>463</v>
      </c>
      <c r="C68" s="25" t="s">
        <v>211</v>
      </c>
      <c r="D68" s="26" t="s">
        <v>307</v>
      </c>
      <c r="E68" s="24">
        <v>3</v>
      </c>
      <c r="F68" s="27" t="s">
        <v>352</v>
      </c>
      <c r="G68" s="28">
        <f>SUMIF(Chitiet!$B$9:$B$622,B68,Chitiet!$I$9:$I$622)</f>
        <v>181.90000000000003</v>
      </c>
      <c r="H68" s="28">
        <f>SUMIF(Chitiet!$B$9:$B$622,B68,Chitiet!$J$9:$J$622)</f>
        <v>181.90000000000003</v>
      </c>
      <c r="I68" s="48">
        <v>65000</v>
      </c>
      <c r="J68" s="29">
        <f t="shared" si="0"/>
        <v>11823500.000000002</v>
      </c>
      <c r="K68" s="29">
        <f>SUMIF(Chitiet!$B$9:$B$621,B68,Chitiet!$M$9:$M$621)</f>
        <v>0</v>
      </c>
      <c r="L68" s="29">
        <f>SUMIF(Chitiet!$B$9:$B$622,B68,Chitiet!$N$9:$N$622)</f>
        <v>11823500</v>
      </c>
      <c r="M68" s="29"/>
    </row>
    <row r="69" spans="1:13" ht="20.25" customHeight="1">
      <c r="A69" s="24">
        <f t="shared" si="1"/>
        <v>60</v>
      </c>
      <c r="B69" s="24" t="s">
        <v>313</v>
      </c>
      <c r="C69" s="25" t="s">
        <v>189</v>
      </c>
      <c r="D69" s="26" t="s">
        <v>231</v>
      </c>
      <c r="E69" s="24">
        <v>3</v>
      </c>
      <c r="F69" s="27" t="s">
        <v>312</v>
      </c>
      <c r="G69" s="28">
        <f>SUMIF(Chitiet!$B$9:$B$622,B69,Chitiet!$I$9:$I$622)</f>
        <v>30.1</v>
      </c>
      <c r="H69" s="28">
        <f>SUMIF(Chitiet!$B$9:$B$622,B69,Chitiet!$J$9:$J$622)</f>
        <v>30.1</v>
      </c>
      <c r="I69" s="48">
        <v>65000</v>
      </c>
      <c r="J69" s="29">
        <f t="shared" si="0"/>
        <v>1956500</v>
      </c>
      <c r="K69" s="29">
        <f>SUMIF(Chitiet!$B$9:$B$621,B69,Chitiet!$M$9:$M$621)</f>
        <v>0</v>
      </c>
      <c r="L69" s="29">
        <f>SUMIF(Chitiet!$B$9:$B$622,B69,Chitiet!$N$9:$N$622)</f>
        <v>1956500</v>
      </c>
      <c r="M69" s="29"/>
    </row>
    <row r="70" spans="1:13" ht="20.25" customHeight="1">
      <c r="A70" s="24">
        <f t="shared" si="1"/>
        <v>61</v>
      </c>
      <c r="B70" s="24" t="s">
        <v>775</v>
      </c>
      <c r="C70" s="25" t="s">
        <v>776</v>
      </c>
      <c r="D70" s="26" t="s">
        <v>303</v>
      </c>
      <c r="E70" s="24">
        <v>3</v>
      </c>
      <c r="F70" s="27" t="s">
        <v>312</v>
      </c>
      <c r="G70" s="28">
        <f>SUMIF(Chitiet!$B$9:$B$622,B70,Chitiet!$I$9:$I$622)</f>
        <v>30.3</v>
      </c>
      <c r="H70" s="28">
        <f>SUMIF(Chitiet!$B$9:$B$622,B70,Chitiet!$J$9:$J$622)</f>
        <v>30.3</v>
      </c>
      <c r="I70" s="48">
        <v>65000</v>
      </c>
      <c r="J70" s="29">
        <f t="shared" si="0"/>
        <v>1969500</v>
      </c>
      <c r="K70" s="29">
        <f>SUMIF(Chitiet!$B$9:$B$621,B70,Chitiet!$M$9:$M$621)</f>
        <v>0</v>
      </c>
      <c r="L70" s="29">
        <f>SUMIF(Chitiet!$B$9:$B$622,B70,Chitiet!$N$9:$N$622)</f>
        <v>1969500</v>
      </c>
      <c r="M70" s="29"/>
    </row>
    <row r="71" spans="1:13" ht="20.25" customHeight="1">
      <c r="A71" s="24">
        <f t="shared" si="1"/>
        <v>62</v>
      </c>
      <c r="B71" s="24" t="s">
        <v>452</v>
      </c>
      <c r="C71" s="25" t="s">
        <v>314</v>
      </c>
      <c r="D71" s="26" t="s">
        <v>213</v>
      </c>
      <c r="E71" s="24">
        <v>3</v>
      </c>
      <c r="F71" s="27" t="s">
        <v>312</v>
      </c>
      <c r="G71" s="28">
        <f>SUMIF(Chitiet!$B$9:$B$622,B71,Chitiet!$I$9:$I$622)</f>
        <v>30.3</v>
      </c>
      <c r="H71" s="28">
        <f>SUMIF(Chitiet!$B$9:$B$622,B71,Chitiet!$J$9:$J$622)</f>
        <v>30.3</v>
      </c>
      <c r="I71" s="48">
        <v>65000</v>
      </c>
      <c r="J71" s="29">
        <f t="shared" si="0"/>
        <v>1969500</v>
      </c>
      <c r="K71" s="29">
        <f>SUMIF(Chitiet!$B$9:$B$621,B71,Chitiet!$M$9:$M$621)</f>
        <v>0</v>
      </c>
      <c r="L71" s="29">
        <f>SUMIF(Chitiet!$B$9:$B$622,B71,Chitiet!$N$9:$N$622)</f>
        <v>1969500</v>
      </c>
      <c r="M71" s="29"/>
    </row>
    <row r="72" spans="1:13" ht="20.25" customHeight="1">
      <c r="A72" s="24">
        <f t="shared" si="1"/>
        <v>63</v>
      </c>
      <c r="B72" s="24" t="s">
        <v>396</v>
      </c>
      <c r="C72" s="25" t="s">
        <v>298</v>
      </c>
      <c r="D72" s="26" t="s">
        <v>243</v>
      </c>
      <c r="E72" s="24">
        <v>3</v>
      </c>
      <c r="F72" s="27" t="s">
        <v>302</v>
      </c>
      <c r="G72" s="28">
        <f>SUMIF(Chitiet!$B$9:$B$622,B72,Chitiet!$I$9:$I$622)</f>
        <v>60.2</v>
      </c>
      <c r="H72" s="28">
        <f>SUMIF(Chitiet!$B$9:$B$622,B72,Chitiet!$J$9:$J$622)</f>
        <v>60.2</v>
      </c>
      <c r="I72" s="48">
        <v>65000</v>
      </c>
      <c r="J72" s="29">
        <f t="shared" si="0"/>
        <v>3913000</v>
      </c>
      <c r="K72" s="29">
        <f>SUMIF(Chitiet!$B$9:$B$621,B72,Chitiet!$M$9:$M$621)</f>
        <v>0</v>
      </c>
      <c r="L72" s="29">
        <f>SUMIF(Chitiet!$B$9:$B$622,B72,Chitiet!$N$9:$N$622)</f>
        <v>3913000</v>
      </c>
      <c r="M72" s="29"/>
    </row>
    <row r="73" spans="1:13" ht="20.25" customHeight="1">
      <c r="A73" s="24">
        <f t="shared" si="1"/>
        <v>64</v>
      </c>
      <c r="B73" s="24" t="s">
        <v>447</v>
      </c>
      <c r="C73" s="25" t="s">
        <v>306</v>
      </c>
      <c r="D73" s="26" t="s">
        <v>235</v>
      </c>
      <c r="E73" s="24">
        <v>3</v>
      </c>
      <c r="F73" s="27" t="s">
        <v>302</v>
      </c>
      <c r="G73" s="28">
        <f>SUMIF(Chitiet!$B$9:$B$622,B73,Chitiet!$I$9:$I$622)</f>
        <v>60.5</v>
      </c>
      <c r="H73" s="28">
        <f>SUMIF(Chitiet!$B$9:$B$622,B73,Chitiet!$J$9:$J$622)</f>
        <v>60.5</v>
      </c>
      <c r="I73" s="48">
        <v>65000</v>
      </c>
      <c r="J73" s="29">
        <f t="shared" si="0"/>
        <v>3932500</v>
      </c>
      <c r="K73" s="29">
        <f>SUMIF(Chitiet!$B$9:$B$621,B73,Chitiet!$M$9:$M$621)</f>
        <v>0</v>
      </c>
      <c r="L73" s="29">
        <f>SUMIF(Chitiet!$B$9:$B$622,B73,Chitiet!$N$9:$N$622)</f>
        <v>3932500</v>
      </c>
      <c r="M73" s="29"/>
    </row>
    <row r="74" spans="1:13" ht="20.25" customHeight="1">
      <c r="A74" s="24">
        <f t="shared" si="1"/>
        <v>65</v>
      </c>
      <c r="B74" s="24" t="s">
        <v>448</v>
      </c>
      <c r="C74" s="25" t="s">
        <v>304</v>
      </c>
      <c r="D74" s="26" t="s">
        <v>305</v>
      </c>
      <c r="E74" s="24">
        <v>3</v>
      </c>
      <c r="F74" s="27" t="s">
        <v>302</v>
      </c>
      <c r="G74" s="28">
        <f>SUMIF(Chitiet!$B$9:$B$622,B74,Chitiet!$I$9:$I$622)</f>
        <v>75.2</v>
      </c>
      <c r="H74" s="28">
        <f>SUMIF(Chitiet!$B$9:$B$622,B74,Chitiet!$J$9:$J$622)</f>
        <v>75.2</v>
      </c>
      <c r="I74" s="48">
        <v>65000</v>
      </c>
      <c r="J74" s="29">
        <f t="shared" si="0"/>
        <v>4888000</v>
      </c>
      <c r="K74" s="29">
        <f>SUMIF(Chitiet!$B$9:$B$621,B74,Chitiet!$M$9:$M$621)</f>
        <v>0</v>
      </c>
      <c r="L74" s="29">
        <f>SUMIF(Chitiet!$B$9:$B$622,B74,Chitiet!$N$9:$N$622)</f>
        <v>4888000</v>
      </c>
      <c r="M74" s="29"/>
    </row>
    <row r="75" spans="1:13" ht="20.25" customHeight="1">
      <c r="A75" s="24">
        <f t="shared" si="1"/>
        <v>66</v>
      </c>
      <c r="B75" s="24" t="s">
        <v>315</v>
      </c>
      <c r="C75" s="25" t="s">
        <v>316</v>
      </c>
      <c r="D75" s="26" t="s">
        <v>317</v>
      </c>
      <c r="E75" s="24">
        <v>4</v>
      </c>
      <c r="F75" s="27" t="s">
        <v>327</v>
      </c>
      <c r="G75" s="28">
        <f>SUMIF(Chitiet!$B$9:$B$622,B75,Chitiet!$I$9:$I$622)</f>
        <v>45.400000000000006</v>
      </c>
      <c r="H75" s="28">
        <f>SUMIF(Chitiet!$B$9:$B$622,B75,Chitiet!$J$9:$J$622)</f>
        <v>45.400000000000006</v>
      </c>
      <c r="I75" s="48">
        <v>65000</v>
      </c>
      <c r="J75" s="29">
        <f t="shared" ref="J75:J137" si="2">I75*H75</f>
        <v>2951000.0000000005</v>
      </c>
      <c r="K75" s="29">
        <f>SUMIF(Chitiet!$B$9:$B$621,B75,Chitiet!$M$9:$M$621)</f>
        <v>0</v>
      </c>
      <c r="L75" s="29">
        <f>SUMIF(Chitiet!$B$9:$B$622,B75,Chitiet!$N$9:$N$622)</f>
        <v>2951000</v>
      </c>
      <c r="M75" s="29"/>
    </row>
    <row r="76" spans="1:13" ht="20.25" customHeight="1">
      <c r="A76" s="24">
        <f t="shared" ref="A76:A139" si="3">A75+1</f>
        <v>67</v>
      </c>
      <c r="B76" s="24" t="s">
        <v>777</v>
      </c>
      <c r="C76" s="25" t="s">
        <v>778</v>
      </c>
      <c r="D76" s="26" t="s">
        <v>779</v>
      </c>
      <c r="E76" s="24">
        <v>4</v>
      </c>
      <c r="F76" s="27" t="s">
        <v>327</v>
      </c>
      <c r="G76" s="28">
        <f>SUMIF(Chitiet!$B$9:$B$622,B76,Chitiet!$I$9:$I$622)</f>
        <v>30.1</v>
      </c>
      <c r="H76" s="28">
        <f>SUMIF(Chitiet!$B$9:$B$622,B76,Chitiet!$J$9:$J$622)</f>
        <v>30.1</v>
      </c>
      <c r="I76" s="48">
        <v>65000</v>
      </c>
      <c r="J76" s="29">
        <f t="shared" si="2"/>
        <v>1956500</v>
      </c>
      <c r="K76" s="29">
        <f>SUMIF(Chitiet!$B$9:$B$621,B76,Chitiet!$M$9:$M$621)</f>
        <v>0</v>
      </c>
      <c r="L76" s="29">
        <f>SUMIF(Chitiet!$B$9:$B$622,B76,Chitiet!$N$9:$N$622)</f>
        <v>1956500</v>
      </c>
      <c r="M76" s="29"/>
    </row>
    <row r="77" spans="1:13" ht="20.25" customHeight="1">
      <c r="A77" s="24">
        <f t="shared" si="3"/>
        <v>68</v>
      </c>
      <c r="B77" s="24" t="s">
        <v>780</v>
      </c>
      <c r="C77" s="25" t="s">
        <v>781</v>
      </c>
      <c r="D77" s="26" t="s">
        <v>782</v>
      </c>
      <c r="E77" s="24">
        <v>4</v>
      </c>
      <c r="F77" s="27" t="s">
        <v>327</v>
      </c>
      <c r="G77" s="28">
        <f>SUMIF(Chitiet!$B$9:$B$622,B77,Chitiet!$I$9:$I$622)</f>
        <v>30.1</v>
      </c>
      <c r="H77" s="28">
        <f>SUMIF(Chitiet!$B$9:$B$622,B77,Chitiet!$J$9:$J$622)</f>
        <v>30.1</v>
      </c>
      <c r="I77" s="48">
        <v>65000</v>
      </c>
      <c r="J77" s="29">
        <f t="shared" si="2"/>
        <v>1956500</v>
      </c>
      <c r="K77" s="29">
        <f>SUMIF(Chitiet!$B$9:$B$621,B77,Chitiet!$M$9:$M$621)</f>
        <v>0</v>
      </c>
      <c r="L77" s="29">
        <f>SUMIF(Chitiet!$B$9:$B$622,B77,Chitiet!$N$9:$N$622)</f>
        <v>1956500</v>
      </c>
      <c r="M77" s="29"/>
    </row>
    <row r="78" spans="1:13" ht="20.25" customHeight="1">
      <c r="A78" s="24">
        <f t="shared" si="3"/>
        <v>69</v>
      </c>
      <c r="B78" s="24" t="s">
        <v>783</v>
      </c>
      <c r="C78" s="25" t="s">
        <v>211</v>
      </c>
      <c r="D78" s="26" t="s">
        <v>318</v>
      </c>
      <c r="E78" s="24">
        <v>4</v>
      </c>
      <c r="F78" s="27" t="s">
        <v>328</v>
      </c>
      <c r="G78" s="28">
        <f>SUMIF(Chitiet!$B$9:$B$622,B78,Chitiet!$I$9:$I$622)</f>
        <v>90.4</v>
      </c>
      <c r="H78" s="28">
        <f>SUMIF(Chitiet!$B$9:$B$622,B78,Chitiet!$J$9:$J$622)</f>
        <v>90.4</v>
      </c>
      <c r="I78" s="48">
        <v>65000</v>
      </c>
      <c r="J78" s="29">
        <f t="shared" si="2"/>
        <v>5876000</v>
      </c>
      <c r="K78" s="29">
        <f>SUMIF(Chitiet!$B$9:$B$621,B78,Chitiet!$M$9:$M$621)</f>
        <v>0</v>
      </c>
      <c r="L78" s="29">
        <f>SUMIF(Chitiet!$B$9:$B$622,B78,Chitiet!$N$9:$N$622)</f>
        <v>5876000</v>
      </c>
      <c r="M78" s="29"/>
    </row>
    <row r="79" spans="1:13" ht="20.25" customHeight="1">
      <c r="A79" s="24">
        <f t="shared" si="3"/>
        <v>70</v>
      </c>
      <c r="B79" s="24" t="s">
        <v>402</v>
      </c>
      <c r="C79" s="25" t="s">
        <v>203</v>
      </c>
      <c r="D79" s="26" t="s">
        <v>321</v>
      </c>
      <c r="E79" s="24">
        <v>4</v>
      </c>
      <c r="F79" s="27" t="s">
        <v>328</v>
      </c>
      <c r="G79" s="28">
        <f>SUMIF(Chitiet!$B$9:$B$622,B79,Chitiet!$I$9:$I$622)</f>
        <v>121.9</v>
      </c>
      <c r="H79" s="28">
        <f>SUMIF(Chitiet!$B$9:$B$622,B79,Chitiet!$J$9:$J$622)</f>
        <v>121.9</v>
      </c>
      <c r="I79" s="48">
        <v>65000</v>
      </c>
      <c r="J79" s="29">
        <f t="shared" si="2"/>
        <v>7923500</v>
      </c>
      <c r="K79" s="29">
        <f>SUMIF(Chitiet!$B$9:$B$621,B79,Chitiet!$M$9:$M$621)</f>
        <v>0</v>
      </c>
      <c r="L79" s="29">
        <f>SUMIF(Chitiet!$B$9:$B$622,B79,Chitiet!$N$9:$N$622)</f>
        <v>7923500</v>
      </c>
      <c r="M79" s="29"/>
    </row>
    <row r="80" spans="1:13" ht="20.25" customHeight="1">
      <c r="A80" s="24">
        <f t="shared" si="3"/>
        <v>71</v>
      </c>
      <c r="B80" s="24" t="s">
        <v>403</v>
      </c>
      <c r="C80" s="25" t="s">
        <v>322</v>
      </c>
      <c r="D80" s="26" t="s">
        <v>240</v>
      </c>
      <c r="E80" s="24">
        <v>4</v>
      </c>
      <c r="F80" s="27" t="s">
        <v>328</v>
      </c>
      <c r="G80" s="28">
        <f>SUMIF(Chitiet!$B$9:$B$622,B80,Chitiet!$I$9:$I$622)</f>
        <v>45.4</v>
      </c>
      <c r="H80" s="28">
        <f>SUMIF(Chitiet!$B$9:$B$622,B80,Chitiet!$J$9:$J$622)</f>
        <v>45.4</v>
      </c>
      <c r="I80" s="48">
        <v>65000</v>
      </c>
      <c r="J80" s="29">
        <f t="shared" si="2"/>
        <v>2951000</v>
      </c>
      <c r="K80" s="29">
        <f>SUMIF(Chitiet!$B$9:$B$621,B80,Chitiet!$M$9:$M$621)</f>
        <v>0</v>
      </c>
      <c r="L80" s="29">
        <f>SUMIF(Chitiet!$B$9:$B$622,B80,Chitiet!$N$9:$N$622)</f>
        <v>2951000</v>
      </c>
      <c r="M80" s="29"/>
    </row>
    <row r="81" spans="1:13" ht="20.25" customHeight="1">
      <c r="A81" s="24">
        <f t="shared" si="3"/>
        <v>72</v>
      </c>
      <c r="B81" s="24" t="s">
        <v>786</v>
      </c>
      <c r="C81" s="25" t="s">
        <v>226</v>
      </c>
      <c r="D81" s="26" t="s">
        <v>221</v>
      </c>
      <c r="E81" s="24">
        <v>4</v>
      </c>
      <c r="F81" s="27" t="s">
        <v>509</v>
      </c>
      <c r="G81" s="28">
        <f>SUMIF(Chitiet!$B$9:$B$622,B81,Chitiet!$I$9:$I$622)</f>
        <v>45.1</v>
      </c>
      <c r="H81" s="28">
        <f>SUMIF(Chitiet!$B$9:$B$622,B81,Chitiet!$J$9:$J$622)</f>
        <v>45.1</v>
      </c>
      <c r="I81" s="48">
        <v>65000</v>
      </c>
      <c r="J81" s="29">
        <f t="shared" si="2"/>
        <v>2931500</v>
      </c>
      <c r="K81" s="29">
        <f>SUMIF(Chitiet!$B$9:$B$621,B81,Chitiet!$M$9:$M$621)</f>
        <v>0</v>
      </c>
      <c r="L81" s="29">
        <f>SUMIF(Chitiet!$B$9:$B$622,B81,Chitiet!$N$9:$N$622)</f>
        <v>2931500</v>
      </c>
      <c r="M81" s="29"/>
    </row>
    <row r="82" spans="1:13" ht="20.25" customHeight="1">
      <c r="A82" s="24">
        <f t="shared" si="3"/>
        <v>73</v>
      </c>
      <c r="B82" s="24" t="s">
        <v>400</v>
      </c>
      <c r="C82" s="25" t="s">
        <v>324</v>
      </c>
      <c r="D82" s="26" t="s">
        <v>252</v>
      </c>
      <c r="E82" s="24">
        <v>4</v>
      </c>
      <c r="F82" s="27" t="s">
        <v>509</v>
      </c>
      <c r="G82" s="28">
        <f>SUMIF(Chitiet!$B$9:$B$622,B82,Chitiet!$I$9:$I$622)</f>
        <v>30.3</v>
      </c>
      <c r="H82" s="28">
        <f>SUMIF(Chitiet!$B$9:$B$622,B82,Chitiet!$J$9:$J$622)</f>
        <v>30.3</v>
      </c>
      <c r="I82" s="48">
        <v>65000</v>
      </c>
      <c r="J82" s="29">
        <f t="shared" si="2"/>
        <v>1969500</v>
      </c>
      <c r="K82" s="29">
        <f>SUMIF(Chitiet!$B$9:$B$621,B82,Chitiet!$M$9:$M$621)</f>
        <v>0</v>
      </c>
      <c r="L82" s="29">
        <f>SUMIF(Chitiet!$B$9:$B$622,B82,Chitiet!$N$9:$N$622)</f>
        <v>1969500</v>
      </c>
      <c r="M82" s="29"/>
    </row>
    <row r="83" spans="1:13" ht="20.25" customHeight="1">
      <c r="A83" s="24">
        <f t="shared" si="3"/>
        <v>74</v>
      </c>
      <c r="B83" s="24" t="s">
        <v>784</v>
      </c>
      <c r="C83" s="25" t="s">
        <v>258</v>
      </c>
      <c r="D83" s="26" t="s">
        <v>785</v>
      </c>
      <c r="E83" s="24">
        <v>4</v>
      </c>
      <c r="F83" s="27" t="s">
        <v>509</v>
      </c>
      <c r="G83" s="28">
        <f>SUMIF(Chitiet!$B$9:$B$622,B83,Chitiet!$I$9:$I$622)</f>
        <v>60.5</v>
      </c>
      <c r="H83" s="28">
        <f>SUMIF(Chitiet!$B$9:$B$622,B83,Chitiet!$J$9:$J$622)</f>
        <v>60.5</v>
      </c>
      <c r="I83" s="48">
        <v>65000</v>
      </c>
      <c r="J83" s="29">
        <f t="shared" si="2"/>
        <v>3932500</v>
      </c>
      <c r="K83" s="29">
        <f>SUMIF(Chitiet!$B$9:$B$621,B83,Chitiet!$M$9:$M$621)</f>
        <v>0</v>
      </c>
      <c r="L83" s="29">
        <f>SUMIF(Chitiet!$B$9:$B$622,B83,Chitiet!$N$9:$N$622)</f>
        <v>3932500</v>
      </c>
      <c r="M83" s="29"/>
    </row>
    <row r="84" spans="1:13" ht="20.25" customHeight="1">
      <c r="A84" s="24">
        <f t="shared" si="3"/>
        <v>75</v>
      </c>
      <c r="B84" s="24" t="s">
        <v>787</v>
      </c>
      <c r="C84" s="25" t="s">
        <v>788</v>
      </c>
      <c r="D84" s="26" t="s">
        <v>260</v>
      </c>
      <c r="E84" s="24">
        <v>4</v>
      </c>
      <c r="F84" s="27" t="s">
        <v>911</v>
      </c>
      <c r="G84" s="28">
        <f>SUMIF(Chitiet!$B$9:$B$622,B84,Chitiet!$I$9:$I$622)</f>
        <v>90.6</v>
      </c>
      <c r="H84" s="28">
        <f>SUMIF(Chitiet!$B$9:$B$622,B84,Chitiet!$J$9:$J$622)</f>
        <v>90.6</v>
      </c>
      <c r="I84" s="48">
        <v>65000</v>
      </c>
      <c r="J84" s="29">
        <f t="shared" si="2"/>
        <v>5889000</v>
      </c>
      <c r="K84" s="29">
        <f>SUMIF(Chitiet!$B$9:$B$621,B84,Chitiet!$M$9:$M$621)</f>
        <v>0</v>
      </c>
      <c r="L84" s="29">
        <f>SUMIF(Chitiet!$B$9:$B$622,B84,Chitiet!$N$9:$N$622)</f>
        <v>5889000</v>
      </c>
      <c r="M84" s="29"/>
    </row>
    <row r="85" spans="1:13" ht="20.25" customHeight="1">
      <c r="A85" s="24">
        <f t="shared" si="3"/>
        <v>76</v>
      </c>
      <c r="B85" s="24" t="s">
        <v>401</v>
      </c>
      <c r="C85" s="25" t="s">
        <v>20</v>
      </c>
      <c r="D85" s="26" t="s">
        <v>21</v>
      </c>
      <c r="E85" s="24">
        <v>4</v>
      </c>
      <c r="F85" s="27" t="s">
        <v>22</v>
      </c>
      <c r="G85" s="28">
        <f>SUMIF(Chitiet!$B$9:$B$622,B85,Chitiet!$I$9:$I$622)</f>
        <v>31.1</v>
      </c>
      <c r="H85" s="28">
        <f>SUMIF(Chitiet!$B$9:$B$622,B85,Chitiet!$J$9:$J$622)</f>
        <v>31.1</v>
      </c>
      <c r="I85" s="48">
        <v>65000</v>
      </c>
      <c r="J85" s="29">
        <f t="shared" si="2"/>
        <v>2021500</v>
      </c>
      <c r="K85" s="29">
        <f>SUMIF(Chitiet!$B$9:$B$621,B85,Chitiet!$M$9:$M$621)</f>
        <v>0</v>
      </c>
      <c r="L85" s="29">
        <f>SUMIF(Chitiet!$B$9:$B$622,B85,Chitiet!$N$9:$N$622)</f>
        <v>2021500</v>
      </c>
      <c r="M85" s="29"/>
    </row>
    <row r="86" spans="1:13" ht="20.25" customHeight="1">
      <c r="A86" s="24">
        <f t="shared" si="3"/>
        <v>77</v>
      </c>
      <c r="B86" s="24" t="s">
        <v>789</v>
      </c>
      <c r="C86" s="25" t="s">
        <v>790</v>
      </c>
      <c r="D86" s="26" t="s">
        <v>231</v>
      </c>
      <c r="E86" s="24">
        <v>4</v>
      </c>
      <c r="F86" s="27" t="s">
        <v>22</v>
      </c>
      <c r="G86" s="28">
        <f>SUMIF(Chitiet!$B$9:$B$622,B86,Chitiet!$I$9:$I$622)</f>
        <v>45.2</v>
      </c>
      <c r="H86" s="28">
        <f>SUMIF(Chitiet!$B$9:$B$622,B86,Chitiet!$J$9:$J$622)</f>
        <v>45.2</v>
      </c>
      <c r="I86" s="48">
        <v>65000</v>
      </c>
      <c r="J86" s="29">
        <f t="shared" si="2"/>
        <v>2938000</v>
      </c>
      <c r="K86" s="29">
        <f>SUMIF(Chitiet!$B$9:$B$621,B86,Chitiet!$M$9:$M$621)</f>
        <v>0</v>
      </c>
      <c r="L86" s="29">
        <f>SUMIF(Chitiet!$B$9:$B$622,B86,Chitiet!$N$9:$N$622)</f>
        <v>2938000</v>
      </c>
      <c r="M86" s="29"/>
    </row>
    <row r="87" spans="1:13" ht="20.25" customHeight="1">
      <c r="A87" s="24">
        <f t="shared" si="3"/>
        <v>78</v>
      </c>
      <c r="B87" s="24" t="s">
        <v>397</v>
      </c>
      <c r="C87" s="25" t="s">
        <v>363</v>
      </c>
      <c r="D87" s="26" t="s">
        <v>26</v>
      </c>
      <c r="E87" s="24">
        <v>4</v>
      </c>
      <c r="F87" s="27" t="s">
        <v>347</v>
      </c>
      <c r="G87" s="28">
        <f>SUMIF(Chitiet!$B$9:$B$622,B87,Chitiet!$I$9:$I$622)</f>
        <v>45.4</v>
      </c>
      <c r="H87" s="28">
        <f>SUMIF(Chitiet!$B$9:$B$622,B87,Chitiet!$J$9:$J$622)</f>
        <v>45.4</v>
      </c>
      <c r="I87" s="48">
        <v>65000</v>
      </c>
      <c r="J87" s="29">
        <f t="shared" si="2"/>
        <v>2951000</v>
      </c>
      <c r="K87" s="29">
        <f>SUMIF(Chitiet!$B$9:$B$621,B87,Chitiet!$M$9:$M$621)</f>
        <v>0</v>
      </c>
      <c r="L87" s="29">
        <f>SUMIF(Chitiet!$B$9:$B$622,B87,Chitiet!$N$9:$N$622)</f>
        <v>2951000</v>
      </c>
      <c r="M87" s="29"/>
    </row>
    <row r="88" spans="1:13" ht="20.25" customHeight="1">
      <c r="A88" s="24">
        <f t="shared" si="3"/>
        <v>79</v>
      </c>
      <c r="B88" s="24" t="s">
        <v>398</v>
      </c>
      <c r="C88" s="25" t="s">
        <v>263</v>
      </c>
      <c r="D88" s="26" t="s">
        <v>28</v>
      </c>
      <c r="E88" s="24">
        <v>4</v>
      </c>
      <c r="F88" s="27" t="s">
        <v>347</v>
      </c>
      <c r="G88" s="28">
        <f>SUMIF(Chitiet!$B$9:$B$622,B88,Chitiet!$I$9:$I$622)</f>
        <v>45.1</v>
      </c>
      <c r="H88" s="28">
        <f>SUMIF(Chitiet!$B$9:$B$622,B88,Chitiet!$J$9:$J$622)</f>
        <v>45.1</v>
      </c>
      <c r="I88" s="48">
        <v>65000</v>
      </c>
      <c r="J88" s="29">
        <f t="shared" si="2"/>
        <v>2931500</v>
      </c>
      <c r="K88" s="29">
        <f>SUMIF(Chitiet!$B$9:$B$621,B88,Chitiet!$M$9:$M$621)</f>
        <v>0</v>
      </c>
      <c r="L88" s="29">
        <f>SUMIF(Chitiet!$B$9:$B$622,B88,Chitiet!$N$9:$N$622)</f>
        <v>2931500</v>
      </c>
      <c r="M88" s="29"/>
    </row>
    <row r="89" spans="1:13" ht="20.25" customHeight="1">
      <c r="A89" s="24">
        <f t="shared" si="3"/>
        <v>80</v>
      </c>
      <c r="B89" s="24" t="s">
        <v>791</v>
      </c>
      <c r="C89" s="25" t="s">
        <v>792</v>
      </c>
      <c r="D89" s="26" t="s">
        <v>793</v>
      </c>
      <c r="E89" s="24">
        <v>4</v>
      </c>
      <c r="F89" s="27" t="s">
        <v>347</v>
      </c>
      <c r="G89" s="28">
        <f>SUMIF(Chitiet!$B$9:$B$622,B89,Chitiet!$I$9:$I$622)</f>
        <v>45.3</v>
      </c>
      <c r="H89" s="28">
        <f>SUMIF(Chitiet!$B$9:$B$622,B89,Chitiet!$J$9:$J$622)</f>
        <v>45.3</v>
      </c>
      <c r="I89" s="48">
        <v>65000</v>
      </c>
      <c r="J89" s="29">
        <f t="shared" si="2"/>
        <v>2944500</v>
      </c>
      <c r="K89" s="29">
        <f>SUMIF(Chitiet!$B$9:$B$621,B89,Chitiet!$M$9:$M$621)</f>
        <v>0</v>
      </c>
      <c r="L89" s="29">
        <f>SUMIF(Chitiet!$B$9:$B$622,B89,Chitiet!$N$9:$N$622)</f>
        <v>2944500</v>
      </c>
      <c r="M89" s="29"/>
    </row>
    <row r="90" spans="1:13" ht="20.25" customHeight="1">
      <c r="A90" s="24">
        <f t="shared" si="3"/>
        <v>81</v>
      </c>
      <c r="B90" s="24" t="s">
        <v>399</v>
      </c>
      <c r="C90" s="25" t="s">
        <v>23</v>
      </c>
      <c r="D90" s="26" t="s">
        <v>24</v>
      </c>
      <c r="E90" s="24">
        <v>4</v>
      </c>
      <c r="F90" s="27" t="s">
        <v>347</v>
      </c>
      <c r="G90" s="28">
        <f>SUMIF(Chitiet!$B$9:$B$622,B90,Chitiet!$I$9:$I$622)</f>
        <v>121.4</v>
      </c>
      <c r="H90" s="28">
        <f>SUMIF(Chitiet!$B$9:$B$622,B90,Chitiet!$J$9:$J$622)</f>
        <v>121.4</v>
      </c>
      <c r="I90" s="48">
        <v>65000</v>
      </c>
      <c r="J90" s="29">
        <f t="shared" si="2"/>
        <v>7891000</v>
      </c>
      <c r="K90" s="29">
        <f>SUMIF(Chitiet!$B$9:$B$621,B90,Chitiet!$M$9:$M$621)</f>
        <v>0</v>
      </c>
      <c r="L90" s="29">
        <f>SUMIF(Chitiet!$B$9:$B$622,B90,Chitiet!$N$9:$N$622)</f>
        <v>7891000</v>
      </c>
      <c r="M90" s="29"/>
    </row>
    <row r="91" spans="1:13" ht="20.25" customHeight="1">
      <c r="A91" s="24">
        <f t="shared" si="3"/>
        <v>82</v>
      </c>
      <c r="B91" s="24" t="s">
        <v>546</v>
      </c>
      <c r="C91" s="25" t="s">
        <v>363</v>
      </c>
      <c r="D91" s="26" t="s">
        <v>249</v>
      </c>
      <c r="E91" s="24">
        <v>5</v>
      </c>
      <c r="F91" s="27" t="s">
        <v>364</v>
      </c>
      <c r="G91" s="28">
        <f>SUMIF(Chitiet!$B$9:$B$622,B91,Chitiet!$I$9:$I$622)</f>
        <v>60.5</v>
      </c>
      <c r="H91" s="28">
        <f>SUMIF(Chitiet!$B$9:$B$622,B91,Chitiet!$J$9:$J$622)</f>
        <v>60.5</v>
      </c>
      <c r="I91" s="48">
        <v>65000</v>
      </c>
      <c r="J91" s="29">
        <f t="shared" si="2"/>
        <v>3932500</v>
      </c>
      <c r="K91" s="29">
        <f>SUMIF(Chitiet!$B$9:$B$621,B91,Chitiet!$M$9:$M$621)</f>
        <v>0</v>
      </c>
      <c r="L91" s="29">
        <f>SUMIF(Chitiet!$B$9:$B$622,B91,Chitiet!$N$9:$N$622)</f>
        <v>3932500</v>
      </c>
      <c r="M91" s="29"/>
    </row>
    <row r="92" spans="1:13" ht="20.25" customHeight="1">
      <c r="A92" s="24">
        <f t="shared" si="3"/>
        <v>83</v>
      </c>
      <c r="B92" s="24" t="s">
        <v>599</v>
      </c>
      <c r="C92" s="25" t="s">
        <v>615</v>
      </c>
      <c r="D92" s="26" t="s">
        <v>223</v>
      </c>
      <c r="E92" s="24">
        <v>5</v>
      </c>
      <c r="F92" s="27" t="s">
        <v>364</v>
      </c>
      <c r="G92" s="28">
        <f>SUMIF(Chitiet!$B$9:$B$622,B92,Chitiet!$I$9:$I$622)</f>
        <v>75.5</v>
      </c>
      <c r="H92" s="28">
        <f>SUMIF(Chitiet!$B$9:$B$622,B92,Chitiet!$J$9:$J$622)</f>
        <v>75.5</v>
      </c>
      <c r="I92" s="48">
        <v>65000</v>
      </c>
      <c r="J92" s="29">
        <f t="shared" si="2"/>
        <v>4907500</v>
      </c>
      <c r="K92" s="29">
        <f>SUMIF(Chitiet!$B$9:$B$621,B92,Chitiet!$M$9:$M$621)</f>
        <v>0</v>
      </c>
      <c r="L92" s="29">
        <f>SUMIF(Chitiet!$B$9:$B$622,B92,Chitiet!$N$9:$N$622)</f>
        <v>4907500</v>
      </c>
      <c r="M92" s="29"/>
    </row>
    <row r="93" spans="1:13" ht="20.25" customHeight="1">
      <c r="A93" s="24">
        <f t="shared" si="3"/>
        <v>84</v>
      </c>
      <c r="B93" s="24" t="s">
        <v>796</v>
      </c>
      <c r="C93" s="25" t="s">
        <v>797</v>
      </c>
      <c r="D93" s="26" t="s">
        <v>798</v>
      </c>
      <c r="E93" s="24">
        <v>5</v>
      </c>
      <c r="F93" s="27" t="s">
        <v>364</v>
      </c>
      <c r="G93" s="28">
        <f>SUMIF(Chitiet!$B$9:$B$622,B93,Chitiet!$I$9:$I$622)</f>
        <v>90.6</v>
      </c>
      <c r="H93" s="28">
        <f>SUMIF(Chitiet!$B$9:$B$622,B93,Chitiet!$J$9:$J$622)</f>
        <v>90.6</v>
      </c>
      <c r="I93" s="48">
        <v>65000</v>
      </c>
      <c r="J93" s="29">
        <f t="shared" si="2"/>
        <v>5889000</v>
      </c>
      <c r="K93" s="29">
        <f>SUMIF(Chitiet!$B$9:$B$621,B93,Chitiet!$M$9:$M$621)</f>
        <v>0</v>
      </c>
      <c r="L93" s="29">
        <f>SUMIF(Chitiet!$B$9:$B$622,B93,Chitiet!$N$9:$N$622)</f>
        <v>5889000</v>
      </c>
      <c r="M93" s="29"/>
    </row>
    <row r="94" spans="1:13" ht="20.25" customHeight="1">
      <c r="A94" s="24">
        <f t="shared" si="3"/>
        <v>85</v>
      </c>
      <c r="B94" s="24" t="s">
        <v>567</v>
      </c>
      <c r="C94" s="25" t="s">
        <v>577</v>
      </c>
      <c r="D94" s="26" t="s">
        <v>225</v>
      </c>
      <c r="E94" s="24">
        <v>5</v>
      </c>
      <c r="F94" s="27" t="s">
        <v>364</v>
      </c>
      <c r="G94" s="28">
        <f>SUMIF(Chitiet!$B$9:$B$622,B94,Chitiet!$I$9:$I$622)</f>
        <v>45.3</v>
      </c>
      <c r="H94" s="28">
        <f>SUMIF(Chitiet!$B$9:$B$622,B94,Chitiet!$J$9:$J$622)</f>
        <v>45.3</v>
      </c>
      <c r="I94" s="48">
        <v>65000</v>
      </c>
      <c r="J94" s="29">
        <f t="shared" si="2"/>
        <v>2944500</v>
      </c>
      <c r="K94" s="29">
        <f>SUMIF(Chitiet!$B$9:$B$621,B94,Chitiet!$M$9:$M$621)</f>
        <v>0</v>
      </c>
      <c r="L94" s="29">
        <f>SUMIF(Chitiet!$B$9:$B$622,B94,Chitiet!$N$9:$N$622)</f>
        <v>2944500</v>
      </c>
      <c r="M94" s="29"/>
    </row>
    <row r="95" spans="1:13" ht="20.25" customHeight="1">
      <c r="A95" s="24">
        <f t="shared" si="3"/>
        <v>86</v>
      </c>
      <c r="B95" s="24" t="s">
        <v>600</v>
      </c>
      <c r="C95" s="25" t="s">
        <v>298</v>
      </c>
      <c r="D95" s="26" t="s">
        <v>616</v>
      </c>
      <c r="E95" s="24">
        <v>5</v>
      </c>
      <c r="F95" s="27" t="s">
        <v>364</v>
      </c>
      <c r="G95" s="28">
        <f>SUMIF(Chitiet!$B$9:$B$622,B95,Chitiet!$I$9:$I$622)</f>
        <v>60.2</v>
      </c>
      <c r="H95" s="28">
        <f>SUMIF(Chitiet!$B$9:$B$622,B95,Chitiet!$J$9:$J$622)</f>
        <v>60.2</v>
      </c>
      <c r="I95" s="48">
        <v>65000</v>
      </c>
      <c r="J95" s="29">
        <f t="shared" si="2"/>
        <v>3913000</v>
      </c>
      <c r="K95" s="29">
        <f>SUMIF(Chitiet!$B$9:$B$621,B95,Chitiet!$M$9:$M$621)</f>
        <v>0</v>
      </c>
      <c r="L95" s="29">
        <f>SUMIF(Chitiet!$B$9:$B$622,B95,Chitiet!$N$9:$N$622)</f>
        <v>3913000</v>
      </c>
      <c r="M95" s="29"/>
    </row>
    <row r="96" spans="1:13" ht="20.25" customHeight="1">
      <c r="A96" s="24">
        <f t="shared" si="3"/>
        <v>87</v>
      </c>
      <c r="B96" s="24" t="s">
        <v>799</v>
      </c>
      <c r="C96" s="25" t="s">
        <v>613</v>
      </c>
      <c r="D96" s="26" t="s">
        <v>260</v>
      </c>
      <c r="E96" s="24">
        <v>5</v>
      </c>
      <c r="F96" s="27" t="s">
        <v>364</v>
      </c>
      <c r="G96" s="28">
        <f>SUMIF(Chitiet!$B$9:$B$622,B96,Chitiet!$I$9:$I$622)</f>
        <v>45.1</v>
      </c>
      <c r="H96" s="28">
        <f>SUMIF(Chitiet!$B$9:$B$622,B96,Chitiet!$J$9:$J$622)</f>
        <v>45.1</v>
      </c>
      <c r="I96" s="48">
        <v>65000</v>
      </c>
      <c r="J96" s="29">
        <f t="shared" si="2"/>
        <v>2931500</v>
      </c>
      <c r="K96" s="29">
        <f>SUMIF(Chitiet!$B$9:$B$621,B96,Chitiet!$M$9:$M$621)</f>
        <v>0</v>
      </c>
      <c r="L96" s="29">
        <f>SUMIF(Chitiet!$B$9:$B$622,B96,Chitiet!$N$9:$N$622)</f>
        <v>2931500</v>
      </c>
      <c r="M96" s="29"/>
    </row>
    <row r="97" spans="1:13" ht="20.25" customHeight="1">
      <c r="A97" s="24">
        <f t="shared" si="3"/>
        <v>88</v>
      </c>
      <c r="B97" s="24" t="s">
        <v>415</v>
      </c>
      <c r="C97" s="25" t="s">
        <v>29</v>
      </c>
      <c r="D97" s="26" t="s">
        <v>30</v>
      </c>
      <c r="E97" s="24">
        <v>5</v>
      </c>
      <c r="F97" s="27" t="s">
        <v>364</v>
      </c>
      <c r="G97" s="28">
        <f>SUMIF(Chitiet!$B$9:$B$622,B97,Chitiet!$I$9:$I$622)</f>
        <v>45.1</v>
      </c>
      <c r="H97" s="28">
        <f>SUMIF(Chitiet!$B$9:$B$622,B97,Chitiet!$J$9:$J$622)</f>
        <v>45.1</v>
      </c>
      <c r="I97" s="48">
        <v>65000</v>
      </c>
      <c r="J97" s="29">
        <f t="shared" si="2"/>
        <v>2931500</v>
      </c>
      <c r="K97" s="29">
        <f>SUMIF(Chitiet!$B$9:$B$621,B97,Chitiet!$M$9:$M$621)</f>
        <v>0</v>
      </c>
      <c r="L97" s="29">
        <f>SUMIF(Chitiet!$B$9:$B$622,B97,Chitiet!$N$9:$N$622)</f>
        <v>2931500</v>
      </c>
      <c r="M97" s="29"/>
    </row>
    <row r="98" spans="1:13" ht="20.25" customHeight="1">
      <c r="A98" s="24">
        <f t="shared" si="3"/>
        <v>89</v>
      </c>
      <c r="B98" s="24" t="s">
        <v>794</v>
      </c>
      <c r="C98" s="25" t="s">
        <v>795</v>
      </c>
      <c r="D98" s="26" t="s">
        <v>260</v>
      </c>
      <c r="E98" s="24">
        <v>5</v>
      </c>
      <c r="F98" s="27" t="s">
        <v>364</v>
      </c>
      <c r="G98" s="28">
        <f>SUMIF(Chitiet!$B$9:$B$622,B98,Chitiet!$I$9:$I$622)</f>
        <v>30.1</v>
      </c>
      <c r="H98" s="28">
        <f>SUMIF(Chitiet!$B$9:$B$622,B98,Chitiet!$J$9:$J$622)</f>
        <v>30.1</v>
      </c>
      <c r="I98" s="48">
        <v>65000</v>
      </c>
      <c r="J98" s="29">
        <f t="shared" si="2"/>
        <v>1956500</v>
      </c>
      <c r="K98" s="29">
        <f>SUMIF(Chitiet!$B$9:$B$621,B98,Chitiet!$M$9:$M$621)</f>
        <v>0</v>
      </c>
      <c r="L98" s="29">
        <f>SUMIF(Chitiet!$B$9:$B$622,B98,Chitiet!$N$9:$N$622)</f>
        <v>1956500</v>
      </c>
      <c r="M98" s="29"/>
    </row>
    <row r="99" spans="1:13" ht="20.25" customHeight="1">
      <c r="A99" s="24">
        <f t="shared" si="3"/>
        <v>90</v>
      </c>
      <c r="B99" s="24" t="s">
        <v>678</v>
      </c>
      <c r="C99" s="25" t="s">
        <v>653</v>
      </c>
      <c r="D99" s="26" t="s">
        <v>240</v>
      </c>
      <c r="E99" s="24">
        <v>5</v>
      </c>
      <c r="F99" s="27" t="s">
        <v>389</v>
      </c>
      <c r="G99" s="28">
        <f>SUMIF(Chitiet!$B$9:$B$622,B99,Chitiet!$I$9:$I$622)</f>
        <v>45.1</v>
      </c>
      <c r="H99" s="28">
        <f>SUMIF(Chitiet!$B$9:$B$622,B99,Chitiet!$J$9:$J$622)</f>
        <v>45.1</v>
      </c>
      <c r="I99" s="48">
        <v>65000</v>
      </c>
      <c r="J99" s="29">
        <f t="shared" si="2"/>
        <v>2931500</v>
      </c>
      <c r="K99" s="29">
        <f>SUMIF(Chitiet!$B$9:$B$621,B99,Chitiet!$M$9:$M$621)</f>
        <v>0</v>
      </c>
      <c r="L99" s="29">
        <f>SUMIF(Chitiet!$B$9:$B$622,B99,Chitiet!$N$9:$N$622)</f>
        <v>2931500</v>
      </c>
      <c r="M99" s="29"/>
    </row>
    <row r="100" spans="1:13" ht="20.25" customHeight="1">
      <c r="A100" s="24">
        <f t="shared" si="3"/>
        <v>91</v>
      </c>
      <c r="B100" s="24" t="s">
        <v>419</v>
      </c>
      <c r="C100" s="25" t="s">
        <v>35</v>
      </c>
      <c r="D100" s="26" t="s">
        <v>235</v>
      </c>
      <c r="E100" s="24">
        <v>5</v>
      </c>
      <c r="F100" s="27" t="s">
        <v>389</v>
      </c>
      <c r="G100" s="28">
        <f>SUMIF(Chitiet!$B$9:$B$622,B100,Chitiet!$I$9:$I$622)</f>
        <v>76.099999999999994</v>
      </c>
      <c r="H100" s="28">
        <f>SUMIF(Chitiet!$B$9:$B$622,B100,Chitiet!$J$9:$J$622)</f>
        <v>91.6</v>
      </c>
      <c r="I100" s="48">
        <v>65000</v>
      </c>
      <c r="J100" s="29">
        <f t="shared" si="2"/>
        <v>5954000</v>
      </c>
      <c r="K100" s="29">
        <f>SUMIF(Chitiet!$B$9:$B$621,B100,Chitiet!$M$9:$M$621)</f>
        <v>0</v>
      </c>
      <c r="L100" s="29">
        <f>SUMIF(Chitiet!$B$9:$B$622,B100,Chitiet!$N$9:$N$622)</f>
        <v>5954000</v>
      </c>
      <c r="M100" s="29"/>
    </row>
    <row r="101" spans="1:13" ht="20.25" customHeight="1">
      <c r="A101" s="24">
        <f t="shared" si="3"/>
        <v>92</v>
      </c>
      <c r="B101" s="24" t="s">
        <v>420</v>
      </c>
      <c r="C101" s="25" t="s">
        <v>237</v>
      </c>
      <c r="D101" s="26" t="s">
        <v>37</v>
      </c>
      <c r="E101" s="24">
        <v>5</v>
      </c>
      <c r="F101" s="27" t="s">
        <v>389</v>
      </c>
      <c r="G101" s="28">
        <f>SUMIF(Chitiet!$B$9:$B$622,B101,Chitiet!$I$9:$I$622)</f>
        <v>90.2</v>
      </c>
      <c r="H101" s="28">
        <f>SUMIF(Chitiet!$B$9:$B$622,B101,Chitiet!$J$9:$J$622)</f>
        <v>90.2</v>
      </c>
      <c r="I101" s="48">
        <v>65000</v>
      </c>
      <c r="J101" s="29">
        <f t="shared" si="2"/>
        <v>5863000</v>
      </c>
      <c r="K101" s="29">
        <f>SUMIF(Chitiet!$B$9:$B$621,B101,Chitiet!$M$9:$M$621)</f>
        <v>0</v>
      </c>
      <c r="L101" s="29">
        <f>SUMIF(Chitiet!$B$9:$B$622,B101,Chitiet!$N$9:$N$622)</f>
        <v>5863000</v>
      </c>
      <c r="M101" s="29"/>
    </row>
    <row r="102" spans="1:13" ht="20.25" customHeight="1">
      <c r="A102" s="24">
        <f t="shared" si="3"/>
        <v>93</v>
      </c>
      <c r="B102" s="24" t="s">
        <v>679</v>
      </c>
      <c r="C102" s="25" t="s">
        <v>203</v>
      </c>
      <c r="D102" s="26" t="s">
        <v>235</v>
      </c>
      <c r="E102" s="24">
        <v>5</v>
      </c>
      <c r="F102" s="27" t="s">
        <v>389</v>
      </c>
      <c r="G102" s="28">
        <f>SUMIF(Chitiet!$B$9:$B$622,B102,Chitiet!$I$9:$I$622)</f>
        <v>90.2</v>
      </c>
      <c r="H102" s="28">
        <f>SUMIF(Chitiet!$B$9:$B$622,B102,Chitiet!$J$9:$J$622)</f>
        <v>90.2</v>
      </c>
      <c r="I102" s="48">
        <v>65000</v>
      </c>
      <c r="J102" s="29">
        <f t="shared" si="2"/>
        <v>5863000</v>
      </c>
      <c r="K102" s="29">
        <f>SUMIF(Chitiet!$B$9:$B$621,B102,Chitiet!$M$9:$M$621)</f>
        <v>0</v>
      </c>
      <c r="L102" s="29">
        <f>SUMIF(Chitiet!$B$9:$B$622,B102,Chitiet!$N$9:$N$622)</f>
        <v>5863000</v>
      </c>
      <c r="M102" s="29"/>
    </row>
    <row r="103" spans="1:13" ht="20.25" customHeight="1">
      <c r="A103" s="24">
        <f t="shared" si="3"/>
        <v>94</v>
      </c>
      <c r="B103" s="24" t="s">
        <v>421</v>
      </c>
      <c r="C103" s="25" t="s">
        <v>34</v>
      </c>
      <c r="D103" s="26" t="s">
        <v>213</v>
      </c>
      <c r="E103" s="24">
        <v>5</v>
      </c>
      <c r="F103" s="27" t="s">
        <v>389</v>
      </c>
      <c r="G103" s="28">
        <f>SUMIF(Chitiet!$B$9:$B$622,B103,Chitiet!$I$9:$I$622)</f>
        <v>75.400000000000006</v>
      </c>
      <c r="H103" s="28">
        <f>SUMIF(Chitiet!$B$9:$B$622,B103,Chitiet!$J$9:$J$622)</f>
        <v>75.400000000000006</v>
      </c>
      <c r="I103" s="48">
        <v>65000</v>
      </c>
      <c r="J103" s="29">
        <f t="shared" si="2"/>
        <v>4901000</v>
      </c>
      <c r="K103" s="29">
        <f>SUMIF(Chitiet!$B$9:$B$621,B103,Chitiet!$M$9:$M$621)</f>
        <v>0</v>
      </c>
      <c r="L103" s="29">
        <f>SUMIF(Chitiet!$B$9:$B$622,B103,Chitiet!$N$9:$N$622)</f>
        <v>4901000</v>
      </c>
      <c r="M103" s="29"/>
    </row>
    <row r="104" spans="1:13" ht="20.25" customHeight="1">
      <c r="A104" s="24">
        <f t="shared" si="3"/>
        <v>95</v>
      </c>
      <c r="B104" s="24" t="s">
        <v>800</v>
      </c>
      <c r="C104" s="25" t="s">
        <v>298</v>
      </c>
      <c r="D104" s="26" t="s">
        <v>235</v>
      </c>
      <c r="E104" s="24">
        <v>5</v>
      </c>
      <c r="F104" s="27" t="s">
        <v>389</v>
      </c>
      <c r="G104" s="28">
        <f>SUMIF(Chitiet!$B$9:$B$622,B104,Chitiet!$I$9:$I$622)</f>
        <v>90.4</v>
      </c>
      <c r="H104" s="28">
        <f>SUMIF(Chitiet!$B$9:$B$622,B104,Chitiet!$J$9:$J$622)</f>
        <v>90.4</v>
      </c>
      <c r="I104" s="48">
        <v>65000</v>
      </c>
      <c r="J104" s="29">
        <f t="shared" si="2"/>
        <v>5876000</v>
      </c>
      <c r="K104" s="29">
        <f>SUMIF(Chitiet!$B$9:$B$621,B104,Chitiet!$M$9:$M$621)</f>
        <v>0</v>
      </c>
      <c r="L104" s="29">
        <f>SUMIF(Chitiet!$B$9:$B$622,B104,Chitiet!$N$9:$N$622)</f>
        <v>5876000</v>
      </c>
      <c r="M104" s="29"/>
    </row>
    <row r="105" spans="1:13" ht="20.25" customHeight="1">
      <c r="A105" s="24">
        <f t="shared" si="3"/>
        <v>96</v>
      </c>
      <c r="B105" s="24" t="s">
        <v>418</v>
      </c>
      <c r="C105" s="25" t="s">
        <v>258</v>
      </c>
      <c r="D105" s="26" t="s">
        <v>32</v>
      </c>
      <c r="E105" s="24">
        <v>5</v>
      </c>
      <c r="F105" s="27" t="s">
        <v>31</v>
      </c>
      <c r="G105" s="28">
        <f>SUMIF(Chitiet!$B$9:$B$622,B105,Chitiet!$I$9:$I$622)</f>
        <v>30.3</v>
      </c>
      <c r="H105" s="28">
        <f>SUMIF(Chitiet!$B$9:$B$622,B105,Chitiet!$J$9:$J$622)</f>
        <v>30.3</v>
      </c>
      <c r="I105" s="48">
        <v>65000</v>
      </c>
      <c r="J105" s="29">
        <f t="shared" si="2"/>
        <v>1969500</v>
      </c>
      <c r="K105" s="29">
        <f>SUMIF(Chitiet!$B$9:$B$621,B105,Chitiet!$M$9:$M$621)</f>
        <v>0</v>
      </c>
      <c r="L105" s="29">
        <f>SUMIF(Chitiet!$B$9:$B$622,B105,Chitiet!$N$9:$N$622)</f>
        <v>1969500</v>
      </c>
      <c r="M105" s="29"/>
    </row>
    <row r="106" spans="1:13" ht="20.25" customHeight="1">
      <c r="A106" s="24">
        <f t="shared" si="3"/>
        <v>97</v>
      </c>
      <c r="B106" s="24" t="s">
        <v>801</v>
      </c>
      <c r="C106" s="25" t="s">
        <v>237</v>
      </c>
      <c r="D106" s="26" t="s">
        <v>802</v>
      </c>
      <c r="E106" s="24">
        <v>5</v>
      </c>
      <c r="F106" s="27" t="s">
        <v>31</v>
      </c>
      <c r="G106" s="28">
        <f>SUMIF(Chitiet!$B$9:$B$622,B106,Chitiet!$I$9:$I$622)</f>
        <v>75.2</v>
      </c>
      <c r="H106" s="28">
        <f>SUMIF(Chitiet!$B$9:$B$622,B106,Chitiet!$J$9:$J$622)</f>
        <v>75.2</v>
      </c>
      <c r="I106" s="48">
        <v>65000</v>
      </c>
      <c r="J106" s="29">
        <f t="shared" si="2"/>
        <v>4888000</v>
      </c>
      <c r="K106" s="29">
        <f>SUMIF(Chitiet!$B$9:$B$621,B106,Chitiet!$M$9:$M$621)</f>
        <v>0</v>
      </c>
      <c r="L106" s="29">
        <f>SUMIF(Chitiet!$B$9:$B$622,B106,Chitiet!$N$9:$N$622)</f>
        <v>4888000</v>
      </c>
      <c r="M106" s="29"/>
    </row>
    <row r="107" spans="1:13" ht="20.25" customHeight="1">
      <c r="A107" s="24">
        <f t="shared" si="3"/>
        <v>98</v>
      </c>
      <c r="B107" s="24" t="s">
        <v>803</v>
      </c>
      <c r="C107" s="25" t="s">
        <v>236</v>
      </c>
      <c r="D107" s="26" t="s">
        <v>804</v>
      </c>
      <c r="E107" s="24">
        <v>5</v>
      </c>
      <c r="F107" s="27" t="s">
        <v>31</v>
      </c>
      <c r="G107" s="28">
        <f>SUMIF(Chitiet!$B$9:$B$622,B107,Chitiet!$I$9:$I$622)</f>
        <v>90.5</v>
      </c>
      <c r="H107" s="28">
        <f>SUMIF(Chitiet!$B$9:$B$622,B107,Chitiet!$J$9:$J$622)</f>
        <v>120.80000000000001</v>
      </c>
      <c r="I107" s="48">
        <v>65000</v>
      </c>
      <c r="J107" s="29">
        <f t="shared" si="2"/>
        <v>7852000.0000000009</v>
      </c>
      <c r="K107" s="29">
        <f>SUMIF(Chitiet!$B$9:$B$621,B107,Chitiet!$M$9:$M$621)</f>
        <v>0</v>
      </c>
      <c r="L107" s="29">
        <f>SUMIF(Chitiet!$B$9:$B$622,B107,Chitiet!$N$9:$N$622)</f>
        <v>7852000</v>
      </c>
      <c r="M107" s="29"/>
    </row>
    <row r="108" spans="1:13" ht="20.25" customHeight="1">
      <c r="A108" s="24">
        <f t="shared" si="3"/>
        <v>99</v>
      </c>
      <c r="B108" s="24" t="s">
        <v>680</v>
      </c>
      <c r="C108" s="25" t="s">
        <v>581</v>
      </c>
      <c r="D108" s="26" t="s">
        <v>33</v>
      </c>
      <c r="E108" s="24">
        <v>5</v>
      </c>
      <c r="F108" s="27" t="s">
        <v>31</v>
      </c>
      <c r="G108" s="28">
        <f>SUMIF(Chitiet!$B$9:$B$622,B108,Chitiet!$I$9:$I$622)</f>
        <v>30.4</v>
      </c>
      <c r="H108" s="28">
        <f>SUMIF(Chitiet!$B$9:$B$622,B108,Chitiet!$J$9:$J$622)</f>
        <v>30.4</v>
      </c>
      <c r="I108" s="48">
        <v>65000</v>
      </c>
      <c r="J108" s="29">
        <f t="shared" si="2"/>
        <v>1976000</v>
      </c>
      <c r="K108" s="29">
        <f>SUMIF(Chitiet!$B$9:$B$621,B108,Chitiet!$M$9:$M$621)</f>
        <v>0</v>
      </c>
      <c r="L108" s="29">
        <f>SUMIF(Chitiet!$B$9:$B$622,B108,Chitiet!$N$9:$N$622)</f>
        <v>1976000</v>
      </c>
      <c r="M108" s="29"/>
    </row>
    <row r="109" spans="1:13" ht="20.25" customHeight="1">
      <c r="A109" s="24">
        <f t="shared" si="3"/>
        <v>100</v>
      </c>
      <c r="B109" s="24" t="s">
        <v>681</v>
      </c>
      <c r="C109" s="25" t="s">
        <v>298</v>
      </c>
      <c r="D109" s="26" t="s">
        <v>267</v>
      </c>
      <c r="E109" s="24">
        <v>5</v>
      </c>
      <c r="F109" s="27" t="s">
        <v>152</v>
      </c>
      <c r="G109" s="28">
        <f>SUMIF(Chitiet!$B$9:$B$622,B109,Chitiet!$I$9:$I$622)</f>
        <v>45.1</v>
      </c>
      <c r="H109" s="28">
        <f>SUMIF(Chitiet!$B$9:$B$622,B109,Chitiet!$J$9:$J$622)</f>
        <v>45.1</v>
      </c>
      <c r="I109" s="48">
        <v>65000</v>
      </c>
      <c r="J109" s="29">
        <f t="shared" si="2"/>
        <v>2931500</v>
      </c>
      <c r="K109" s="29">
        <f>SUMIF(Chitiet!$B$9:$B$621,B109,Chitiet!$M$9:$M$621)</f>
        <v>0</v>
      </c>
      <c r="L109" s="29">
        <f>SUMIF(Chitiet!$B$9:$B$622,B109,Chitiet!$N$9:$N$622)</f>
        <v>2931500</v>
      </c>
      <c r="M109" s="29"/>
    </row>
    <row r="110" spans="1:13" ht="20.25" customHeight="1">
      <c r="A110" s="24">
        <f t="shared" si="3"/>
        <v>101</v>
      </c>
      <c r="B110" s="24" t="s">
        <v>806</v>
      </c>
      <c r="C110" s="25" t="s">
        <v>807</v>
      </c>
      <c r="D110" s="26" t="s">
        <v>808</v>
      </c>
      <c r="E110" s="24">
        <v>5</v>
      </c>
      <c r="F110" s="27" t="s">
        <v>152</v>
      </c>
      <c r="G110" s="28">
        <f>SUMIF(Chitiet!$B$9:$B$622,B110,Chitiet!$I$9:$I$622)</f>
        <v>45.4</v>
      </c>
      <c r="H110" s="28">
        <f>SUMIF(Chitiet!$B$9:$B$622,B110,Chitiet!$J$9:$J$622)</f>
        <v>45.4</v>
      </c>
      <c r="I110" s="48">
        <v>65000</v>
      </c>
      <c r="J110" s="29">
        <f t="shared" si="2"/>
        <v>2951000</v>
      </c>
      <c r="K110" s="29">
        <f>SUMIF(Chitiet!$B$9:$B$621,B110,Chitiet!$M$9:$M$621)</f>
        <v>0</v>
      </c>
      <c r="L110" s="29">
        <f>SUMIF(Chitiet!$B$9:$B$622,B110,Chitiet!$N$9:$N$622)</f>
        <v>2951000</v>
      </c>
      <c r="M110" s="29"/>
    </row>
    <row r="111" spans="1:13" ht="20.25" customHeight="1">
      <c r="A111" s="24">
        <f t="shared" si="3"/>
        <v>102</v>
      </c>
      <c r="B111" s="24" t="s">
        <v>805</v>
      </c>
      <c r="C111" s="25" t="s">
        <v>233</v>
      </c>
      <c r="D111" s="26" t="s">
        <v>272</v>
      </c>
      <c r="E111" s="24">
        <v>5</v>
      </c>
      <c r="F111" s="27" t="s">
        <v>152</v>
      </c>
      <c r="G111" s="28">
        <f>SUMIF(Chitiet!$B$9:$B$622,B111,Chitiet!$I$9:$I$622)</f>
        <v>45.1</v>
      </c>
      <c r="H111" s="28">
        <f>SUMIF(Chitiet!$B$9:$B$622,B111,Chitiet!$J$9:$J$622)</f>
        <v>45.1</v>
      </c>
      <c r="I111" s="48">
        <v>65000</v>
      </c>
      <c r="J111" s="29">
        <f t="shared" si="2"/>
        <v>2931500</v>
      </c>
      <c r="K111" s="29">
        <f>SUMIF(Chitiet!$B$9:$B$621,B111,Chitiet!$M$9:$M$621)</f>
        <v>0</v>
      </c>
      <c r="L111" s="29">
        <f>SUMIF(Chitiet!$B$9:$B$622,B111,Chitiet!$N$9:$N$622)</f>
        <v>2931500</v>
      </c>
      <c r="M111" s="29"/>
    </row>
    <row r="112" spans="1:13" ht="20.25" customHeight="1">
      <c r="A112" s="24">
        <f t="shared" si="3"/>
        <v>103</v>
      </c>
      <c r="B112" s="24" t="s">
        <v>422</v>
      </c>
      <c r="C112" s="25" t="s">
        <v>266</v>
      </c>
      <c r="D112" s="26" t="s">
        <v>41</v>
      </c>
      <c r="E112" s="24">
        <v>5</v>
      </c>
      <c r="F112" s="27" t="s">
        <v>152</v>
      </c>
      <c r="G112" s="28">
        <f>SUMIF(Chitiet!$B$9:$B$622,B112,Chitiet!$I$9:$I$622)</f>
        <v>30.1</v>
      </c>
      <c r="H112" s="28">
        <f>SUMIF(Chitiet!$B$9:$B$622,B112,Chitiet!$J$9:$J$622)</f>
        <v>30.1</v>
      </c>
      <c r="I112" s="48">
        <v>65000</v>
      </c>
      <c r="J112" s="29">
        <f t="shared" si="2"/>
        <v>1956500</v>
      </c>
      <c r="K112" s="29">
        <f>SUMIF(Chitiet!$B$9:$B$621,B112,Chitiet!$M$9:$M$621)</f>
        <v>0</v>
      </c>
      <c r="L112" s="29">
        <f>SUMIF(Chitiet!$B$9:$B$622,B112,Chitiet!$N$9:$N$622)</f>
        <v>1956500</v>
      </c>
      <c r="M112" s="29"/>
    </row>
    <row r="113" spans="1:13" ht="20.25" customHeight="1">
      <c r="A113" s="24">
        <f t="shared" si="3"/>
        <v>104</v>
      </c>
      <c r="B113" s="24" t="s">
        <v>423</v>
      </c>
      <c r="C113" s="25" t="s">
        <v>42</v>
      </c>
      <c r="D113" s="26" t="s">
        <v>269</v>
      </c>
      <c r="E113" s="24">
        <v>5</v>
      </c>
      <c r="F113" s="27" t="s">
        <v>152</v>
      </c>
      <c r="G113" s="28">
        <f>SUMIF(Chitiet!$B$9:$B$622,B113,Chitiet!$I$9:$I$622)</f>
        <v>75.5</v>
      </c>
      <c r="H113" s="28">
        <f>SUMIF(Chitiet!$B$9:$B$622,B113,Chitiet!$J$9:$J$622)</f>
        <v>75.5</v>
      </c>
      <c r="I113" s="48">
        <v>65000</v>
      </c>
      <c r="J113" s="29">
        <f t="shared" si="2"/>
        <v>4907500</v>
      </c>
      <c r="K113" s="29">
        <f>SUMIF(Chitiet!$B$9:$B$621,B113,Chitiet!$M$9:$M$621)</f>
        <v>0</v>
      </c>
      <c r="L113" s="29">
        <f>SUMIF(Chitiet!$B$9:$B$622,B113,Chitiet!$N$9:$N$622)</f>
        <v>4907500</v>
      </c>
      <c r="M113" s="29"/>
    </row>
    <row r="114" spans="1:13" ht="20.25" customHeight="1">
      <c r="A114" s="24">
        <f t="shared" si="3"/>
        <v>105</v>
      </c>
      <c r="B114" s="24" t="s">
        <v>809</v>
      </c>
      <c r="C114" s="25" t="s">
        <v>230</v>
      </c>
      <c r="D114" s="26" t="s">
        <v>810</v>
      </c>
      <c r="E114" s="24">
        <v>5</v>
      </c>
      <c r="F114" s="27" t="s">
        <v>152</v>
      </c>
      <c r="G114" s="28">
        <f>SUMIF(Chitiet!$B$9:$B$622,B114,Chitiet!$I$9:$I$622)</f>
        <v>30.3</v>
      </c>
      <c r="H114" s="28">
        <f>SUMIF(Chitiet!$B$9:$B$622,B114,Chitiet!$J$9:$J$622)</f>
        <v>30.3</v>
      </c>
      <c r="I114" s="48">
        <v>65000</v>
      </c>
      <c r="J114" s="29">
        <f t="shared" si="2"/>
        <v>1969500</v>
      </c>
      <c r="K114" s="29">
        <f>SUMIF(Chitiet!$B$9:$B$621,B114,Chitiet!$M$9:$M$621)</f>
        <v>0</v>
      </c>
      <c r="L114" s="29">
        <f>SUMIF(Chitiet!$B$9:$B$622,B114,Chitiet!$N$9:$N$622)</f>
        <v>1969500</v>
      </c>
      <c r="M114" s="29"/>
    </row>
    <row r="115" spans="1:13" ht="20.25" customHeight="1">
      <c r="A115" s="24">
        <f t="shared" si="3"/>
        <v>106</v>
      </c>
      <c r="B115" s="24" t="s">
        <v>424</v>
      </c>
      <c r="C115" s="25" t="s">
        <v>43</v>
      </c>
      <c r="D115" s="26" t="s">
        <v>214</v>
      </c>
      <c r="E115" s="24">
        <v>5</v>
      </c>
      <c r="F115" s="27" t="s">
        <v>152</v>
      </c>
      <c r="G115" s="28">
        <f>SUMIF(Chitiet!$B$9:$B$622,B115,Chitiet!$I$9:$I$622)</f>
        <v>90.2</v>
      </c>
      <c r="H115" s="28">
        <f>SUMIF(Chitiet!$B$9:$B$622,B115,Chitiet!$J$9:$J$622)</f>
        <v>90.2</v>
      </c>
      <c r="I115" s="48">
        <v>65000</v>
      </c>
      <c r="J115" s="29">
        <f t="shared" si="2"/>
        <v>5863000</v>
      </c>
      <c r="K115" s="29">
        <f>SUMIF(Chitiet!$B$9:$B$621,B115,Chitiet!$M$9:$M$621)</f>
        <v>0</v>
      </c>
      <c r="L115" s="29">
        <f>SUMIF(Chitiet!$B$9:$B$622,B115,Chitiet!$N$9:$N$622)</f>
        <v>5863000</v>
      </c>
      <c r="M115" s="29"/>
    </row>
    <row r="116" spans="1:13" ht="20.25" customHeight="1">
      <c r="A116" s="24">
        <f t="shared" si="3"/>
        <v>107</v>
      </c>
      <c r="B116" s="24" t="s">
        <v>425</v>
      </c>
      <c r="C116" s="25" t="s">
        <v>261</v>
      </c>
      <c r="D116" s="26" t="s">
        <v>245</v>
      </c>
      <c r="E116" s="24">
        <v>5</v>
      </c>
      <c r="F116" s="27" t="s">
        <v>152</v>
      </c>
      <c r="G116" s="28">
        <f>SUMIF(Chitiet!$B$9:$B$622,B116,Chitiet!$I$9:$I$622)</f>
        <v>30.1</v>
      </c>
      <c r="H116" s="28">
        <f>SUMIF(Chitiet!$B$9:$B$622,B116,Chitiet!$J$9:$J$622)</f>
        <v>30.1</v>
      </c>
      <c r="I116" s="48">
        <v>65000</v>
      </c>
      <c r="J116" s="29">
        <f t="shared" si="2"/>
        <v>1956500</v>
      </c>
      <c r="K116" s="29">
        <f>SUMIF(Chitiet!$B$9:$B$621,B116,Chitiet!$M$9:$M$621)</f>
        <v>0</v>
      </c>
      <c r="L116" s="29">
        <f>SUMIF(Chitiet!$B$9:$B$622,B116,Chitiet!$N$9:$N$622)</f>
        <v>1956500</v>
      </c>
      <c r="M116" s="29"/>
    </row>
    <row r="117" spans="1:13" ht="20.25" customHeight="1">
      <c r="A117" s="24">
        <f t="shared" si="3"/>
        <v>108</v>
      </c>
      <c r="B117" s="24" t="s">
        <v>568</v>
      </c>
      <c r="C117" s="25" t="s">
        <v>578</v>
      </c>
      <c r="D117" s="26" t="s">
        <v>38</v>
      </c>
      <c r="E117" s="24">
        <v>5</v>
      </c>
      <c r="F117" s="27" t="s">
        <v>129</v>
      </c>
      <c r="G117" s="28">
        <f>SUMIF(Chitiet!$B$9:$B$622,B117,Chitiet!$I$9:$I$622)</f>
        <v>180.79999999999998</v>
      </c>
      <c r="H117" s="28">
        <f>SUMIF(Chitiet!$B$9:$B$622,B117,Chitiet!$J$9:$J$622)</f>
        <v>180.79999999999998</v>
      </c>
      <c r="I117" s="48">
        <v>65000</v>
      </c>
      <c r="J117" s="29">
        <f t="shared" si="2"/>
        <v>11751999.999999998</v>
      </c>
      <c r="K117" s="29">
        <f>SUMIF(Chitiet!$B$9:$B$621,B117,Chitiet!$M$9:$M$621)</f>
        <v>0</v>
      </c>
      <c r="L117" s="29">
        <f>SUMIF(Chitiet!$B$9:$B$622,B117,Chitiet!$N$9:$N$622)</f>
        <v>11752000</v>
      </c>
      <c r="M117" s="29"/>
    </row>
    <row r="118" spans="1:13" ht="20.25" customHeight="1">
      <c r="A118" s="24">
        <f t="shared" si="3"/>
        <v>109</v>
      </c>
      <c r="B118" s="24" t="s">
        <v>416</v>
      </c>
      <c r="C118" s="25" t="s">
        <v>251</v>
      </c>
      <c r="D118" s="26" t="s">
        <v>39</v>
      </c>
      <c r="E118" s="24">
        <v>5</v>
      </c>
      <c r="F118" s="27" t="s">
        <v>129</v>
      </c>
      <c r="G118" s="28">
        <f>SUMIF(Chitiet!$B$9:$B$622,B118,Chitiet!$I$9:$I$622)</f>
        <v>90.4</v>
      </c>
      <c r="H118" s="28">
        <f>SUMIF(Chitiet!$B$9:$B$622,B118,Chitiet!$J$9:$J$622)</f>
        <v>90.4</v>
      </c>
      <c r="I118" s="48">
        <v>65000</v>
      </c>
      <c r="J118" s="29">
        <f t="shared" si="2"/>
        <v>5876000</v>
      </c>
      <c r="K118" s="29">
        <f>SUMIF(Chitiet!$B$9:$B$621,B118,Chitiet!$M$9:$M$621)</f>
        <v>0</v>
      </c>
      <c r="L118" s="29">
        <f>SUMIF(Chitiet!$B$9:$B$622,B118,Chitiet!$N$9:$N$622)</f>
        <v>5876000</v>
      </c>
      <c r="M118" s="29"/>
    </row>
    <row r="119" spans="1:13" ht="20.25" customHeight="1">
      <c r="A119" s="24">
        <f t="shared" si="3"/>
        <v>110</v>
      </c>
      <c r="B119" s="24" t="s">
        <v>417</v>
      </c>
      <c r="C119" s="25" t="s">
        <v>203</v>
      </c>
      <c r="D119" s="26" t="s">
        <v>200</v>
      </c>
      <c r="E119" s="24">
        <v>5</v>
      </c>
      <c r="F119" s="27" t="s">
        <v>129</v>
      </c>
      <c r="G119" s="28">
        <f>SUMIF(Chitiet!$B$9:$B$622,B119,Chitiet!$I$9:$I$622)</f>
        <v>180.4</v>
      </c>
      <c r="H119" s="28">
        <f>SUMIF(Chitiet!$B$9:$B$622,B119,Chitiet!$J$9:$J$622)</f>
        <v>180.4</v>
      </c>
      <c r="I119" s="48">
        <v>65000</v>
      </c>
      <c r="J119" s="29">
        <f t="shared" si="2"/>
        <v>11726000</v>
      </c>
      <c r="K119" s="29">
        <f>SUMIF(Chitiet!$B$9:$B$621,B119,Chitiet!$M$9:$M$621)</f>
        <v>0</v>
      </c>
      <c r="L119" s="29">
        <f>SUMIF(Chitiet!$B$9:$B$622,B119,Chitiet!$N$9:$N$622)</f>
        <v>11726000</v>
      </c>
      <c r="M119" s="29"/>
    </row>
    <row r="120" spans="1:13" ht="20.25" customHeight="1">
      <c r="A120" s="24">
        <f t="shared" si="3"/>
        <v>111</v>
      </c>
      <c r="B120" s="24" t="s">
        <v>414</v>
      </c>
      <c r="C120" s="25" t="s">
        <v>36</v>
      </c>
      <c r="D120" s="26" t="s">
        <v>201</v>
      </c>
      <c r="E120" s="24">
        <v>5</v>
      </c>
      <c r="F120" s="27" t="s">
        <v>44</v>
      </c>
      <c r="G120" s="28">
        <f>SUMIF(Chitiet!$B$9:$B$622,B120,Chitiet!$I$9:$I$622)</f>
        <v>30.3</v>
      </c>
      <c r="H120" s="28">
        <f>SUMIF(Chitiet!$B$9:$B$622,B120,Chitiet!$J$9:$J$622)</f>
        <v>30.3</v>
      </c>
      <c r="I120" s="48">
        <v>65000</v>
      </c>
      <c r="J120" s="29">
        <f t="shared" si="2"/>
        <v>1969500</v>
      </c>
      <c r="K120" s="29">
        <f>SUMIF(Chitiet!$B$9:$B$621,B120,Chitiet!$M$9:$M$621)</f>
        <v>0</v>
      </c>
      <c r="L120" s="29">
        <f>SUMIF(Chitiet!$B$9:$B$622,B120,Chitiet!$N$9:$N$622)</f>
        <v>1969500</v>
      </c>
      <c r="M120" s="29"/>
    </row>
    <row r="121" spans="1:13" ht="20.25" customHeight="1">
      <c r="A121" s="24">
        <f t="shared" si="3"/>
        <v>112</v>
      </c>
      <c r="B121" s="24" t="s">
        <v>815</v>
      </c>
      <c r="C121" s="25" t="s">
        <v>195</v>
      </c>
      <c r="D121" s="26" t="s">
        <v>246</v>
      </c>
      <c r="E121" s="24">
        <v>6</v>
      </c>
      <c r="F121" s="27" t="s">
        <v>707</v>
      </c>
      <c r="G121" s="28">
        <f>SUMIF(Chitiet!$B$9:$B$622,B121,Chitiet!$I$9:$I$622)</f>
        <v>60.400000000000006</v>
      </c>
      <c r="H121" s="28">
        <f>SUMIF(Chitiet!$B$9:$B$622,B121,Chitiet!$J$9:$J$622)</f>
        <v>60.400000000000006</v>
      </c>
      <c r="I121" s="48">
        <v>65000</v>
      </c>
      <c r="J121" s="29">
        <f t="shared" si="2"/>
        <v>3926000.0000000005</v>
      </c>
      <c r="K121" s="29">
        <f>SUMIF(Chitiet!$B$9:$B$621,B121,Chitiet!$M$9:$M$621)</f>
        <v>0</v>
      </c>
      <c r="L121" s="29">
        <f>SUMIF(Chitiet!$B$9:$B$622,B121,Chitiet!$N$9:$N$622)</f>
        <v>3926000</v>
      </c>
      <c r="M121" s="29"/>
    </row>
    <row r="122" spans="1:13" ht="20.25" customHeight="1">
      <c r="A122" s="24">
        <f t="shared" si="3"/>
        <v>113</v>
      </c>
      <c r="B122" s="24" t="s">
        <v>814</v>
      </c>
      <c r="C122" s="25" t="s">
        <v>195</v>
      </c>
      <c r="D122" s="26" t="s">
        <v>260</v>
      </c>
      <c r="E122" s="24">
        <v>6</v>
      </c>
      <c r="F122" s="27" t="s">
        <v>707</v>
      </c>
      <c r="G122" s="28">
        <f>SUMIF(Chitiet!$B$9:$B$622,B122,Chitiet!$I$9:$I$622)</f>
        <v>60.7</v>
      </c>
      <c r="H122" s="28">
        <f>SUMIF(Chitiet!$B$9:$B$622,B122,Chitiet!$J$9:$J$622)</f>
        <v>60.7</v>
      </c>
      <c r="I122" s="48">
        <v>65000</v>
      </c>
      <c r="J122" s="29">
        <f t="shared" si="2"/>
        <v>3945500</v>
      </c>
      <c r="K122" s="29">
        <f>SUMIF(Chitiet!$B$9:$B$621,B122,Chitiet!$M$9:$M$621)</f>
        <v>0</v>
      </c>
      <c r="L122" s="29">
        <f>SUMIF(Chitiet!$B$9:$B$622,B122,Chitiet!$N$9:$N$622)</f>
        <v>3945500</v>
      </c>
      <c r="M122" s="29"/>
    </row>
    <row r="123" spans="1:13" ht="20.25" customHeight="1">
      <c r="A123" s="24">
        <f t="shared" si="3"/>
        <v>114</v>
      </c>
      <c r="B123" s="24" t="s">
        <v>811</v>
      </c>
      <c r="C123" s="25" t="s">
        <v>237</v>
      </c>
      <c r="D123" s="26" t="s">
        <v>223</v>
      </c>
      <c r="E123" s="24">
        <v>6</v>
      </c>
      <c r="F123" s="27" t="s">
        <v>707</v>
      </c>
      <c r="G123" s="28">
        <f>SUMIF(Chitiet!$B$9:$B$622,B123,Chitiet!$I$9:$I$622)</f>
        <v>60.7</v>
      </c>
      <c r="H123" s="28">
        <f>SUMIF(Chitiet!$B$9:$B$622,B123,Chitiet!$J$9:$J$622)</f>
        <v>60.7</v>
      </c>
      <c r="I123" s="48">
        <v>65000</v>
      </c>
      <c r="J123" s="29">
        <f t="shared" si="2"/>
        <v>3945500</v>
      </c>
      <c r="K123" s="29">
        <f>SUMIF(Chitiet!$B$9:$B$621,B123,Chitiet!$M$9:$M$621)</f>
        <v>0</v>
      </c>
      <c r="L123" s="29">
        <f>SUMIF(Chitiet!$B$9:$B$622,B123,Chitiet!$N$9:$N$622)</f>
        <v>3945500</v>
      </c>
      <c r="M123" s="29"/>
    </row>
    <row r="124" spans="1:13" ht="20.25" customHeight="1">
      <c r="A124" s="24">
        <f t="shared" si="3"/>
        <v>115</v>
      </c>
      <c r="B124" s="24" t="s">
        <v>812</v>
      </c>
      <c r="C124" s="25" t="s">
        <v>325</v>
      </c>
      <c r="D124" s="26" t="s">
        <v>813</v>
      </c>
      <c r="E124" s="24">
        <v>6</v>
      </c>
      <c r="F124" s="27" t="s">
        <v>707</v>
      </c>
      <c r="G124" s="28">
        <f>SUMIF(Chitiet!$B$9:$B$622,B124,Chitiet!$I$9:$I$622)</f>
        <v>60.5</v>
      </c>
      <c r="H124" s="28">
        <f>SUMIF(Chitiet!$B$9:$B$622,B124,Chitiet!$J$9:$J$622)</f>
        <v>90.75</v>
      </c>
      <c r="I124" s="48">
        <v>65000</v>
      </c>
      <c r="J124" s="29">
        <f t="shared" si="2"/>
        <v>5898750</v>
      </c>
      <c r="K124" s="29">
        <f>SUMIF(Chitiet!$B$9:$B$621,B124,Chitiet!$M$9:$M$621)</f>
        <v>0</v>
      </c>
      <c r="L124" s="29">
        <f>SUMIF(Chitiet!$B$9:$B$622,B124,Chitiet!$N$9:$N$622)</f>
        <v>5898750</v>
      </c>
      <c r="M124" s="29"/>
    </row>
    <row r="125" spans="1:13" ht="20.25" customHeight="1">
      <c r="A125" s="24">
        <f t="shared" si="3"/>
        <v>116</v>
      </c>
      <c r="B125" s="24" t="s">
        <v>426</v>
      </c>
      <c r="C125" s="25" t="s">
        <v>203</v>
      </c>
      <c r="D125" s="26" t="s">
        <v>265</v>
      </c>
      <c r="E125" s="24">
        <v>6</v>
      </c>
      <c r="F125" s="27" t="s">
        <v>708</v>
      </c>
      <c r="G125" s="28">
        <f>SUMIF(Chitiet!$B$9:$B$622,B125,Chitiet!$I$9:$I$622)</f>
        <v>120.80000000000001</v>
      </c>
      <c r="H125" s="28">
        <f>SUMIF(Chitiet!$B$9:$B$622,B125,Chitiet!$J$9:$J$622)</f>
        <v>120.80000000000001</v>
      </c>
      <c r="I125" s="48">
        <v>65000</v>
      </c>
      <c r="J125" s="29">
        <f t="shared" si="2"/>
        <v>7852000.0000000009</v>
      </c>
      <c r="K125" s="29">
        <f>SUMIF(Chitiet!$B$9:$B$621,B125,Chitiet!$M$9:$M$621)</f>
        <v>0</v>
      </c>
      <c r="L125" s="29">
        <f>SUMIF(Chitiet!$B$9:$B$622,B125,Chitiet!$N$9:$N$622)</f>
        <v>7852000</v>
      </c>
      <c r="M125" s="29"/>
    </row>
    <row r="126" spans="1:13" ht="20.25" customHeight="1">
      <c r="A126" s="24">
        <f t="shared" si="3"/>
        <v>117</v>
      </c>
      <c r="B126" s="24" t="s">
        <v>817</v>
      </c>
      <c r="C126" s="25" t="s">
        <v>46</v>
      </c>
      <c r="D126" s="26" t="s">
        <v>26</v>
      </c>
      <c r="E126" s="24">
        <v>6</v>
      </c>
      <c r="F126" s="27" t="s">
        <v>708</v>
      </c>
      <c r="G126" s="28">
        <f>SUMIF(Chitiet!$B$9:$B$622,B126,Chitiet!$I$9:$I$622)</f>
        <v>135.5</v>
      </c>
      <c r="H126" s="28">
        <f>SUMIF(Chitiet!$B$9:$B$622,B126,Chitiet!$J$9:$J$622)</f>
        <v>135.5</v>
      </c>
      <c r="I126" s="48">
        <v>65000</v>
      </c>
      <c r="J126" s="29">
        <f t="shared" si="2"/>
        <v>8807500</v>
      </c>
      <c r="K126" s="29">
        <f>SUMIF(Chitiet!$B$9:$B$621,B126,Chitiet!$M$9:$M$621)</f>
        <v>0</v>
      </c>
      <c r="L126" s="29">
        <f>SUMIF(Chitiet!$B$9:$B$622,B126,Chitiet!$N$9:$N$622)</f>
        <v>8807500</v>
      </c>
      <c r="M126" s="29"/>
    </row>
    <row r="127" spans="1:13" ht="20.25" customHeight="1">
      <c r="A127" s="24">
        <f t="shared" si="3"/>
        <v>118</v>
      </c>
      <c r="B127" s="24" t="s">
        <v>816</v>
      </c>
      <c r="C127" s="25" t="s">
        <v>59</v>
      </c>
      <c r="D127" s="26" t="s">
        <v>47</v>
      </c>
      <c r="E127" s="24">
        <v>6</v>
      </c>
      <c r="F127" s="27" t="s">
        <v>708</v>
      </c>
      <c r="G127" s="28">
        <f>SUMIF(Chitiet!$B$9:$B$622,B127,Chitiet!$I$9:$I$622)</f>
        <v>90.6</v>
      </c>
      <c r="H127" s="28">
        <f>SUMIF(Chitiet!$B$9:$B$622,B127,Chitiet!$J$9:$J$622)</f>
        <v>90.6</v>
      </c>
      <c r="I127" s="48">
        <v>65000</v>
      </c>
      <c r="J127" s="29">
        <f t="shared" si="2"/>
        <v>5889000</v>
      </c>
      <c r="K127" s="29">
        <f>SUMIF(Chitiet!$B$9:$B$621,B127,Chitiet!$M$9:$M$621)</f>
        <v>0</v>
      </c>
      <c r="L127" s="29">
        <f>SUMIF(Chitiet!$B$9:$B$622,B127,Chitiet!$N$9:$N$622)</f>
        <v>5889000</v>
      </c>
      <c r="M127" s="29"/>
    </row>
    <row r="128" spans="1:13" ht="20.25" customHeight="1">
      <c r="A128" s="24">
        <f t="shared" si="3"/>
        <v>119</v>
      </c>
      <c r="B128" s="24" t="s">
        <v>427</v>
      </c>
      <c r="C128" s="25" t="s">
        <v>49</v>
      </c>
      <c r="D128" s="26" t="s">
        <v>50</v>
      </c>
      <c r="E128" s="24">
        <v>6</v>
      </c>
      <c r="F128" s="27" t="s">
        <v>709</v>
      </c>
      <c r="G128" s="28">
        <f>SUMIF(Chitiet!$B$9:$B$622,B128,Chitiet!$I$9:$I$622)</f>
        <v>90.4</v>
      </c>
      <c r="H128" s="28">
        <f>SUMIF(Chitiet!$B$9:$B$622,B128,Chitiet!$J$9:$J$622)</f>
        <v>90.4</v>
      </c>
      <c r="I128" s="48">
        <v>65000</v>
      </c>
      <c r="J128" s="29">
        <f t="shared" si="2"/>
        <v>5876000</v>
      </c>
      <c r="K128" s="29">
        <f>SUMIF(Chitiet!$B$9:$B$621,B128,Chitiet!$M$9:$M$621)</f>
        <v>0</v>
      </c>
      <c r="L128" s="29">
        <f>SUMIF(Chitiet!$B$9:$B$622,B128,Chitiet!$N$9:$N$622)</f>
        <v>5876000</v>
      </c>
      <c r="M128" s="29"/>
    </row>
    <row r="129" spans="1:13" ht="20.25" customHeight="1">
      <c r="A129" s="24">
        <f t="shared" si="3"/>
        <v>120</v>
      </c>
      <c r="B129" s="24" t="s">
        <v>428</v>
      </c>
      <c r="C129" s="25" t="s">
        <v>167</v>
      </c>
      <c r="D129" s="26" t="s">
        <v>213</v>
      </c>
      <c r="E129" s="24">
        <v>6</v>
      </c>
      <c r="F129" s="27" t="s">
        <v>709</v>
      </c>
      <c r="G129" s="28">
        <f>SUMIF(Chitiet!$B$9:$B$622,B129,Chitiet!$I$9:$I$622)</f>
        <v>75.5</v>
      </c>
      <c r="H129" s="28">
        <f>SUMIF(Chitiet!$B$9:$B$622,B129,Chitiet!$J$9:$J$622)</f>
        <v>75.5</v>
      </c>
      <c r="I129" s="48">
        <v>65000</v>
      </c>
      <c r="J129" s="29">
        <f t="shared" si="2"/>
        <v>4907500</v>
      </c>
      <c r="K129" s="29">
        <f>SUMIF(Chitiet!$B$9:$B$621,B129,Chitiet!$M$9:$M$621)</f>
        <v>0</v>
      </c>
      <c r="L129" s="29">
        <f>SUMIF(Chitiet!$B$9:$B$622,B129,Chitiet!$N$9:$N$622)</f>
        <v>4907500</v>
      </c>
      <c r="M129" s="29"/>
    </row>
    <row r="130" spans="1:13" ht="20.25" customHeight="1">
      <c r="A130" s="24">
        <f t="shared" si="3"/>
        <v>121</v>
      </c>
      <c r="B130" s="24" t="s">
        <v>429</v>
      </c>
      <c r="C130" s="25" t="s">
        <v>51</v>
      </c>
      <c r="D130" s="26" t="s">
        <v>213</v>
      </c>
      <c r="E130" s="24">
        <v>6</v>
      </c>
      <c r="F130" s="27" t="s">
        <v>709</v>
      </c>
      <c r="G130" s="28">
        <f>SUMIF(Chitiet!$B$9:$B$622,B130,Chitiet!$I$9:$I$622)</f>
        <v>75.2</v>
      </c>
      <c r="H130" s="28">
        <f>SUMIF(Chitiet!$B$9:$B$622,B130,Chitiet!$J$9:$J$622)</f>
        <v>120.30000000000001</v>
      </c>
      <c r="I130" s="48">
        <v>65000</v>
      </c>
      <c r="J130" s="29">
        <f t="shared" si="2"/>
        <v>7819500.0000000009</v>
      </c>
      <c r="K130" s="29">
        <f>SUMIF(Chitiet!$B$9:$B$621,B130,Chitiet!$M$9:$M$621)</f>
        <v>0</v>
      </c>
      <c r="L130" s="29">
        <f>SUMIF(Chitiet!$B$9:$B$622,B130,Chitiet!$N$9:$N$622)</f>
        <v>7819500</v>
      </c>
      <c r="M130" s="29"/>
    </row>
    <row r="131" spans="1:13" ht="20.25" customHeight="1">
      <c r="A131" s="24">
        <f t="shared" si="3"/>
        <v>122</v>
      </c>
      <c r="B131" s="24" t="s">
        <v>430</v>
      </c>
      <c r="C131" s="25" t="s">
        <v>48</v>
      </c>
      <c r="D131" s="26" t="s">
        <v>47</v>
      </c>
      <c r="E131" s="24">
        <v>6</v>
      </c>
      <c r="F131" s="27" t="s">
        <v>709</v>
      </c>
      <c r="G131" s="28">
        <f>SUMIF(Chitiet!$B$9:$B$622,B131,Chitiet!$I$9:$I$622)</f>
        <v>90.5</v>
      </c>
      <c r="H131" s="28">
        <f>SUMIF(Chitiet!$B$9:$B$622,B131,Chitiet!$J$9:$J$622)</f>
        <v>90.5</v>
      </c>
      <c r="I131" s="48">
        <v>65000</v>
      </c>
      <c r="J131" s="29">
        <f t="shared" si="2"/>
        <v>5882500</v>
      </c>
      <c r="K131" s="29">
        <f>SUMIF(Chitiet!$B$9:$B$621,B131,Chitiet!$M$9:$M$621)</f>
        <v>0</v>
      </c>
      <c r="L131" s="29">
        <f>SUMIF(Chitiet!$B$9:$B$622,B131,Chitiet!$N$9:$N$622)</f>
        <v>5882500</v>
      </c>
      <c r="M131" s="29"/>
    </row>
    <row r="132" spans="1:13" ht="20.25" customHeight="1">
      <c r="A132" s="24">
        <f t="shared" si="3"/>
        <v>123</v>
      </c>
      <c r="B132" s="24" t="s">
        <v>601</v>
      </c>
      <c r="C132" s="25" t="s">
        <v>617</v>
      </c>
      <c r="D132" s="26" t="s">
        <v>26</v>
      </c>
      <c r="E132" s="24">
        <v>6</v>
      </c>
      <c r="F132" s="27" t="s">
        <v>709</v>
      </c>
      <c r="G132" s="28">
        <f>SUMIF(Chitiet!$B$9:$B$622,B132,Chitiet!$I$9:$I$622)</f>
        <v>30.1</v>
      </c>
      <c r="H132" s="28">
        <f>SUMIF(Chitiet!$B$9:$B$622,B132,Chitiet!$J$9:$J$622)</f>
        <v>30.1</v>
      </c>
      <c r="I132" s="48">
        <v>65000</v>
      </c>
      <c r="J132" s="29">
        <f t="shared" si="2"/>
        <v>1956500</v>
      </c>
      <c r="K132" s="29">
        <f>SUMIF(Chitiet!$B$9:$B$621,B132,Chitiet!$M$9:$M$621)</f>
        <v>0</v>
      </c>
      <c r="L132" s="29">
        <f>SUMIF(Chitiet!$B$9:$B$622,B132,Chitiet!$N$9:$N$622)</f>
        <v>1956500</v>
      </c>
      <c r="M132" s="29"/>
    </row>
    <row r="133" spans="1:13" ht="20.25" customHeight="1">
      <c r="A133" s="24">
        <f t="shared" si="3"/>
        <v>124</v>
      </c>
      <c r="B133" s="24" t="s">
        <v>820</v>
      </c>
      <c r="C133" s="25" t="s">
        <v>821</v>
      </c>
      <c r="D133" s="26" t="s">
        <v>252</v>
      </c>
      <c r="E133" s="24">
        <v>6</v>
      </c>
      <c r="F133" s="27" t="s">
        <v>387</v>
      </c>
      <c r="G133" s="28">
        <f>SUMIF(Chitiet!$B$9:$B$622,B133,Chitiet!$I$9:$I$622)</f>
        <v>60.5</v>
      </c>
      <c r="H133" s="28">
        <f>SUMIF(Chitiet!$B$9:$B$622,B133,Chitiet!$J$9:$J$622)</f>
        <v>60.5</v>
      </c>
      <c r="I133" s="48">
        <v>65000</v>
      </c>
      <c r="J133" s="29">
        <f t="shared" si="2"/>
        <v>3932500</v>
      </c>
      <c r="K133" s="29">
        <f>SUMIF(Chitiet!$B$9:$B$621,B133,Chitiet!$M$9:$M$621)</f>
        <v>0</v>
      </c>
      <c r="L133" s="29">
        <f>SUMIF(Chitiet!$B$9:$B$622,B133,Chitiet!$N$9:$N$622)</f>
        <v>3932500</v>
      </c>
      <c r="M133" s="29"/>
    </row>
    <row r="134" spans="1:13" ht="20.25" customHeight="1">
      <c r="A134" s="24">
        <f t="shared" si="3"/>
        <v>125</v>
      </c>
      <c r="B134" s="24" t="s">
        <v>818</v>
      </c>
      <c r="C134" s="25" t="s">
        <v>819</v>
      </c>
      <c r="D134" s="26" t="s">
        <v>231</v>
      </c>
      <c r="E134" s="24">
        <v>6</v>
      </c>
      <c r="F134" s="27" t="s">
        <v>387</v>
      </c>
      <c r="G134" s="28">
        <f>SUMIF(Chitiet!$B$9:$B$622,B134,Chitiet!$I$9:$I$622)</f>
        <v>30.1</v>
      </c>
      <c r="H134" s="28">
        <f>SUMIF(Chitiet!$B$9:$B$622,B134,Chitiet!$J$9:$J$622)</f>
        <v>30.1</v>
      </c>
      <c r="I134" s="48">
        <v>65000</v>
      </c>
      <c r="J134" s="29">
        <f t="shared" si="2"/>
        <v>1956500</v>
      </c>
      <c r="K134" s="29">
        <f>SUMIF(Chitiet!$B$9:$B$621,B134,Chitiet!$M$9:$M$621)</f>
        <v>0</v>
      </c>
      <c r="L134" s="29">
        <f>SUMIF(Chitiet!$B$9:$B$622,B134,Chitiet!$N$9:$N$622)</f>
        <v>1956500</v>
      </c>
      <c r="M134" s="29"/>
    </row>
    <row r="135" spans="1:13" ht="20.25" customHeight="1">
      <c r="A135" s="24">
        <f t="shared" si="3"/>
        <v>126</v>
      </c>
      <c r="B135" s="24" t="s">
        <v>822</v>
      </c>
      <c r="C135" s="25" t="s">
        <v>203</v>
      </c>
      <c r="D135" s="26" t="s">
        <v>823</v>
      </c>
      <c r="E135" s="24">
        <v>6</v>
      </c>
      <c r="F135" s="27" t="s">
        <v>912</v>
      </c>
      <c r="G135" s="28">
        <f>SUMIF(Chitiet!$B$9:$B$622,B135,Chitiet!$I$9:$I$622)</f>
        <v>30.1</v>
      </c>
      <c r="H135" s="28">
        <f>SUMIF(Chitiet!$B$9:$B$622,B135,Chitiet!$J$9:$J$622)</f>
        <v>30.1</v>
      </c>
      <c r="I135" s="48">
        <v>65000</v>
      </c>
      <c r="J135" s="29">
        <f t="shared" si="2"/>
        <v>1956500</v>
      </c>
      <c r="K135" s="29">
        <f>SUMIF(Chitiet!$B$9:$B$621,B135,Chitiet!$M$9:$M$621)</f>
        <v>0</v>
      </c>
      <c r="L135" s="29">
        <f>SUMIF(Chitiet!$B$9:$B$622,B135,Chitiet!$N$9:$N$622)</f>
        <v>1956500</v>
      </c>
      <c r="M135" s="29"/>
    </row>
    <row r="136" spans="1:13" ht="20.25" customHeight="1">
      <c r="A136" s="24">
        <f t="shared" si="3"/>
        <v>127</v>
      </c>
      <c r="B136" s="24" t="s">
        <v>824</v>
      </c>
      <c r="C136" s="25" t="s">
        <v>298</v>
      </c>
      <c r="D136" s="26" t="s">
        <v>213</v>
      </c>
      <c r="E136" s="24">
        <v>6</v>
      </c>
      <c r="F136" s="27" t="s">
        <v>912</v>
      </c>
      <c r="G136" s="28">
        <f>SUMIF(Chitiet!$B$9:$B$622,B136,Chitiet!$I$9:$I$622)</f>
        <v>150.4</v>
      </c>
      <c r="H136" s="28">
        <f>SUMIF(Chitiet!$B$9:$B$622,B136,Chitiet!$J$9:$J$622)</f>
        <v>150.4</v>
      </c>
      <c r="I136" s="48">
        <v>65000</v>
      </c>
      <c r="J136" s="29">
        <f t="shared" si="2"/>
        <v>9776000</v>
      </c>
      <c r="K136" s="29">
        <f>SUMIF(Chitiet!$B$9:$B$621,B136,Chitiet!$M$9:$M$621)</f>
        <v>0</v>
      </c>
      <c r="L136" s="29">
        <f>SUMIF(Chitiet!$B$9:$B$622,B136,Chitiet!$N$9:$N$622)</f>
        <v>9776000</v>
      </c>
      <c r="M136" s="29"/>
    </row>
    <row r="137" spans="1:13" ht="20.25" customHeight="1">
      <c r="A137" s="24">
        <f t="shared" si="3"/>
        <v>128</v>
      </c>
      <c r="B137" s="24" t="s">
        <v>825</v>
      </c>
      <c r="C137" s="25" t="s">
        <v>826</v>
      </c>
      <c r="D137" s="26" t="s">
        <v>213</v>
      </c>
      <c r="E137" s="24">
        <v>6</v>
      </c>
      <c r="F137" s="27" t="s">
        <v>912</v>
      </c>
      <c r="G137" s="28">
        <f>SUMIF(Chitiet!$B$9:$B$622,B137,Chitiet!$I$9:$I$622)</f>
        <v>45.1</v>
      </c>
      <c r="H137" s="28">
        <f>SUMIF(Chitiet!$B$9:$B$622,B137,Chitiet!$J$9:$J$622)</f>
        <v>45.1</v>
      </c>
      <c r="I137" s="48">
        <v>65000</v>
      </c>
      <c r="J137" s="29">
        <f t="shared" si="2"/>
        <v>2931500</v>
      </c>
      <c r="K137" s="29">
        <f>SUMIF(Chitiet!$B$9:$B$621,B137,Chitiet!$M$9:$M$621)</f>
        <v>0</v>
      </c>
      <c r="L137" s="29">
        <f>SUMIF(Chitiet!$B$9:$B$622,B137,Chitiet!$N$9:$N$622)</f>
        <v>2931500</v>
      </c>
      <c r="M137" s="29"/>
    </row>
    <row r="138" spans="1:13" ht="20.25" customHeight="1">
      <c r="A138" s="24">
        <f t="shared" si="3"/>
        <v>129</v>
      </c>
      <c r="B138" s="24" t="s">
        <v>464</v>
      </c>
      <c r="C138" s="25" t="s">
        <v>55</v>
      </c>
      <c r="D138" s="26" t="s">
        <v>54</v>
      </c>
      <c r="E138" s="24">
        <v>7</v>
      </c>
      <c r="F138" s="27" t="s">
        <v>184</v>
      </c>
      <c r="G138" s="28">
        <f>SUMIF(Chitiet!$B$9:$B$622,B138,Chitiet!$I$9:$I$622)</f>
        <v>317.30000000000007</v>
      </c>
      <c r="H138" s="28">
        <f>SUMIF(Chitiet!$B$9:$B$622,B138,Chitiet!$J$9:$J$622)</f>
        <v>317.30000000000007</v>
      </c>
      <c r="I138" s="48">
        <v>65000</v>
      </c>
      <c r="J138" s="29">
        <f t="shared" ref="J138:J201" si="4">I138*H138</f>
        <v>20624500.000000004</v>
      </c>
      <c r="K138" s="29">
        <f>SUMIF(Chitiet!$B$9:$B$621,B138,Chitiet!$M$9:$M$621)</f>
        <v>0</v>
      </c>
      <c r="L138" s="29">
        <f>SUMIF(Chitiet!$B$9:$B$622,B138,Chitiet!$N$9:$N$622)</f>
        <v>20624500</v>
      </c>
      <c r="M138" s="29"/>
    </row>
    <row r="139" spans="1:13" ht="20.25" customHeight="1">
      <c r="A139" s="24">
        <f t="shared" si="3"/>
        <v>130</v>
      </c>
      <c r="B139" s="24" t="s">
        <v>465</v>
      </c>
      <c r="C139" s="25" t="s">
        <v>56</v>
      </c>
      <c r="D139" s="26" t="s">
        <v>257</v>
      </c>
      <c r="E139" s="24">
        <v>7</v>
      </c>
      <c r="F139" s="27" t="s">
        <v>184</v>
      </c>
      <c r="G139" s="28">
        <f>SUMIF(Chitiet!$B$9:$B$622,B139,Chitiet!$I$9:$I$622)</f>
        <v>45.1</v>
      </c>
      <c r="H139" s="28">
        <f>SUMIF(Chitiet!$B$9:$B$622,B139,Chitiet!$J$9:$J$622)</f>
        <v>45.1</v>
      </c>
      <c r="I139" s="48">
        <v>65000</v>
      </c>
      <c r="J139" s="29">
        <f t="shared" si="4"/>
        <v>2931500</v>
      </c>
      <c r="K139" s="29">
        <f>SUMIF(Chitiet!$B$9:$B$621,B139,Chitiet!$M$9:$M$621)</f>
        <v>0</v>
      </c>
      <c r="L139" s="29">
        <f>SUMIF(Chitiet!$B$9:$B$622,B139,Chitiet!$N$9:$N$622)</f>
        <v>2931500</v>
      </c>
      <c r="M139" s="29"/>
    </row>
    <row r="140" spans="1:13" ht="20.25" customHeight="1">
      <c r="A140" s="24">
        <f t="shared" ref="A140:A203" si="5">A139+1</f>
        <v>131</v>
      </c>
      <c r="B140" s="24" t="s">
        <v>466</v>
      </c>
      <c r="C140" s="25" t="s">
        <v>226</v>
      </c>
      <c r="D140" s="26" t="s">
        <v>223</v>
      </c>
      <c r="E140" s="24">
        <v>7</v>
      </c>
      <c r="F140" s="27" t="s">
        <v>184</v>
      </c>
      <c r="G140" s="28">
        <f>SUMIF(Chitiet!$B$9:$B$622,B140,Chitiet!$I$9:$I$622)</f>
        <v>151.29999999999998</v>
      </c>
      <c r="H140" s="28">
        <f>SUMIF(Chitiet!$B$9:$B$622,B140,Chitiet!$J$9:$J$622)</f>
        <v>151.29999999999998</v>
      </c>
      <c r="I140" s="48">
        <v>65000</v>
      </c>
      <c r="J140" s="29">
        <f t="shared" si="4"/>
        <v>9834499.9999999981</v>
      </c>
      <c r="K140" s="29">
        <f>SUMIF(Chitiet!$B$9:$B$621,B140,Chitiet!$M$9:$M$621)</f>
        <v>0</v>
      </c>
      <c r="L140" s="29">
        <f>SUMIF(Chitiet!$B$9:$B$622,B140,Chitiet!$N$9:$N$622)</f>
        <v>9834500</v>
      </c>
      <c r="M140" s="29"/>
    </row>
    <row r="141" spans="1:13" ht="20.25" customHeight="1">
      <c r="A141" s="24">
        <f t="shared" si="5"/>
        <v>132</v>
      </c>
      <c r="B141" s="24" t="s">
        <v>547</v>
      </c>
      <c r="C141" s="25" t="s">
        <v>203</v>
      </c>
      <c r="D141" s="26" t="s">
        <v>557</v>
      </c>
      <c r="E141" s="24">
        <v>7</v>
      </c>
      <c r="F141" s="27" t="s">
        <v>184</v>
      </c>
      <c r="G141" s="28">
        <f>SUMIF(Chitiet!$B$9:$B$622,B141,Chitiet!$I$9:$I$622)</f>
        <v>45.4</v>
      </c>
      <c r="H141" s="28">
        <f>SUMIF(Chitiet!$B$9:$B$622,B141,Chitiet!$J$9:$J$622)</f>
        <v>45.4</v>
      </c>
      <c r="I141" s="48">
        <v>65000</v>
      </c>
      <c r="J141" s="29">
        <f t="shared" si="4"/>
        <v>2951000</v>
      </c>
      <c r="K141" s="29">
        <f>SUMIF(Chitiet!$B$9:$B$621,B141,Chitiet!$M$9:$M$621)</f>
        <v>0</v>
      </c>
      <c r="L141" s="29">
        <f>SUMIF(Chitiet!$B$9:$B$622,B141,Chitiet!$N$9:$N$622)</f>
        <v>2951000</v>
      </c>
      <c r="M141" s="29"/>
    </row>
    <row r="142" spans="1:13" ht="20.25" customHeight="1">
      <c r="A142" s="24">
        <f t="shared" si="5"/>
        <v>133</v>
      </c>
      <c r="B142" s="24" t="s">
        <v>602</v>
      </c>
      <c r="C142" s="25" t="s">
        <v>203</v>
      </c>
      <c r="D142" s="26" t="s">
        <v>238</v>
      </c>
      <c r="E142" s="24">
        <v>7</v>
      </c>
      <c r="F142" s="27" t="s">
        <v>184</v>
      </c>
      <c r="G142" s="28">
        <f>SUMIF(Chitiet!$B$9:$B$622,B142,Chitiet!$I$9:$I$622)</f>
        <v>60.5</v>
      </c>
      <c r="H142" s="28">
        <f>SUMIF(Chitiet!$B$9:$B$622,B142,Chitiet!$J$9:$J$622)</f>
        <v>60.5</v>
      </c>
      <c r="I142" s="48">
        <v>65000</v>
      </c>
      <c r="J142" s="29">
        <f t="shared" si="4"/>
        <v>3932500</v>
      </c>
      <c r="K142" s="29">
        <f>SUMIF(Chitiet!$B$9:$B$621,B142,Chitiet!$M$9:$M$621)</f>
        <v>0</v>
      </c>
      <c r="L142" s="29">
        <f>SUMIF(Chitiet!$B$9:$B$622,B142,Chitiet!$N$9:$N$622)</f>
        <v>3932500</v>
      </c>
      <c r="M142" s="29"/>
    </row>
    <row r="143" spans="1:13" ht="20.25" customHeight="1">
      <c r="A143" s="24">
        <f t="shared" si="5"/>
        <v>134</v>
      </c>
      <c r="B143" s="24" t="s">
        <v>467</v>
      </c>
      <c r="C143" s="25" t="s">
        <v>236</v>
      </c>
      <c r="D143" s="26" t="s">
        <v>201</v>
      </c>
      <c r="E143" s="24">
        <v>7</v>
      </c>
      <c r="F143" s="27" t="s">
        <v>184</v>
      </c>
      <c r="G143" s="28">
        <f>SUMIF(Chitiet!$B$9:$B$622,B143,Chitiet!$I$9:$I$622)</f>
        <v>211.79999999999998</v>
      </c>
      <c r="H143" s="28">
        <f>SUMIF(Chitiet!$B$9:$B$622,B143,Chitiet!$J$9:$J$622)</f>
        <v>211.79999999999998</v>
      </c>
      <c r="I143" s="48">
        <v>65000</v>
      </c>
      <c r="J143" s="29">
        <f t="shared" si="4"/>
        <v>13766999.999999998</v>
      </c>
      <c r="K143" s="29">
        <f>SUMIF(Chitiet!$B$9:$B$621,B143,Chitiet!$M$9:$M$621)</f>
        <v>0</v>
      </c>
      <c r="L143" s="29">
        <f>SUMIF(Chitiet!$B$9:$B$622,B143,Chitiet!$N$9:$N$622)</f>
        <v>13767000</v>
      </c>
      <c r="M143" s="29"/>
    </row>
    <row r="144" spans="1:13" ht="20.25" customHeight="1">
      <c r="A144" s="24">
        <f t="shared" si="5"/>
        <v>135</v>
      </c>
      <c r="B144" s="24" t="s">
        <v>637</v>
      </c>
      <c r="C144" s="25" t="s">
        <v>633</v>
      </c>
      <c r="D144" s="26" t="s">
        <v>634</v>
      </c>
      <c r="E144" s="24">
        <v>7</v>
      </c>
      <c r="F144" s="27" t="s">
        <v>57</v>
      </c>
      <c r="G144" s="28">
        <f>SUMIF(Chitiet!$B$9:$B$622,B144,Chitiet!$I$9:$I$622)</f>
        <v>45.3</v>
      </c>
      <c r="H144" s="28">
        <f>SUMIF(Chitiet!$B$9:$B$622,B144,Chitiet!$J$9:$J$622)</f>
        <v>45.3</v>
      </c>
      <c r="I144" s="48">
        <v>65000</v>
      </c>
      <c r="J144" s="29">
        <f t="shared" si="4"/>
        <v>2944500</v>
      </c>
      <c r="K144" s="29">
        <f>SUMIF(Chitiet!$B$9:$B$621,B144,Chitiet!$M$9:$M$621)</f>
        <v>0</v>
      </c>
      <c r="L144" s="29">
        <f>SUMIF(Chitiet!$B$9:$B$622,B144,Chitiet!$N$9:$N$622)</f>
        <v>2944500</v>
      </c>
      <c r="M144" s="29"/>
    </row>
    <row r="145" spans="1:13" ht="20.25" customHeight="1">
      <c r="A145" s="24">
        <f t="shared" si="5"/>
        <v>136</v>
      </c>
      <c r="B145" s="24" t="s">
        <v>827</v>
      </c>
      <c r="C145" s="25" t="s">
        <v>189</v>
      </c>
      <c r="D145" s="26" t="s">
        <v>231</v>
      </c>
      <c r="E145" s="24">
        <v>7</v>
      </c>
      <c r="F145" s="27" t="s">
        <v>57</v>
      </c>
      <c r="G145" s="28">
        <f>SUMIF(Chitiet!$B$9:$B$622,B145,Chitiet!$I$9:$I$622)</f>
        <v>30.3</v>
      </c>
      <c r="H145" s="28">
        <f>SUMIF(Chitiet!$B$9:$B$622,B145,Chitiet!$J$9:$J$622)</f>
        <v>30.3</v>
      </c>
      <c r="I145" s="48">
        <v>65000</v>
      </c>
      <c r="J145" s="29">
        <f t="shared" si="4"/>
        <v>1969500</v>
      </c>
      <c r="K145" s="29">
        <f>SUMIF(Chitiet!$B$9:$B$621,B145,Chitiet!$M$9:$M$621)</f>
        <v>0</v>
      </c>
      <c r="L145" s="29">
        <f>SUMIF(Chitiet!$B$9:$B$622,B145,Chitiet!$N$9:$N$622)</f>
        <v>1969500</v>
      </c>
      <c r="M145" s="29"/>
    </row>
    <row r="146" spans="1:13" ht="20.25" customHeight="1">
      <c r="A146" s="24">
        <f t="shared" si="5"/>
        <v>137</v>
      </c>
      <c r="B146" s="24" t="s">
        <v>745</v>
      </c>
      <c r="C146" s="25" t="s">
        <v>746</v>
      </c>
      <c r="D146" s="26" t="s">
        <v>217</v>
      </c>
      <c r="E146" s="24">
        <v>7</v>
      </c>
      <c r="F146" s="27" t="s">
        <v>57</v>
      </c>
      <c r="G146" s="28">
        <f>SUMIF(Chitiet!$B$9:$B$622,B146,Chitiet!$I$9:$I$622)</f>
        <v>30.1</v>
      </c>
      <c r="H146" s="28">
        <f>SUMIF(Chitiet!$B$9:$B$622,B146,Chitiet!$J$9:$J$622)</f>
        <v>30.1</v>
      </c>
      <c r="I146" s="48">
        <v>65000</v>
      </c>
      <c r="J146" s="29">
        <f t="shared" si="4"/>
        <v>1956500</v>
      </c>
      <c r="K146" s="29">
        <f>SUMIF(Chitiet!$B$9:$B$621,B146,Chitiet!$M$9:$M$621)</f>
        <v>0</v>
      </c>
      <c r="L146" s="29">
        <f>SUMIF(Chitiet!$B$9:$B$622,B146,Chitiet!$N$9:$N$622)</f>
        <v>1956500</v>
      </c>
      <c r="M146" s="29"/>
    </row>
    <row r="147" spans="1:13" ht="20.25" customHeight="1">
      <c r="A147" s="24">
        <f t="shared" si="5"/>
        <v>138</v>
      </c>
      <c r="B147" s="24" t="s">
        <v>828</v>
      </c>
      <c r="C147" s="25" t="s">
        <v>829</v>
      </c>
      <c r="D147" s="26" t="s">
        <v>758</v>
      </c>
      <c r="E147" s="24">
        <v>7</v>
      </c>
      <c r="F147" s="27" t="s">
        <v>913</v>
      </c>
      <c r="G147" s="28">
        <f>SUMIF(Chitiet!$B$9:$B$622,B147,Chitiet!$I$9:$I$622)</f>
        <v>30.3</v>
      </c>
      <c r="H147" s="28">
        <f>SUMIF(Chitiet!$B$9:$B$622,B147,Chitiet!$J$9:$J$622)</f>
        <v>30.3</v>
      </c>
      <c r="I147" s="48">
        <v>65000</v>
      </c>
      <c r="J147" s="29">
        <f t="shared" si="4"/>
        <v>1969500</v>
      </c>
      <c r="K147" s="29">
        <f>SUMIF(Chitiet!$B$9:$B$621,B147,Chitiet!$M$9:$M$621)</f>
        <v>0</v>
      </c>
      <c r="L147" s="29">
        <f>SUMIF(Chitiet!$B$9:$B$622,B147,Chitiet!$N$9:$N$622)</f>
        <v>1969500</v>
      </c>
      <c r="M147" s="29"/>
    </row>
    <row r="148" spans="1:13" ht="20.25" customHeight="1">
      <c r="A148" s="24">
        <f t="shared" si="5"/>
        <v>139</v>
      </c>
      <c r="B148" s="24" t="s">
        <v>830</v>
      </c>
      <c r="C148" s="25" t="s">
        <v>831</v>
      </c>
      <c r="D148" s="26" t="s">
        <v>54</v>
      </c>
      <c r="E148" s="24">
        <v>7</v>
      </c>
      <c r="F148" s="27" t="s">
        <v>913</v>
      </c>
      <c r="G148" s="28">
        <f>SUMIF(Chitiet!$B$9:$B$622,B148,Chitiet!$I$9:$I$622)</f>
        <v>90.300000000000011</v>
      </c>
      <c r="H148" s="28">
        <f>SUMIF(Chitiet!$B$9:$B$622,B148,Chitiet!$J$9:$J$622)</f>
        <v>90.300000000000011</v>
      </c>
      <c r="I148" s="48">
        <v>65000</v>
      </c>
      <c r="J148" s="29">
        <f t="shared" si="4"/>
        <v>5869500.0000000009</v>
      </c>
      <c r="K148" s="29">
        <f>SUMIF(Chitiet!$B$9:$B$621,B148,Chitiet!$M$9:$M$621)</f>
        <v>0</v>
      </c>
      <c r="L148" s="29">
        <f>SUMIF(Chitiet!$B$9:$B$622,B148,Chitiet!$N$9:$N$622)</f>
        <v>5869500</v>
      </c>
      <c r="M148" s="29"/>
    </row>
    <row r="149" spans="1:13" ht="20.25" customHeight="1">
      <c r="A149" s="24">
        <f t="shared" si="5"/>
        <v>140</v>
      </c>
      <c r="B149" s="24" t="s">
        <v>834</v>
      </c>
      <c r="C149" s="25" t="s">
        <v>835</v>
      </c>
      <c r="D149" s="26" t="s">
        <v>231</v>
      </c>
      <c r="E149" s="24">
        <v>8</v>
      </c>
      <c r="F149" s="27" t="s">
        <v>61</v>
      </c>
      <c r="G149" s="28">
        <f>SUMIF(Chitiet!$B$9:$B$622,B149,Chitiet!$I$9:$I$622)</f>
        <v>30.4</v>
      </c>
      <c r="H149" s="28">
        <f>SUMIF(Chitiet!$B$9:$B$622,B149,Chitiet!$J$9:$J$622)</f>
        <v>30.4</v>
      </c>
      <c r="I149" s="48">
        <v>65000</v>
      </c>
      <c r="J149" s="29">
        <f t="shared" si="4"/>
        <v>1976000</v>
      </c>
      <c r="K149" s="29">
        <f>SUMIF(Chitiet!$B$9:$B$621,B149,Chitiet!$M$9:$M$621)</f>
        <v>0</v>
      </c>
      <c r="L149" s="29">
        <f>SUMIF(Chitiet!$B$9:$B$622,B149,Chitiet!$N$9:$N$622)</f>
        <v>1976000</v>
      </c>
      <c r="M149" s="29"/>
    </row>
    <row r="150" spans="1:13" ht="20.25" customHeight="1">
      <c r="A150" s="24">
        <f t="shared" si="5"/>
        <v>141</v>
      </c>
      <c r="B150" s="24" t="s">
        <v>832</v>
      </c>
      <c r="C150" s="25" t="s">
        <v>833</v>
      </c>
      <c r="D150" s="26" t="s">
        <v>213</v>
      </c>
      <c r="E150" s="24">
        <v>8</v>
      </c>
      <c r="F150" s="27" t="s">
        <v>61</v>
      </c>
      <c r="G150" s="28">
        <f>SUMIF(Chitiet!$B$9:$B$622,B150,Chitiet!$I$9:$I$622)</f>
        <v>30.4</v>
      </c>
      <c r="H150" s="28">
        <f>SUMIF(Chitiet!$B$9:$B$622,B150,Chitiet!$J$9:$J$622)</f>
        <v>30.4</v>
      </c>
      <c r="I150" s="48">
        <v>65000</v>
      </c>
      <c r="J150" s="29">
        <f t="shared" si="4"/>
        <v>1976000</v>
      </c>
      <c r="K150" s="29">
        <f>SUMIF(Chitiet!$B$9:$B$621,B150,Chitiet!$M$9:$M$621)</f>
        <v>0</v>
      </c>
      <c r="L150" s="29">
        <f>SUMIF(Chitiet!$B$9:$B$622,B150,Chitiet!$N$9:$N$622)</f>
        <v>1976000</v>
      </c>
      <c r="M150" s="29"/>
    </row>
    <row r="151" spans="1:13" ht="20.25" customHeight="1">
      <c r="A151" s="24">
        <f t="shared" si="5"/>
        <v>142</v>
      </c>
      <c r="B151" s="24" t="s">
        <v>836</v>
      </c>
      <c r="C151" s="25" t="s">
        <v>837</v>
      </c>
      <c r="D151" s="26" t="s">
        <v>838</v>
      </c>
      <c r="E151" s="24">
        <v>8</v>
      </c>
      <c r="F151" s="27" t="s">
        <v>510</v>
      </c>
      <c r="G151" s="28">
        <f>SUMIF(Chitiet!$B$9:$B$622,B151,Chitiet!$I$9:$I$622)</f>
        <v>60.2</v>
      </c>
      <c r="H151" s="28">
        <f>SUMIF(Chitiet!$B$9:$B$622,B151,Chitiet!$J$9:$J$622)</f>
        <v>60.2</v>
      </c>
      <c r="I151" s="48">
        <v>65000</v>
      </c>
      <c r="J151" s="29">
        <f t="shared" si="4"/>
        <v>3913000</v>
      </c>
      <c r="K151" s="29">
        <f>SUMIF(Chitiet!$B$9:$B$621,B151,Chitiet!$M$9:$M$621)</f>
        <v>0</v>
      </c>
      <c r="L151" s="29">
        <f>SUMIF(Chitiet!$B$9:$B$622,B151,Chitiet!$N$9:$N$622)</f>
        <v>3913000</v>
      </c>
      <c r="M151" s="29"/>
    </row>
    <row r="152" spans="1:13" ht="20.25" customHeight="1">
      <c r="A152" s="24">
        <f t="shared" si="5"/>
        <v>143</v>
      </c>
      <c r="B152" s="24" t="s">
        <v>841</v>
      </c>
      <c r="C152" s="25" t="s">
        <v>554</v>
      </c>
      <c r="D152" s="26" t="s">
        <v>272</v>
      </c>
      <c r="E152" s="24">
        <v>8</v>
      </c>
      <c r="F152" s="27" t="s">
        <v>510</v>
      </c>
      <c r="G152" s="28">
        <f>SUMIF(Chitiet!$B$9:$B$622,B152,Chitiet!$I$9:$I$622)</f>
        <v>30.1</v>
      </c>
      <c r="H152" s="28">
        <f>SUMIF(Chitiet!$B$9:$B$622,B152,Chitiet!$J$9:$J$622)</f>
        <v>30.1</v>
      </c>
      <c r="I152" s="48">
        <v>65000</v>
      </c>
      <c r="J152" s="29">
        <f t="shared" si="4"/>
        <v>1956500</v>
      </c>
      <c r="K152" s="29">
        <f>SUMIF(Chitiet!$B$9:$B$621,B152,Chitiet!$M$9:$M$621)</f>
        <v>0</v>
      </c>
      <c r="L152" s="29">
        <f>SUMIF(Chitiet!$B$9:$B$622,B152,Chitiet!$N$9:$N$622)</f>
        <v>1956500</v>
      </c>
      <c r="M152" s="29"/>
    </row>
    <row r="153" spans="1:13" ht="20.25" customHeight="1">
      <c r="A153" s="24">
        <f t="shared" si="5"/>
        <v>144</v>
      </c>
      <c r="B153" s="24" t="s">
        <v>839</v>
      </c>
      <c r="C153" s="25" t="s">
        <v>203</v>
      </c>
      <c r="D153" s="26" t="s">
        <v>840</v>
      </c>
      <c r="E153" s="24">
        <v>8</v>
      </c>
      <c r="F153" s="27" t="s">
        <v>510</v>
      </c>
      <c r="G153" s="28">
        <f>SUMIF(Chitiet!$B$9:$B$622,B153,Chitiet!$I$9:$I$622)</f>
        <v>30.1</v>
      </c>
      <c r="H153" s="28">
        <f>SUMIF(Chitiet!$B$9:$B$622,B153,Chitiet!$J$9:$J$622)</f>
        <v>30.1</v>
      </c>
      <c r="I153" s="48">
        <v>65000</v>
      </c>
      <c r="J153" s="29">
        <f t="shared" si="4"/>
        <v>1956500</v>
      </c>
      <c r="K153" s="29">
        <f>SUMIF(Chitiet!$B$9:$B$621,B153,Chitiet!$M$9:$M$621)</f>
        <v>0</v>
      </c>
      <c r="L153" s="29">
        <f>SUMIF(Chitiet!$B$9:$B$622,B153,Chitiet!$N$9:$N$622)</f>
        <v>1956500</v>
      </c>
      <c r="M153" s="29"/>
    </row>
    <row r="154" spans="1:13" ht="20.25" customHeight="1">
      <c r="A154" s="24">
        <f t="shared" si="5"/>
        <v>145</v>
      </c>
      <c r="B154" s="24" t="s">
        <v>842</v>
      </c>
      <c r="C154" s="25" t="s">
        <v>655</v>
      </c>
      <c r="D154" s="26" t="s">
        <v>257</v>
      </c>
      <c r="E154" s="24">
        <v>8</v>
      </c>
      <c r="F154" s="27" t="s">
        <v>914</v>
      </c>
      <c r="G154" s="28">
        <f>SUMIF(Chitiet!$B$9:$B$622,B154,Chitiet!$I$9:$I$622)</f>
        <v>30.4</v>
      </c>
      <c r="H154" s="28">
        <f>SUMIF(Chitiet!$B$9:$B$622,B154,Chitiet!$J$9:$J$622)</f>
        <v>30.4</v>
      </c>
      <c r="I154" s="48">
        <v>65000</v>
      </c>
      <c r="J154" s="29">
        <f t="shared" si="4"/>
        <v>1976000</v>
      </c>
      <c r="K154" s="29">
        <f>SUMIF(Chitiet!$B$9:$B$621,B154,Chitiet!$M$9:$M$621)</f>
        <v>0</v>
      </c>
      <c r="L154" s="29">
        <f>SUMIF(Chitiet!$B$9:$B$622,B154,Chitiet!$N$9:$N$622)</f>
        <v>1976000</v>
      </c>
      <c r="M154" s="29"/>
    </row>
    <row r="155" spans="1:13" ht="20.25" customHeight="1">
      <c r="A155" s="24">
        <f t="shared" si="5"/>
        <v>146</v>
      </c>
      <c r="B155" s="24" t="s">
        <v>843</v>
      </c>
      <c r="C155" s="25" t="s">
        <v>195</v>
      </c>
      <c r="D155" s="26" t="s">
        <v>240</v>
      </c>
      <c r="E155" s="24">
        <v>8</v>
      </c>
      <c r="F155" s="27" t="s">
        <v>915</v>
      </c>
      <c r="G155" s="28">
        <f>SUMIF(Chitiet!$B$9:$B$622,B155,Chitiet!$I$9:$I$622)</f>
        <v>30.1</v>
      </c>
      <c r="H155" s="28">
        <f>SUMIF(Chitiet!$B$9:$B$622,B155,Chitiet!$J$9:$J$622)</f>
        <v>30.1</v>
      </c>
      <c r="I155" s="48">
        <v>65000</v>
      </c>
      <c r="J155" s="29">
        <f t="shared" si="4"/>
        <v>1956500</v>
      </c>
      <c r="K155" s="29">
        <f>SUMIF(Chitiet!$B$9:$B$621,B155,Chitiet!$M$9:$M$621)</f>
        <v>0</v>
      </c>
      <c r="L155" s="29">
        <f>SUMIF(Chitiet!$B$9:$B$622,B155,Chitiet!$N$9:$N$622)</f>
        <v>1956500</v>
      </c>
      <c r="M155" s="29"/>
    </row>
    <row r="156" spans="1:13" ht="20.25" customHeight="1">
      <c r="A156" s="24">
        <f t="shared" si="5"/>
        <v>147</v>
      </c>
      <c r="B156" s="24" t="s">
        <v>682</v>
      </c>
      <c r="C156" s="25" t="s">
        <v>203</v>
      </c>
      <c r="D156" s="26" t="s">
        <v>654</v>
      </c>
      <c r="E156" s="24">
        <v>9</v>
      </c>
      <c r="F156" s="27" t="s">
        <v>372</v>
      </c>
      <c r="G156" s="28">
        <f>SUMIF(Chitiet!$B$9:$B$622,B156,Chitiet!$I$9:$I$622)</f>
        <v>30.1</v>
      </c>
      <c r="H156" s="28">
        <f>SUMIF(Chitiet!$B$9:$B$622,B156,Chitiet!$J$9:$J$622)</f>
        <v>30.1</v>
      </c>
      <c r="I156" s="48">
        <v>65000</v>
      </c>
      <c r="J156" s="29">
        <f t="shared" si="4"/>
        <v>1956500</v>
      </c>
      <c r="K156" s="29">
        <f>SUMIF(Chitiet!$B$9:$B$621,B156,Chitiet!$M$9:$M$621)</f>
        <v>0</v>
      </c>
      <c r="L156" s="29">
        <f>SUMIF(Chitiet!$B$9:$B$622,B156,Chitiet!$N$9:$N$622)</f>
        <v>1956500</v>
      </c>
      <c r="M156" s="29"/>
    </row>
    <row r="157" spans="1:13" ht="20.25" customHeight="1">
      <c r="A157" s="24">
        <f t="shared" si="5"/>
        <v>148</v>
      </c>
      <c r="B157" s="24" t="s">
        <v>480</v>
      </c>
      <c r="C157" s="25" t="s">
        <v>63</v>
      </c>
      <c r="D157" s="26" t="s">
        <v>64</v>
      </c>
      <c r="E157" s="24">
        <v>9</v>
      </c>
      <c r="F157" s="27" t="s">
        <v>372</v>
      </c>
      <c r="G157" s="28">
        <f>SUMIF(Chitiet!$B$9:$B$622,B157,Chitiet!$I$9:$I$622)</f>
        <v>45.1</v>
      </c>
      <c r="H157" s="28">
        <f>SUMIF(Chitiet!$B$9:$B$622,B157,Chitiet!$J$9:$J$622)</f>
        <v>45.1</v>
      </c>
      <c r="I157" s="48">
        <v>65000</v>
      </c>
      <c r="J157" s="29">
        <f t="shared" si="4"/>
        <v>2931500</v>
      </c>
      <c r="K157" s="29">
        <f>SUMIF(Chitiet!$B$9:$B$621,B157,Chitiet!$M$9:$M$621)</f>
        <v>0</v>
      </c>
      <c r="L157" s="29">
        <f>SUMIF(Chitiet!$B$9:$B$622,B157,Chitiet!$N$9:$N$622)</f>
        <v>2931500</v>
      </c>
      <c r="M157" s="29"/>
    </row>
    <row r="158" spans="1:13" ht="20.25" customHeight="1">
      <c r="A158" s="24">
        <f t="shared" si="5"/>
        <v>149</v>
      </c>
      <c r="B158" s="24" t="s">
        <v>683</v>
      </c>
      <c r="C158" s="25" t="s">
        <v>656</v>
      </c>
      <c r="D158" s="26" t="s">
        <v>657</v>
      </c>
      <c r="E158" s="24">
        <v>9</v>
      </c>
      <c r="F158" s="27" t="s">
        <v>68</v>
      </c>
      <c r="G158" s="28">
        <f>SUMIF(Chitiet!$B$9:$B$622,B158,Chitiet!$I$9:$I$622)</f>
        <v>30.3</v>
      </c>
      <c r="H158" s="28">
        <f>SUMIF(Chitiet!$B$9:$B$622,B158,Chitiet!$J$9:$J$622)</f>
        <v>30.3</v>
      </c>
      <c r="I158" s="48">
        <v>65000</v>
      </c>
      <c r="J158" s="29">
        <f t="shared" si="4"/>
        <v>1969500</v>
      </c>
      <c r="K158" s="29">
        <f>SUMIF(Chitiet!$B$9:$B$621,B158,Chitiet!$M$9:$M$621)</f>
        <v>0</v>
      </c>
      <c r="L158" s="29">
        <f>SUMIF(Chitiet!$B$9:$B$622,B158,Chitiet!$N$9:$N$622)</f>
        <v>1969500</v>
      </c>
      <c r="M158" s="29"/>
    </row>
    <row r="159" spans="1:13" ht="20.25" customHeight="1">
      <c r="A159" s="24">
        <f t="shared" si="5"/>
        <v>150</v>
      </c>
      <c r="B159" s="24" t="s">
        <v>684</v>
      </c>
      <c r="C159" s="25" t="s">
        <v>658</v>
      </c>
      <c r="D159" s="26" t="s">
        <v>659</v>
      </c>
      <c r="E159" s="24">
        <v>9</v>
      </c>
      <c r="F159" s="27" t="s">
        <v>68</v>
      </c>
      <c r="G159" s="28">
        <f>SUMIF(Chitiet!$B$9:$B$622,B159,Chitiet!$I$9:$I$622)</f>
        <v>30.3</v>
      </c>
      <c r="H159" s="28">
        <f>SUMIF(Chitiet!$B$9:$B$622,B159,Chitiet!$J$9:$J$622)</f>
        <v>30.3</v>
      </c>
      <c r="I159" s="48">
        <v>65000</v>
      </c>
      <c r="J159" s="29">
        <f t="shared" si="4"/>
        <v>1969500</v>
      </c>
      <c r="K159" s="29">
        <f>SUMIF(Chitiet!$B$9:$B$621,B159,Chitiet!$M$9:$M$621)</f>
        <v>0</v>
      </c>
      <c r="L159" s="29">
        <f>SUMIF(Chitiet!$B$9:$B$622,B159,Chitiet!$N$9:$N$622)</f>
        <v>1969500</v>
      </c>
      <c r="M159" s="29"/>
    </row>
    <row r="160" spans="1:13" ht="20.25" customHeight="1">
      <c r="A160" s="24">
        <f t="shared" si="5"/>
        <v>151</v>
      </c>
      <c r="B160" s="24" t="s">
        <v>569</v>
      </c>
      <c r="C160" s="25" t="s">
        <v>69</v>
      </c>
      <c r="D160" s="26" t="s">
        <v>70</v>
      </c>
      <c r="E160" s="24">
        <v>9</v>
      </c>
      <c r="F160" s="27" t="s">
        <v>68</v>
      </c>
      <c r="G160" s="28">
        <f>SUMIF(Chitiet!$B$9:$B$622,B160,Chitiet!$I$9:$I$622)</f>
        <v>135.69999999999999</v>
      </c>
      <c r="H160" s="28">
        <f>SUMIF(Chitiet!$B$9:$B$622,B160,Chitiet!$J$9:$J$622)</f>
        <v>135.69999999999999</v>
      </c>
      <c r="I160" s="48">
        <v>65000</v>
      </c>
      <c r="J160" s="29">
        <f t="shared" si="4"/>
        <v>8820500</v>
      </c>
      <c r="K160" s="29">
        <f>SUMIF(Chitiet!$B$9:$B$621,B160,Chitiet!$M$9:$M$621)</f>
        <v>0</v>
      </c>
      <c r="L160" s="29">
        <f>SUMIF(Chitiet!$B$9:$B$622,B160,Chitiet!$N$9:$N$622)</f>
        <v>8820500</v>
      </c>
      <c r="M160" s="29"/>
    </row>
    <row r="161" spans="1:13" ht="20.25" customHeight="1">
      <c r="A161" s="24">
        <f t="shared" si="5"/>
        <v>152</v>
      </c>
      <c r="B161" s="24" t="s">
        <v>71</v>
      </c>
      <c r="C161" s="25" t="s">
        <v>27</v>
      </c>
      <c r="D161" s="26" t="s">
        <v>272</v>
      </c>
      <c r="E161" s="24">
        <v>9</v>
      </c>
      <c r="F161" s="27" t="s">
        <v>68</v>
      </c>
      <c r="G161" s="28">
        <f>SUMIF(Chitiet!$B$9:$B$622,B161,Chitiet!$I$9:$I$622)</f>
        <v>135.6</v>
      </c>
      <c r="H161" s="28">
        <f>SUMIF(Chitiet!$B$9:$B$622,B161,Chitiet!$J$9:$J$622)</f>
        <v>135.6</v>
      </c>
      <c r="I161" s="48">
        <v>65000</v>
      </c>
      <c r="J161" s="29">
        <f t="shared" si="4"/>
        <v>8814000</v>
      </c>
      <c r="K161" s="29">
        <f>SUMIF(Chitiet!$B$9:$B$621,B161,Chitiet!$M$9:$M$621)</f>
        <v>0</v>
      </c>
      <c r="L161" s="29">
        <f>SUMIF(Chitiet!$B$9:$B$622,B161,Chitiet!$N$9:$N$622)</f>
        <v>8814000</v>
      </c>
      <c r="M161" s="29"/>
    </row>
    <row r="162" spans="1:13" ht="20.25" customHeight="1">
      <c r="A162" s="24">
        <f t="shared" si="5"/>
        <v>153</v>
      </c>
      <c r="B162" s="24" t="s">
        <v>72</v>
      </c>
      <c r="C162" s="25" t="s">
        <v>195</v>
      </c>
      <c r="D162" s="26" t="s">
        <v>213</v>
      </c>
      <c r="E162" s="24">
        <v>9</v>
      </c>
      <c r="F162" s="27" t="s">
        <v>68</v>
      </c>
      <c r="G162" s="28">
        <f>SUMIF(Chitiet!$B$9:$B$622,B162,Chitiet!$I$9:$I$622)</f>
        <v>45.3</v>
      </c>
      <c r="H162" s="28">
        <f>SUMIF(Chitiet!$B$9:$B$622,B162,Chitiet!$J$9:$J$622)</f>
        <v>45.3</v>
      </c>
      <c r="I162" s="48">
        <v>65000</v>
      </c>
      <c r="J162" s="29">
        <f t="shared" si="4"/>
        <v>2944500</v>
      </c>
      <c r="K162" s="29">
        <f>SUMIF(Chitiet!$B$9:$B$621,B162,Chitiet!$M$9:$M$621)</f>
        <v>0</v>
      </c>
      <c r="L162" s="29">
        <f>SUMIF(Chitiet!$B$9:$B$622,B162,Chitiet!$N$9:$N$622)</f>
        <v>2944500</v>
      </c>
      <c r="M162" s="29"/>
    </row>
    <row r="163" spans="1:13" ht="20.25" customHeight="1">
      <c r="A163" s="24">
        <f t="shared" si="5"/>
        <v>154</v>
      </c>
      <c r="B163" s="24" t="s">
        <v>844</v>
      </c>
      <c r="C163" s="25" t="s">
        <v>211</v>
      </c>
      <c r="D163" s="26" t="s">
        <v>28</v>
      </c>
      <c r="E163" s="24">
        <v>9</v>
      </c>
      <c r="F163" s="27" t="s">
        <v>383</v>
      </c>
      <c r="G163" s="28">
        <f>SUMIF(Chitiet!$B$9:$B$622,B163,Chitiet!$I$9:$I$622)</f>
        <v>60.2</v>
      </c>
      <c r="H163" s="28">
        <f>SUMIF(Chitiet!$B$9:$B$622,B163,Chitiet!$J$9:$J$622)</f>
        <v>60.2</v>
      </c>
      <c r="I163" s="48">
        <v>65000</v>
      </c>
      <c r="J163" s="29">
        <f t="shared" si="4"/>
        <v>3913000</v>
      </c>
      <c r="K163" s="29">
        <f>SUMIF(Chitiet!$B$9:$B$621,B163,Chitiet!$M$9:$M$621)</f>
        <v>0</v>
      </c>
      <c r="L163" s="29">
        <f>SUMIF(Chitiet!$B$9:$B$622,B163,Chitiet!$N$9:$N$622)</f>
        <v>3913000</v>
      </c>
      <c r="M163" s="29"/>
    </row>
    <row r="164" spans="1:13" ht="20.25" customHeight="1">
      <c r="A164" s="24">
        <f t="shared" si="5"/>
        <v>155</v>
      </c>
      <c r="B164" s="24" t="s">
        <v>481</v>
      </c>
      <c r="C164" s="25" t="s">
        <v>75</v>
      </c>
      <c r="D164" s="26" t="s">
        <v>301</v>
      </c>
      <c r="E164" s="24">
        <v>9</v>
      </c>
      <c r="F164" s="27" t="s">
        <v>383</v>
      </c>
      <c r="G164" s="28">
        <f>SUMIF(Chitiet!$B$9:$B$622,B164,Chitiet!$I$9:$I$622)</f>
        <v>45.3</v>
      </c>
      <c r="H164" s="28">
        <f>SUMIF(Chitiet!$B$9:$B$622,B164,Chitiet!$J$9:$J$622)</f>
        <v>45.3</v>
      </c>
      <c r="I164" s="48">
        <v>65000</v>
      </c>
      <c r="J164" s="29">
        <f t="shared" si="4"/>
        <v>2944500</v>
      </c>
      <c r="K164" s="29">
        <f>SUMIF(Chitiet!$B$9:$B$621,B164,Chitiet!$M$9:$M$621)</f>
        <v>0</v>
      </c>
      <c r="L164" s="29">
        <f>SUMIF(Chitiet!$B$9:$B$622,B164,Chitiet!$N$9:$N$622)</f>
        <v>2944500</v>
      </c>
      <c r="M164" s="29"/>
    </row>
    <row r="165" spans="1:13" ht="20.25" customHeight="1">
      <c r="A165" s="24">
        <f t="shared" si="5"/>
        <v>156</v>
      </c>
      <c r="B165" s="24" t="s">
        <v>482</v>
      </c>
      <c r="C165" s="25" t="s">
        <v>52</v>
      </c>
      <c r="D165" s="26" t="s">
        <v>74</v>
      </c>
      <c r="E165" s="24">
        <v>9</v>
      </c>
      <c r="F165" s="27" t="s">
        <v>383</v>
      </c>
      <c r="G165" s="28">
        <f>SUMIF(Chitiet!$B$9:$B$622,B165,Chitiet!$I$9:$I$622)</f>
        <v>30.1</v>
      </c>
      <c r="H165" s="28">
        <f>SUMIF(Chitiet!$B$9:$B$622,B165,Chitiet!$J$9:$J$622)</f>
        <v>30.1</v>
      </c>
      <c r="I165" s="48">
        <v>65000</v>
      </c>
      <c r="J165" s="29">
        <f t="shared" si="4"/>
        <v>1956500</v>
      </c>
      <c r="K165" s="29">
        <f>SUMIF(Chitiet!$B$9:$B$621,B165,Chitiet!$M$9:$M$621)</f>
        <v>0</v>
      </c>
      <c r="L165" s="29">
        <f>SUMIF(Chitiet!$B$9:$B$622,B165,Chitiet!$N$9:$N$622)</f>
        <v>1956500</v>
      </c>
      <c r="M165" s="29"/>
    </row>
    <row r="166" spans="1:13" ht="20.25" customHeight="1">
      <c r="A166" s="24">
        <f t="shared" si="5"/>
        <v>157</v>
      </c>
      <c r="B166" s="24" t="s">
        <v>483</v>
      </c>
      <c r="C166" s="25" t="s">
        <v>53</v>
      </c>
      <c r="D166" s="26" t="s">
        <v>73</v>
      </c>
      <c r="E166" s="24">
        <v>9</v>
      </c>
      <c r="F166" s="27" t="s">
        <v>383</v>
      </c>
      <c r="G166" s="28">
        <f>SUMIF(Chitiet!$B$9:$B$622,B166,Chitiet!$I$9:$I$622)</f>
        <v>45.1</v>
      </c>
      <c r="H166" s="28">
        <f>SUMIF(Chitiet!$B$9:$B$622,B166,Chitiet!$J$9:$J$622)</f>
        <v>45.1</v>
      </c>
      <c r="I166" s="48">
        <v>65000</v>
      </c>
      <c r="J166" s="29">
        <f t="shared" si="4"/>
        <v>2931500</v>
      </c>
      <c r="K166" s="29">
        <f>SUMIF(Chitiet!$B$9:$B$621,B166,Chitiet!$M$9:$M$621)</f>
        <v>0</v>
      </c>
      <c r="L166" s="29">
        <f>SUMIF(Chitiet!$B$9:$B$622,B166,Chitiet!$N$9:$N$622)</f>
        <v>2931500</v>
      </c>
      <c r="M166" s="29"/>
    </row>
    <row r="167" spans="1:13" ht="20.25" customHeight="1">
      <c r="A167" s="24">
        <f t="shared" si="5"/>
        <v>158</v>
      </c>
      <c r="B167" s="24" t="s">
        <v>603</v>
      </c>
      <c r="C167" s="25" t="s">
        <v>618</v>
      </c>
      <c r="D167" s="26" t="s">
        <v>291</v>
      </c>
      <c r="E167" s="24">
        <v>9</v>
      </c>
      <c r="F167" s="27" t="s">
        <v>76</v>
      </c>
      <c r="G167" s="28">
        <f>SUMIF(Chitiet!$B$9:$B$622,B167,Chitiet!$I$9:$I$622)</f>
        <v>91</v>
      </c>
      <c r="H167" s="28">
        <f>SUMIF(Chitiet!$B$9:$B$622,B167,Chitiet!$J$9:$J$622)</f>
        <v>91</v>
      </c>
      <c r="I167" s="48">
        <v>65000</v>
      </c>
      <c r="J167" s="29">
        <f t="shared" si="4"/>
        <v>5915000</v>
      </c>
      <c r="K167" s="29">
        <f>SUMIF(Chitiet!$B$9:$B$621,B167,Chitiet!$M$9:$M$621)</f>
        <v>0</v>
      </c>
      <c r="L167" s="29">
        <f>SUMIF(Chitiet!$B$9:$B$622,B167,Chitiet!$N$9:$N$622)</f>
        <v>5915000</v>
      </c>
      <c r="M167" s="29"/>
    </row>
    <row r="168" spans="1:13" ht="20.25" customHeight="1">
      <c r="A168" s="24">
        <f t="shared" si="5"/>
        <v>159</v>
      </c>
      <c r="B168" s="24" t="s">
        <v>479</v>
      </c>
      <c r="C168" s="25" t="s">
        <v>281</v>
      </c>
      <c r="D168" s="26" t="s">
        <v>77</v>
      </c>
      <c r="E168" s="24">
        <v>9</v>
      </c>
      <c r="F168" s="27" t="s">
        <v>76</v>
      </c>
      <c r="G168" s="28">
        <f>SUMIF(Chitiet!$B$9:$B$622,B168,Chitiet!$I$9:$I$622)</f>
        <v>317.20000000000005</v>
      </c>
      <c r="H168" s="28">
        <f>SUMIF(Chitiet!$B$9:$B$622,B168,Chitiet!$J$9:$J$622)</f>
        <v>317.20000000000005</v>
      </c>
      <c r="I168" s="48">
        <v>65000</v>
      </c>
      <c r="J168" s="29">
        <f t="shared" si="4"/>
        <v>20618000.000000004</v>
      </c>
      <c r="K168" s="29">
        <f>SUMIF(Chitiet!$B$9:$B$621,B168,Chitiet!$M$9:$M$621)</f>
        <v>0</v>
      </c>
      <c r="L168" s="29">
        <f>SUMIF(Chitiet!$B$9:$B$622,B168,Chitiet!$N$9:$N$622)</f>
        <v>20618000</v>
      </c>
      <c r="M168" s="29"/>
    </row>
    <row r="169" spans="1:13" ht="20.25" customHeight="1">
      <c r="A169" s="24">
        <f t="shared" si="5"/>
        <v>160</v>
      </c>
      <c r="B169" s="24" t="s">
        <v>570</v>
      </c>
      <c r="C169" s="25" t="s">
        <v>579</v>
      </c>
      <c r="D169" s="26" t="s">
        <v>265</v>
      </c>
      <c r="E169" s="24">
        <v>9</v>
      </c>
      <c r="F169" s="27" t="s">
        <v>76</v>
      </c>
      <c r="G169" s="28">
        <f>SUMIF(Chitiet!$B$9:$B$622,B169,Chitiet!$I$9:$I$622)</f>
        <v>121</v>
      </c>
      <c r="H169" s="28">
        <f>SUMIF(Chitiet!$B$9:$B$622,B169,Chitiet!$J$9:$J$622)</f>
        <v>121</v>
      </c>
      <c r="I169" s="48">
        <v>65000</v>
      </c>
      <c r="J169" s="29">
        <f t="shared" si="4"/>
        <v>7865000</v>
      </c>
      <c r="K169" s="29">
        <f>SUMIF(Chitiet!$B$9:$B$621,B169,Chitiet!$M$9:$M$621)</f>
        <v>0</v>
      </c>
      <c r="L169" s="29">
        <f>SUMIF(Chitiet!$B$9:$B$622,B169,Chitiet!$N$9:$N$622)</f>
        <v>7865000</v>
      </c>
      <c r="M169" s="29"/>
    </row>
    <row r="170" spans="1:13" ht="20.25" customHeight="1">
      <c r="A170" s="24">
        <f t="shared" si="5"/>
        <v>161</v>
      </c>
      <c r="B170" s="24" t="s">
        <v>604</v>
      </c>
      <c r="C170" s="25" t="s">
        <v>619</v>
      </c>
      <c r="D170" s="26" t="s">
        <v>272</v>
      </c>
      <c r="E170" s="24">
        <v>9</v>
      </c>
      <c r="F170" s="27" t="s">
        <v>76</v>
      </c>
      <c r="G170" s="28">
        <f>SUMIF(Chitiet!$B$9:$B$622,B170,Chitiet!$I$9:$I$622)</f>
        <v>166.2</v>
      </c>
      <c r="H170" s="28">
        <f>SUMIF(Chitiet!$B$9:$B$622,B170,Chitiet!$J$9:$J$622)</f>
        <v>166.2</v>
      </c>
      <c r="I170" s="48">
        <v>65000</v>
      </c>
      <c r="J170" s="29">
        <f t="shared" si="4"/>
        <v>10803000</v>
      </c>
      <c r="K170" s="29">
        <f>SUMIF(Chitiet!$B$9:$B$621,B170,Chitiet!$M$9:$M$621)</f>
        <v>0</v>
      </c>
      <c r="L170" s="29">
        <f>SUMIF(Chitiet!$B$9:$B$622,B170,Chitiet!$N$9:$N$622)</f>
        <v>10803000</v>
      </c>
      <c r="M170" s="29"/>
    </row>
    <row r="171" spans="1:13" ht="20.25" customHeight="1">
      <c r="A171" s="24">
        <f t="shared" si="5"/>
        <v>162</v>
      </c>
      <c r="B171" s="24" t="s">
        <v>845</v>
      </c>
      <c r="C171" s="25" t="s">
        <v>846</v>
      </c>
      <c r="D171" s="26" t="s">
        <v>256</v>
      </c>
      <c r="E171" s="24">
        <v>9</v>
      </c>
      <c r="F171" s="27" t="s">
        <v>76</v>
      </c>
      <c r="G171" s="28">
        <f>SUMIF(Chitiet!$B$9:$B$622,B171,Chitiet!$I$9:$I$622)</f>
        <v>30.3</v>
      </c>
      <c r="H171" s="28">
        <f>SUMIF(Chitiet!$B$9:$B$622,B171,Chitiet!$J$9:$J$622)</f>
        <v>30.3</v>
      </c>
      <c r="I171" s="48">
        <v>65000</v>
      </c>
      <c r="J171" s="29">
        <f t="shared" si="4"/>
        <v>1969500</v>
      </c>
      <c r="K171" s="29">
        <f>SUMIF(Chitiet!$B$9:$B$621,B171,Chitiet!$M$9:$M$621)</f>
        <v>0</v>
      </c>
      <c r="L171" s="29">
        <f>SUMIF(Chitiet!$B$9:$B$622,B171,Chitiet!$N$9:$N$622)</f>
        <v>1969500</v>
      </c>
      <c r="M171" s="29"/>
    </row>
    <row r="172" spans="1:13" ht="20.25" customHeight="1">
      <c r="A172" s="24">
        <f t="shared" si="5"/>
        <v>163</v>
      </c>
      <c r="B172" s="24" t="s">
        <v>548</v>
      </c>
      <c r="C172" s="25" t="s">
        <v>558</v>
      </c>
      <c r="D172" s="26" t="s">
        <v>223</v>
      </c>
      <c r="E172" s="24">
        <v>9</v>
      </c>
      <c r="F172" s="27" t="s">
        <v>76</v>
      </c>
      <c r="G172" s="28">
        <f>SUMIF(Chitiet!$B$9:$B$622,B172,Chitiet!$I$9:$I$622)</f>
        <v>136</v>
      </c>
      <c r="H172" s="28">
        <f>SUMIF(Chitiet!$B$9:$B$622,B172,Chitiet!$J$9:$J$622)</f>
        <v>136</v>
      </c>
      <c r="I172" s="48">
        <v>65000</v>
      </c>
      <c r="J172" s="29">
        <f t="shared" si="4"/>
        <v>8840000</v>
      </c>
      <c r="K172" s="29">
        <f>SUMIF(Chitiet!$B$9:$B$621,B172,Chitiet!$M$9:$M$621)</f>
        <v>0</v>
      </c>
      <c r="L172" s="29">
        <f>SUMIF(Chitiet!$B$9:$B$622,B172,Chitiet!$N$9:$N$622)</f>
        <v>8840000</v>
      </c>
      <c r="M172" s="29"/>
    </row>
    <row r="173" spans="1:13" ht="20.25" customHeight="1">
      <c r="A173" s="24">
        <f t="shared" si="5"/>
        <v>164</v>
      </c>
      <c r="B173" s="24" t="s">
        <v>851</v>
      </c>
      <c r="C173" s="25" t="s">
        <v>852</v>
      </c>
      <c r="D173" s="26" t="s">
        <v>853</v>
      </c>
      <c r="E173" s="24">
        <v>9</v>
      </c>
      <c r="F173" s="27" t="s">
        <v>135</v>
      </c>
      <c r="G173" s="28">
        <f>SUMIF(Chitiet!$B$9:$B$622,B173,Chitiet!$I$9:$I$622)</f>
        <v>15.4</v>
      </c>
      <c r="H173" s="28">
        <f>SUMIF(Chitiet!$B$9:$B$622,B173,Chitiet!$J$9:$J$622)</f>
        <v>15.4</v>
      </c>
      <c r="I173" s="48">
        <v>65000</v>
      </c>
      <c r="J173" s="29">
        <f t="shared" si="4"/>
        <v>1001000</v>
      </c>
      <c r="K173" s="29">
        <f>SUMIF(Chitiet!$B$9:$B$621,B173,Chitiet!$M$9:$M$621)</f>
        <v>0</v>
      </c>
      <c r="L173" s="29">
        <f>SUMIF(Chitiet!$B$9:$B$622,B173,Chitiet!$N$9:$N$622)</f>
        <v>1001000</v>
      </c>
      <c r="M173" s="29"/>
    </row>
    <row r="174" spans="1:13" ht="20.25" customHeight="1">
      <c r="A174" s="24">
        <f t="shared" si="5"/>
        <v>165</v>
      </c>
      <c r="B174" s="24" t="s">
        <v>484</v>
      </c>
      <c r="C174" s="25" t="s">
        <v>357</v>
      </c>
      <c r="D174" s="26" t="s">
        <v>272</v>
      </c>
      <c r="E174" s="24">
        <v>9</v>
      </c>
      <c r="F174" s="27" t="s">
        <v>135</v>
      </c>
      <c r="G174" s="28">
        <f>SUMIF(Chitiet!$B$9:$B$622,B174,Chitiet!$I$9:$I$622)</f>
        <v>75.5</v>
      </c>
      <c r="H174" s="28">
        <f>SUMIF(Chitiet!$B$9:$B$622,B174,Chitiet!$J$9:$J$622)</f>
        <v>75.5</v>
      </c>
      <c r="I174" s="48">
        <v>65000</v>
      </c>
      <c r="J174" s="29">
        <f t="shared" si="4"/>
        <v>4907500</v>
      </c>
      <c r="K174" s="29">
        <f>SUMIF(Chitiet!$B$9:$B$621,B174,Chitiet!$M$9:$M$621)</f>
        <v>0</v>
      </c>
      <c r="L174" s="29">
        <f>SUMIF(Chitiet!$B$9:$B$622,B174,Chitiet!$N$9:$N$622)</f>
        <v>4907500</v>
      </c>
      <c r="M174" s="29"/>
    </row>
    <row r="175" spans="1:13" ht="20.25" customHeight="1">
      <c r="A175" s="24">
        <f t="shared" si="5"/>
        <v>166</v>
      </c>
      <c r="B175" s="24" t="s">
        <v>849</v>
      </c>
      <c r="C175" s="25" t="s">
        <v>850</v>
      </c>
      <c r="D175" s="26" t="s">
        <v>231</v>
      </c>
      <c r="E175" s="24">
        <v>9</v>
      </c>
      <c r="F175" s="27" t="s">
        <v>135</v>
      </c>
      <c r="G175" s="28">
        <f>SUMIF(Chitiet!$B$9:$B$622,B175,Chitiet!$I$9:$I$622)</f>
        <v>105.3</v>
      </c>
      <c r="H175" s="28">
        <f>SUMIF(Chitiet!$B$9:$B$622,B175,Chitiet!$J$9:$J$622)</f>
        <v>105.3</v>
      </c>
      <c r="I175" s="48">
        <v>65000</v>
      </c>
      <c r="J175" s="29">
        <f t="shared" si="4"/>
        <v>6844500</v>
      </c>
      <c r="K175" s="29">
        <f>SUMIF(Chitiet!$B$9:$B$621,B175,Chitiet!$M$9:$M$621)</f>
        <v>0</v>
      </c>
      <c r="L175" s="29">
        <f>SUMIF(Chitiet!$B$9:$B$622,B175,Chitiet!$N$9:$N$622)</f>
        <v>6844500</v>
      </c>
      <c r="M175" s="29"/>
    </row>
    <row r="176" spans="1:13" ht="20.25" customHeight="1">
      <c r="A176" s="24">
        <f t="shared" si="5"/>
        <v>167</v>
      </c>
      <c r="B176" s="24" t="s">
        <v>485</v>
      </c>
      <c r="C176" s="25" t="s">
        <v>325</v>
      </c>
      <c r="D176" s="26" t="s">
        <v>28</v>
      </c>
      <c r="E176" s="24">
        <v>9</v>
      </c>
      <c r="F176" s="27" t="s">
        <v>135</v>
      </c>
      <c r="G176" s="28">
        <f>SUMIF(Chitiet!$B$9:$B$622,B176,Chitiet!$I$9:$I$622)</f>
        <v>30.1</v>
      </c>
      <c r="H176" s="28">
        <f>SUMIF(Chitiet!$B$9:$B$622,B176,Chitiet!$J$9:$J$622)</f>
        <v>30.1</v>
      </c>
      <c r="I176" s="48">
        <v>65000</v>
      </c>
      <c r="J176" s="29">
        <f t="shared" si="4"/>
        <v>1956500</v>
      </c>
      <c r="K176" s="29">
        <f>SUMIF(Chitiet!$B$9:$B$621,B176,Chitiet!$M$9:$M$621)</f>
        <v>0</v>
      </c>
      <c r="L176" s="29">
        <f>SUMIF(Chitiet!$B$9:$B$622,B176,Chitiet!$N$9:$N$622)</f>
        <v>1956500</v>
      </c>
      <c r="M176" s="29"/>
    </row>
    <row r="177" spans="1:13" ht="20.25" customHeight="1">
      <c r="A177" s="24">
        <f t="shared" si="5"/>
        <v>168</v>
      </c>
      <c r="B177" s="24" t="s">
        <v>685</v>
      </c>
      <c r="C177" s="25" t="s">
        <v>660</v>
      </c>
      <c r="D177" s="26" t="s">
        <v>45</v>
      </c>
      <c r="E177" s="24">
        <v>9</v>
      </c>
      <c r="F177" s="27" t="s">
        <v>135</v>
      </c>
      <c r="G177" s="28">
        <f>SUMIF(Chitiet!$B$9:$B$622,B177,Chitiet!$I$9:$I$622)</f>
        <v>45.4</v>
      </c>
      <c r="H177" s="28">
        <f>SUMIF(Chitiet!$B$9:$B$622,B177,Chitiet!$J$9:$J$622)</f>
        <v>45.4</v>
      </c>
      <c r="I177" s="48">
        <v>65000</v>
      </c>
      <c r="J177" s="29">
        <f t="shared" si="4"/>
        <v>2951000</v>
      </c>
      <c r="K177" s="29">
        <f>SUMIF(Chitiet!$B$9:$B$621,B177,Chitiet!$M$9:$M$621)</f>
        <v>0</v>
      </c>
      <c r="L177" s="29">
        <f>SUMIF(Chitiet!$B$9:$B$622,B177,Chitiet!$N$9:$N$622)</f>
        <v>2951000</v>
      </c>
      <c r="M177" s="29"/>
    </row>
    <row r="178" spans="1:13" ht="20.25" customHeight="1">
      <c r="A178" s="24">
        <f t="shared" si="5"/>
        <v>169</v>
      </c>
      <c r="B178" s="24" t="s">
        <v>638</v>
      </c>
      <c r="C178" s="25" t="s">
        <v>290</v>
      </c>
      <c r="D178" s="26" t="s">
        <v>248</v>
      </c>
      <c r="E178" s="24">
        <v>9</v>
      </c>
      <c r="F178" s="27" t="s">
        <v>135</v>
      </c>
      <c r="G178" s="28">
        <f>SUMIF(Chitiet!$B$9:$B$622,B178,Chitiet!$I$9:$I$622)</f>
        <v>30.1</v>
      </c>
      <c r="H178" s="28">
        <f>SUMIF(Chitiet!$B$9:$B$622,B178,Chitiet!$J$9:$J$622)</f>
        <v>30.1</v>
      </c>
      <c r="I178" s="48">
        <v>65000</v>
      </c>
      <c r="J178" s="29">
        <f t="shared" si="4"/>
        <v>1956500</v>
      </c>
      <c r="K178" s="29">
        <f>SUMIF(Chitiet!$B$9:$B$621,B178,Chitiet!$M$9:$M$621)</f>
        <v>0</v>
      </c>
      <c r="L178" s="29">
        <f>SUMIF(Chitiet!$B$9:$B$622,B178,Chitiet!$N$9:$N$622)</f>
        <v>1956500</v>
      </c>
      <c r="M178" s="29"/>
    </row>
    <row r="179" spans="1:13" ht="20.25" customHeight="1">
      <c r="A179" s="24">
        <f t="shared" si="5"/>
        <v>170</v>
      </c>
      <c r="B179" s="24" t="s">
        <v>847</v>
      </c>
      <c r="C179" s="25" t="s">
        <v>848</v>
      </c>
      <c r="D179" s="26" t="s">
        <v>764</v>
      </c>
      <c r="E179" s="24">
        <v>9</v>
      </c>
      <c r="F179" s="27" t="s">
        <v>135</v>
      </c>
      <c r="G179" s="28">
        <f>SUMIF(Chitiet!$B$9:$B$622,B179,Chitiet!$I$9:$I$622)</f>
        <v>181</v>
      </c>
      <c r="H179" s="28">
        <f>SUMIF(Chitiet!$B$9:$B$622,B179,Chitiet!$J$9:$J$622)</f>
        <v>181</v>
      </c>
      <c r="I179" s="48">
        <v>65000</v>
      </c>
      <c r="J179" s="29">
        <f t="shared" si="4"/>
        <v>11765000</v>
      </c>
      <c r="K179" s="29">
        <f>SUMIF(Chitiet!$B$9:$B$621,B179,Chitiet!$M$9:$M$621)</f>
        <v>0</v>
      </c>
      <c r="L179" s="29">
        <f>SUMIF(Chitiet!$B$9:$B$622,B179,Chitiet!$N$9:$N$622)</f>
        <v>11765000</v>
      </c>
      <c r="M179" s="29"/>
    </row>
    <row r="180" spans="1:13" ht="20.25" customHeight="1">
      <c r="A180" s="24">
        <f t="shared" si="5"/>
        <v>171</v>
      </c>
      <c r="B180" s="24" t="s">
        <v>686</v>
      </c>
      <c r="C180" s="25" t="s">
        <v>66</v>
      </c>
      <c r="D180" s="26" t="s">
        <v>233</v>
      </c>
      <c r="E180" s="24">
        <v>9</v>
      </c>
      <c r="F180" s="27" t="s">
        <v>180</v>
      </c>
      <c r="G180" s="28">
        <f>SUMIF(Chitiet!$B$9:$B$622,B180,Chitiet!$I$9:$I$622)</f>
        <v>45.1</v>
      </c>
      <c r="H180" s="28">
        <f>SUMIF(Chitiet!$B$9:$B$622,B180,Chitiet!$J$9:$J$622)</f>
        <v>45.1</v>
      </c>
      <c r="I180" s="48">
        <v>65000</v>
      </c>
      <c r="J180" s="29">
        <f t="shared" si="4"/>
        <v>2931500</v>
      </c>
      <c r="K180" s="29">
        <f>SUMIF(Chitiet!$B$9:$B$621,B180,Chitiet!$M$9:$M$621)</f>
        <v>0</v>
      </c>
      <c r="L180" s="29">
        <f>SUMIF(Chitiet!$B$9:$B$622,B180,Chitiet!$N$9:$N$622)</f>
        <v>2931500</v>
      </c>
      <c r="M180" s="29"/>
    </row>
    <row r="181" spans="1:13" ht="20.25" customHeight="1">
      <c r="A181" s="24">
        <f t="shared" si="5"/>
        <v>172</v>
      </c>
      <c r="B181" s="24" t="s">
        <v>854</v>
      </c>
      <c r="C181" s="25" t="s">
        <v>855</v>
      </c>
      <c r="D181" s="26" t="s">
        <v>856</v>
      </c>
      <c r="E181" s="24">
        <v>9</v>
      </c>
      <c r="F181" s="27" t="s">
        <v>180</v>
      </c>
      <c r="G181" s="28">
        <f>SUMIF(Chitiet!$B$9:$B$622,B181,Chitiet!$I$9:$I$622)</f>
        <v>30.1</v>
      </c>
      <c r="H181" s="28">
        <f>SUMIF(Chitiet!$B$9:$B$622,B181,Chitiet!$J$9:$J$622)</f>
        <v>30.1</v>
      </c>
      <c r="I181" s="48">
        <v>65000</v>
      </c>
      <c r="J181" s="29">
        <f t="shared" si="4"/>
        <v>1956500</v>
      </c>
      <c r="K181" s="29">
        <f>SUMIF(Chitiet!$B$9:$B$621,B181,Chitiet!$M$9:$M$621)</f>
        <v>0</v>
      </c>
      <c r="L181" s="29">
        <f>SUMIF(Chitiet!$B$9:$B$622,B181,Chitiet!$N$9:$N$622)</f>
        <v>1956500</v>
      </c>
      <c r="M181" s="29"/>
    </row>
    <row r="182" spans="1:13" ht="20.25" customHeight="1">
      <c r="A182" s="24">
        <f t="shared" si="5"/>
        <v>173</v>
      </c>
      <c r="B182" s="24" t="s">
        <v>486</v>
      </c>
      <c r="C182" s="25" t="s">
        <v>67</v>
      </c>
      <c r="D182" s="26" t="s">
        <v>213</v>
      </c>
      <c r="E182" s="24">
        <v>9</v>
      </c>
      <c r="F182" s="27" t="s">
        <v>180</v>
      </c>
      <c r="G182" s="28">
        <f>SUMIF(Chitiet!$B$9:$B$622,B182,Chitiet!$I$9:$I$622)</f>
        <v>30.3</v>
      </c>
      <c r="H182" s="28">
        <f>SUMIF(Chitiet!$B$9:$B$622,B182,Chitiet!$J$9:$J$622)</f>
        <v>30.3</v>
      </c>
      <c r="I182" s="48">
        <v>65000</v>
      </c>
      <c r="J182" s="29">
        <f t="shared" si="4"/>
        <v>1969500</v>
      </c>
      <c r="K182" s="29">
        <f>SUMIF(Chitiet!$B$9:$B$621,B182,Chitiet!$M$9:$M$621)</f>
        <v>0</v>
      </c>
      <c r="L182" s="29">
        <f>SUMIF(Chitiet!$B$9:$B$622,B182,Chitiet!$N$9:$N$622)</f>
        <v>1969500</v>
      </c>
      <c r="M182" s="29"/>
    </row>
    <row r="183" spans="1:13" ht="20.25" customHeight="1">
      <c r="A183" s="24">
        <f t="shared" si="5"/>
        <v>174</v>
      </c>
      <c r="B183" s="24" t="s">
        <v>687</v>
      </c>
      <c r="C183" s="25" t="s">
        <v>661</v>
      </c>
      <c r="D183" s="26" t="s">
        <v>662</v>
      </c>
      <c r="E183" s="24">
        <v>9</v>
      </c>
      <c r="F183" s="27" t="s">
        <v>144</v>
      </c>
      <c r="G183" s="28">
        <f>SUMIF(Chitiet!$B$9:$B$622,B183,Chitiet!$I$9:$I$622)</f>
        <v>45.3</v>
      </c>
      <c r="H183" s="28">
        <f>SUMIF(Chitiet!$B$9:$B$622,B183,Chitiet!$J$9:$J$622)</f>
        <v>45.3</v>
      </c>
      <c r="I183" s="48">
        <v>65000</v>
      </c>
      <c r="J183" s="29">
        <f t="shared" si="4"/>
        <v>2944500</v>
      </c>
      <c r="K183" s="29">
        <f>SUMIF(Chitiet!$B$9:$B$621,B183,Chitiet!$M$9:$M$621)</f>
        <v>0</v>
      </c>
      <c r="L183" s="29">
        <f>SUMIF(Chitiet!$B$9:$B$622,B183,Chitiet!$N$9:$N$622)</f>
        <v>2944500</v>
      </c>
      <c r="M183" s="29"/>
    </row>
    <row r="184" spans="1:13" ht="20.25" customHeight="1">
      <c r="A184" s="24">
        <f t="shared" si="5"/>
        <v>175</v>
      </c>
      <c r="B184" s="24" t="s">
        <v>549</v>
      </c>
      <c r="C184" s="25" t="s">
        <v>559</v>
      </c>
      <c r="D184" s="26" t="s">
        <v>217</v>
      </c>
      <c r="E184" s="24">
        <v>9</v>
      </c>
      <c r="F184" s="27" t="s">
        <v>144</v>
      </c>
      <c r="G184" s="28">
        <f>SUMIF(Chitiet!$B$9:$B$622,B184,Chitiet!$I$9:$I$622)</f>
        <v>45.1</v>
      </c>
      <c r="H184" s="28">
        <f>SUMIF(Chitiet!$B$9:$B$622,B184,Chitiet!$J$9:$J$622)</f>
        <v>45.1</v>
      </c>
      <c r="I184" s="48">
        <v>65000</v>
      </c>
      <c r="J184" s="29">
        <f t="shared" si="4"/>
        <v>2931500</v>
      </c>
      <c r="K184" s="29">
        <f>SUMIF(Chitiet!$B$9:$B$621,B184,Chitiet!$M$9:$M$621)</f>
        <v>0</v>
      </c>
      <c r="L184" s="29">
        <f>SUMIF(Chitiet!$B$9:$B$622,B184,Chitiet!$N$9:$N$622)</f>
        <v>2931500</v>
      </c>
      <c r="M184" s="29"/>
    </row>
    <row r="185" spans="1:13" ht="20.25" customHeight="1">
      <c r="A185" s="24">
        <f t="shared" si="5"/>
        <v>176</v>
      </c>
      <c r="B185" s="24" t="s">
        <v>550</v>
      </c>
      <c r="C185" s="25" t="s">
        <v>167</v>
      </c>
      <c r="D185" s="26" t="s">
        <v>233</v>
      </c>
      <c r="E185" s="24">
        <v>10</v>
      </c>
      <c r="F185" s="27" t="s">
        <v>133</v>
      </c>
      <c r="G185" s="28">
        <f>SUMIF(Chitiet!$B$9:$B$622,B185,Chitiet!$I$9:$I$622)</f>
        <v>226.7</v>
      </c>
      <c r="H185" s="28">
        <f>SUMIF(Chitiet!$B$9:$B$622,B185,Chitiet!$J$9:$J$622)</f>
        <v>317.5</v>
      </c>
      <c r="I185" s="48">
        <v>65000</v>
      </c>
      <c r="J185" s="29">
        <f t="shared" si="4"/>
        <v>20637500</v>
      </c>
      <c r="K185" s="29">
        <f>SUMIF(Chitiet!$B$9:$B$621,B185,Chitiet!$M$9:$M$621)</f>
        <v>0</v>
      </c>
      <c r="L185" s="29">
        <f>SUMIF(Chitiet!$B$9:$B$622,B185,Chitiet!$N$9:$N$622)</f>
        <v>20637500</v>
      </c>
      <c r="M185" s="29"/>
    </row>
    <row r="186" spans="1:13" ht="20.25" customHeight="1">
      <c r="A186" s="24">
        <f t="shared" si="5"/>
        <v>177</v>
      </c>
      <c r="B186" s="24" t="s">
        <v>858</v>
      </c>
      <c r="C186" s="25" t="s">
        <v>859</v>
      </c>
      <c r="D186" s="26" t="s">
        <v>41</v>
      </c>
      <c r="E186" s="24">
        <v>10</v>
      </c>
      <c r="F186" s="27" t="s">
        <v>133</v>
      </c>
      <c r="G186" s="28">
        <f>SUMIF(Chitiet!$B$9:$B$622,B186,Chitiet!$I$9:$I$622)</f>
        <v>90.5</v>
      </c>
      <c r="H186" s="28">
        <f>SUMIF(Chitiet!$B$9:$B$622,B186,Chitiet!$J$9:$J$622)</f>
        <v>135.9</v>
      </c>
      <c r="I186" s="48">
        <v>65000</v>
      </c>
      <c r="J186" s="29">
        <f t="shared" si="4"/>
        <v>8833500</v>
      </c>
      <c r="K186" s="29">
        <f>SUMIF(Chitiet!$B$9:$B$621,B186,Chitiet!$M$9:$M$621)</f>
        <v>0</v>
      </c>
      <c r="L186" s="29">
        <f>SUMIF(Chitiet!$B$9:$B$622,B186,Chitiet!$N$9:$N$622)</f>
        <v>8833500</v>
      </c>
      <c r="M186" s="29"/>
    </row>
    <row r="187" spans="1:13" ht="20.25" customHeight="1">
      <c r="A187" s="24">
        <f t="shared" si="5"/>
        <v>178</v>
      </c>
      <c r="B187" s="24" t="s">
        <v>468</v>
      </c>
      <c r="C187" s="25" t="s">
        <v>81</v>
      </c>
      <c r="D187" s="26" t="s">
        <v>82</v>
      </c>
      <c r="E187" s="24">
        <v>10</v>
      </c>
      <c r="F187" s="27" t="s">
        <v>133</v>
      </c>
      <c r="G187" s="28">
        <f>SUMIF(Chitiet!$B$9:$B$622,B187,Chitiet!$I$9:$I$622)</f>
        <v>135.9</v>
      </c>
      <c r="H187" s="28">
        <f>SUMIF(Chitiet!$B$9:$B$622,B187,Chitiet!$J$9:$J$622)</f>
        <v>135.9</v>
      </c>
      <c r="I187" s="48">
        <v>65000</v>
      </c>
      <c r="J187" s="29">
        <f t="shared" si="4"/>
        <v>8833500</v>
      </c>
      <c r="K187" s="29">
        <f>SUMIF(Chitiet!$B$9:$B$621,B187,Chitiet!$M$9:$M$621)</f>
        <v>0</v>
      </c>
      <c r="L187" s="29">
        <f>SUMIF(Chitiet!$B$9:$B$622,B187,Chitiet!$N$9:$N$622)</f>
        <v>8833500</v>
      </c>
      <c r="M187" s="29"/>
    </row>
    <row r="188" spans="1:13" ht="20.25" customHeight="1">
      <c r="A188" s="24">
        <f t="shared" si="5"/>
        <v>179</v>
      </c>
      <c r="B188" s="24" t="s">
        <v>688</v>
      </c>
      <c r="C188" s="25" t="s">
        <v>36</v>
      </c>
      <c r="D188" s="26" t="s">
        <v>54</v>
      </c>
      <c r="E188" s="24">
        <v>10</v>
      </c>
      <c r="F188" s="27" t="s">
        <v>133</v>
      </c>
      <c r="G188" s="28">
        <f>SUMIF(Chitiet!$B$9:$B$622,B188,Chitiet!$I$9:$I$622)</f>
        <v>45.4</v>
      </c>
      <c r="H188" s="28">
        <f>SUMIF(Chitiet!$B$9:$B$622,B188,Chitiet!$J$9:$J$622)</f>
        <v>45.4</v>
      </c>
      <c r="I188" s="48">
        <v>65000</v>
      </c>
      <c r="J188" s="29">
        <f t="shared" si="4"/>
        <v>2951000</v>
      </c>
      <c r="K188" s="29">
        <f>SUMIF(Chitiet!$B$9:$B$621,B188,Chitiet!$M$9:$M$621)</f>
        <v>0</v>
      </c>
      <c r="L188" s="29">
        <f>SUMIF(Chitiet!$B$9:$B$622,B188,Chitiet!$N$9:$N$622)</f>
        <v>2951000</v>
      </c>
      <c r="M188" s="29"/>
    </row>
    <row r="189" spans="1:13" ht="20.25" customHeight="1">
      <c r="A189" s="24">
        <f t="shared" si="5"/>
        <v>180</v>
      </c>
      <c r="B189" s="24" t="s">
        <v>469</v>
      </c>
      <c r="C189" s="25" t="s">
        <v>134</v>
      </c>
      <c r="D189" s="26" t="s">
        <v>221</v>
      </c>
      <c r="E189" s="24">
        <v>10</v>
      </c>
      <c r="F189" s="27" t="s">
        <v>133</v>
      </c>
      <c r="G189" s="28">
        <f>SUMIF(Chitiet!$B$9:$B$622,B189,Chitiet!$I$9:$I$622)</f>
        <v>181.3</v>
      </c>
      <c r="H189" s="28">
        <f>SUMIF(Chitiet!$B$9:$B$622,B189,Chitiet!$J$9:$J$622)</f>
        <v>181.3</v>
      </c>
      <c r="I189" s="48">
        <v>65000</v>
      </c>
      <c r="J189" s="29">
        <f t="shared" si="4"/>
        <v>11784500</v>
      </c>
      <c r="K189" s="29">
        <f>SUMIF(Chitiet!$B$9:$B$621,B189,Chitiet!$M$9:$M$621)</f>
        <v>0</v>
      </c>
      <c r="L189" s="29">
        <f>SUMIF(Chitiet!$B$9:$B$622,B189,Chitiet!$N$9:$N$622)</f>
        <v>11784500</v>
      </c>
      <c r="M189" s="29"/>
    </row>
    <row r="190" spans="1:13" ht="20.25" customHeight="1">
      <c r="A190" s="24">
        <f t="shared" si="5"/>
        <v>181</v>
      </c>
      <c r="B190" s="24" t="s">
        <v>470</v>
      </c>
      <c r="C190" s="25" t="s">
        <v>237</v>
      </c>
      <c r="D190" s="26" t="s">
        <v>80</v>
      </c>
      <c r="E190" s="24">
        <v>10</v>
      </c>
      <c r="F190" s="27" t="s">
        <v>133</v>
      </c>
      <c r="G190" s="28">
        <f>SUMIF(Chitiet!$B$9:$B$622,B190,Chitiet!$I$9:$I$622)</f>
        <v>317.39999999999998</v>
      </c>
      <c r="H190" s="28">
        <f>SUMIF(Chitiet!$B$9:$B$622,B190,Chitiet!$J$9:$J$622)</f>
        <v>362.8</v>
      </c>
      <c r="I190" s="48">
        <v>65000</v>
      </c>
      <c r="J190" s="29">
        <f t="shared" si="4"/>
        <v>23582000</v>
      </c>
      <c r="K190" s="29">
        <f>SUMIF(Chitiet!$B$9:$B$621,B190,Chitiet!$M$9:$M$621)</f>
        <v>0</v>
      </c>
      <c r="L190" s="29">
        <f>SUMIF(Chitiet!$B$9:$B$622,B190,Chitiet!$N$9:$N$622)</f>
        <v>23582000</v>
      </c>
      <c r="M190" s="29"/>
    </row>
    <row r="191" spans="1:13" ht="20.25" customHeight="1">
      <c r="A191" s="24">
        <f t="shared" si="5"/>
        <v>182</v>
      </c>
      <c r="B191" s="24" t="s">
        <v>471</v>
      </c>
      <c r="C191" s="25" t="s">
        <v>58</v>
      </c>
      <c r="D191" s="26" t="s">
        <v>240</v>
      </c>
      <c r="E191" s="24">
        <v>10</v>
      </c>
      <c r="F191" s="27" t="s">
        <v>133</v>
      </c>
      <c r="G191" s="28">
        <f>SUMIF(Chitiet!$B$9:$B$622,B191,Chitiet!$I$9:$I$622)</f>
        <v>256.8</v>
      </c>
      <c r="H191" s="28">
        <f>SUMIF(Chitiet!$B$9:$B$622,B191,Chitiet!$J$9:$J$622)</f>
        <v>256.8</v>
      </c>
      <c r="I191" s="48">
        <v>65000</v>
      </c>
      <c r="J191" s="29">
        <f t="shared" si="4"/>
        <v>16692000</v>
      </c>
      <c r="K191" s="29">
        <f>SUMIF(Chitiet!$B$9:$B$621,B191,Chitiet!$M$9:$M$621)</f>
        <v>0</v>
      </c>
      <c r="L191" s="29">
        <f>SUMIF(Chitiet!$B$9:$B$622,B191,Chitiet!$N$9:$N$622)</f>
        <v>16692000</v>
      </c>
      <c r="M191" s="29"/>
    </row>
    <row r="192" spans="1:13" ht="20.25" customHeight="1">
      <c r="A192" s="24">
        <f t="shared" si="5"/>
        <v>183</v>
      </c>
      <c r="B192" s="24" t="s">
        <v>472</v>
      </c>
      <c r="C192" s="25" t="s">
        <v>79</v>
      </c>
      <c r="D192" s="26" t="s">
        <v>26</v>
      </c>
      <c r="E192" s="24">
        <v>10</v>
      </c>
      <c r="F192" s="27" t="s">
        <v>133</v>
      </c>
      <c r="G192" s="28">
        <f>SUMIF(Chitiet!$B$9:$B$622,B192,Chitiet!$I$9:$I$622)</f>
        <v>226.6</v>
      </c>
      <c r="H192" s="28">
        <f>SUMIF(Chitiet!$B$9:$B$622,B192,Chitiet!$J$9:$J$622)</f>
        <v>226.6</v>
      </c>
      <c r="I192" s="48">
        <v>65000</v>
      </c>
      <c r="J192" s="29">
        <f t="shared" si="4"/>
        <v>14729000</v>
      </c>
      <c r="K192" s="29">
        <f>SUMIF(Chitiet!$B$9:$B$621,B192,Chitiet!$M$9:$M$621)</f>
        <v>0</v>
      </c>
      <c r="L192" s="29">
        <f>SUMIF(Chitiet!$B$9:$B$622,B192,Chitiet!$N$9:$N$622)</f>
        <v>14729000</v>
      </c>
      <c r="M192" s="29"/>
    </row>
    <row r="193" spans="1:13" ht="20.25" customHeight="1">
      <c r="A193" s="24">
        <f t="shared" si="5"/>
        <v>184</v>
      </c>
      <c r="B193" s="24" t="s">
        <v>571</v>
      </c>
      <c r="C193" s="25" t="s">
        <v>308</v>
      </c>
      <c r="D193" s="26" t="s">
        <v>223</v>
      </c>
      <c r="E193" s="24">
        <v>10</v>
      </c>
      <c r="F193" s="27" t="s">
        <v>133</v>
      </c>
      <c r="G193" s="28">
        <f>SUMIF(Chitiet!$B$9:$B$622,B193,Chitiet!$I$9:$I$622)</f>
        <v>45.4</v>
      </c>
      <c r="H193" s="28">
        <f>SUMIF(Chitiet!$B$9:$B$622,B193,Chitiet!$J$9:$J$622)</f>
        <v>45.4</v>
      </c>
      <c r="I193" s="48">
        <v>65000</v>
      </c>
      <c r="J193" s="29">
        <f t="shared" si="4"/>
        <v>2951000</v>
      </c>
      <c r="K193" s="29">
        <f>SUMIF(Chitiet!$B$9:$B$621,B193,Chitiet!$M$9:$M$621)</f>
        <v>0</v>
      </c>
      <c r="L193" s="29">
        <f>SUMIF(Chitiet!$B$9:$B$622,B193,Chitiet!$N$9:$N$622)</f>
        <v>2951000</v>
      </c>
      <c r="M193" s="29"/>
    </row>
    <row r="194" spans="1:13" ht="20.25" customHeight="1">
      <c r="A194" s="24">
        <f t="shared" si="5"/>
        <v>185</v>
      </c>
      <c r="B194" s="24" t="s">
        <v>857</v>
      </c>
      <c r="C194" s="25" t="s">
        <v>203</v>
      </c>
      <c r="D194" s="26" t="s">
        <v>267</v>
      </c>
      <c r="E194" s="24">
        <v>10</v>
      </c>
      <c r="F194" s="27" t="s">
        <v>133</v>
      </c>
      <c r="G194" s="28">
        <f>SUMIF(Chitiet!$B$9:$B$622,B194,Chitiet!$I$9:$I$622)</f>
        <v>181.2</v>
      </c>
      <c r="H194" s="28">
        <f>SUMIF(Chitiet!$B$9:$B$622,B194,Chitiet!$J$9:$J$622)</f>
        <v>181.2</v>
      </c>
      <c r="I194" s="48">
        <v>65000</v>
      </c>
      <c r="J194" s="29">
        <f t="shared" si="4"/>
        <v>11778000</v>
      </c>
      <c r="K194" s="29">
        <f>SUMIF(Chitiet!$B$9:$B$621,B194,Chitiet!$M$9:$M$621)</f>
        <v>0</v>
      </c>
      <c r="L194" s="29">
        <f>SUMIF(Chitiet!$B$9:$B$622,B194,Chitiet!$N$9:$N$622)</f>
        <v>11778000</v>
      </c>
      <c r="M194" s="29"/>
    </row>
    <row r="195" spans="1:13" ht="20.25" customHeight="1">
      <c r="A195" s="24">
        <f t="shared" si="5"/>
        <v>186</v>
      </c>
      <c r="B195" s="24" t="s">
        <v>395</v>
      </c>
      <c r="C195" s="25" t="s">
        <v>83</v>
      </c>
      <c r="D195" s="26" t="s">
        <v>270</v>
      </c>
      <c r="E195" s="24">
        <v>10</v>
      </c>
      <c r="F195" s="27" t="s">
        <v>133</v>
      </c>
      <c r="G195" s="28">
        <f>SUMIF(Chitiet!$B$9:$B$622,B195,Chitiet!$I$9:$I$622)</f>
        <v>45.4</v>
      </c>
      <c r="H195" s="28">
        <f>SUMIF(Chitiet!$B$9:$B$622,B195,Chitiet!$J$9:$J$622)</f>
        <v>45.4</v>
      </c>
      <c r="I195" s="48">
        <v>65000</v>
      </c>
      <c r="J195" s="29">
        <f t="shared" si="4"/>
        <v>2951000</v>
      </c>
      <c r="K195" s="29">
        <f>SUMIF(Chitiet!$B$9:$B$621,B195,Chitiet!$M$9:$M$621)</f>
        <v>0</v>
      </c>
      <c r="L195" s="29">
        <f>SUMIF(Chitiet!$B$9:$B$622,B195,Chitiet!$N$9:$N$622)</f>
        <v>2951000</v>
      </c>
      <c r="M195" s="29"/>
    </row>
    <row r="196" spans="1:13" ht="20.25" customHeight="1">
      <c r="A196" s="24">
        <f t="shared" si="5"/>
        <v>187</v>
      </c>
      <c r="B196" s="24" t="s">
        <v>608</v>
      </c>
      <c r="C196" s="25" t="s">
        <v>622</v>
      </c>
      <c r="D196" s="26" t="s">
        <v>233</v>
      </c>
      <c r="E196" s="24">
        <v>10</v>
      </c>
      <c r="F196" s="27" t="s">
        <v>133</v>
      </c>
      <c r="G196" s="28">
        <f>SUMIF(Chitiet!$B$9:$B$622,B196,Chitiet!$I$9:$I$622)</f>
        <v>45.4</v>
      </c>
      <c r="H196" s="28">
        <f>SUMIF(Chitiet!$B$9:$B$622,B196,Chitiet!$J$9:$J$622)</f>
        <v>45.4</v>
      </c>
      <c r="I196" s="48">
        <v>65000</v>
      </c>
      <c r="J196" s="29">
        <f t="shared" si="4"/>
        <v>2951000</v>
      </c>
      <c r="K196" s="29">
        <f>SUMIF(Chitiet!$B$9:$B$621,B196,Chitiet!$M$9:$M$621)</f>
        <v>0</v>
      </c>
      <c r="L196" s="29">
        <f>SUMIF(Chitiet!$B$9:$B$622,B196,Chitiet!$N$9:$N$622)</f>
        <v>2951000</v>
      </c>
      <c r="M196" s="29"/>
    </row>
    <row r="197" spans="1:13" ht="20.25" customHeight="1">
      <c r="A197" s="24">
        <f t="shared" si="5"/>
        <v>188</v>
      </c>
      <c r="B197" s="24" t="s">
        <v>90</v>
      </c>
      <c r="C197" s="25" t="s">
        <v>91</v>
      </c>
      <c r="D197" s="26" t="s">
        <v>326</v>
      </c>
      <c r="E197" s="24">
        <v>10</v>
      </c>
      <c r="F197" s="27" t="s">
        <v>133</v>
      </c>
      <c r="G197" s="28">
        <f>SUMIF(Chitiet!$B$9:$B$622,B197,Chitiet!$I$9:$I$622)</f>
        <v>45.3</v>
      </c>
      <c r="H197" s="28">
        <f>SUMIF(Chitiet!$B$9:$B$622,B197,Chitiet!$J$9:$J$622)</f>
        <v>45.3</v>
      </c>
      <c r="I197" s="48">
        <v>65000</v>
      </c>
      <c r="J197" s="29">
        <f t="shared" si="4"/>
        <v>2944500</v>
      </c>
      <c r="K197" s="29">
        <f>SUMIF(Chitiet!$B$9:$B$621,B197,Chitiet!$M$9:$M$621)</f>
        <v>0</v>
      </c>
      <c r="L197" s="29">
        <f>SUMIF(Chitiet!$B$9:$B$622,B197,Chitiet!$N$9:$N$622)</f>
        <v>2944500</v>
      </c>
      <c r="M197" s="29"/>
    </row>
    <row r="198" spans="1:13" ht="20.25" customHeight="1">
      <c r="A198" s="24">
        <f t="shared" si="5"/>
        <v>189</v>
      </c>
      <c r="B198" s="24" t="s">
        <v>92</v>
      </c>
      <c r="C198" s="25" t="s">
        <v>56</v>
      </c>
      <c r="D198" s="26" t="s">
        <v>223</v>
      </c>
      <c r="E198" s="24">
        <v>10</v>
      </c>
      <c r="F198" s="27" t="s">
        <v>133</v>
      </c>
      <c r="G198" s="28">
        <f>SUMIF(Chitiet!$B$9:$B$622,B198,Chitiet!$I$9:$I$622)</f>
        <v>136.19999999999999</v>
      </c>
      <c r="H198" s="28">
        <f>SUMIF(Chitiet!$B$9:$B$622,B198,Chitiet!$J$9:$J$622)</f>
        <v>136.19999999999999</v>
      </c>
      <c r="I198" s="48">
        <v>65000</v>
      </c>
      <c r="J198" s="29">
        <f t="shared" si="4"/>
        <v>8853000</v>
      </c>
      <c r="K198" s="29">
        <f>SUMIF(Chitiet!$B$9:$B$621,B198,Chitiet!$M$9:$M$621)</f>
        <v>0</v>
      </c>
      <c r="L198" s="29">
        <f>SUMIF(Chitiet!$B$9:$B$622,B198,Chitiet!$N$9:$N$622)</f>
        <v>8853000</v>
      </c>
      <c r="M198" s="29"/>
    </row>
    <row r="199" spans="1:13" ht="20.25" customHeight="1">
      <c r="A199" s="24">
        <f t="shared" si="5"/>
        <v>190</v>
      </c>
      <c r="B199" s="24" t="s">
        <v>689</v>
      </c>
      <c r="C199" s="25" t="s">
        <v>203</v>
      </c>
      <c r="D199" s="26" t="s">
        <v>235</v>
      </c>
      <c r="E199" s="24">
        <v>10</v>
      </c>
      <c r="F199" s="27" t="s">
        <v>194</v>
      </c>
      <c r="G199" s="28">
        <f>SUMIF(Chitiet!$B$9:$B$622,B199,Chitiet!$I$9:$I$622)</f>
        <v>30.1</v>
      </c>
      <c r="H199" s="28">
        <f>SUMIF(Chitiet!$B$9:$B$622,B199,Chitiet!$J$9:$J$622)</f>
        <v>30.1</v>
      </c>
      <c r="I199" s="48">
        <v>65000</v>
      </c>
      <c r="J199" s="29">
        <f t="shared" si="4"/>
        <v>1956500</v>
      </c>
      <c r="K199" s="29">
        <f>SUMIF(Chitiet!$B$9:$B$621,B199,Chitiet!$M$9:$M$621)</f>
        <v>0</v>
      </c>
      <c r="L199" s="29">
        <f>SUMIF(Chitiet!$B$9:$B$622,B199,Chitiet!$N$9:$N$622)</f>
        <v>1956500</v>
      </c>
      <c r="M199" s="29"/>
    </row>
    <row r="200" spans="1:13" ht="20.25" customHeight="1">
      <c r="A200" s="24">
        <f t="shared" si="5"/>
        <v>191</v>
      </c>
      <c r="B200" s="24" t="s">
        <v>690</v>
      </c>
      <c r="C200" s="25" t="s">
        <v>60</v>
      </c>
      <c r="D200" s="26" t="s">
        <v>201</v>
      </c>
      <c r="E200" s="24">
        <v>10</v>
      </c>
      <c r="F200" s="27" t="s">
        <v>194</v>
      </c>
      <c r="G200" s="28">
        <f>SUMIF(Chitiet!$B$9:$B$622,B200,Chitiet!$I$9:$I$622)</f>
        <v>60.400000000000006</v>
      </c>
      <c r="H200" s="28">
        <f>SUMIF(Chitiet!$B$9:$B$622,B200,Chitiet!$J$9:$J$622)</f>
        <v>60.400000000000006</v>
      </c>
      <c r="I200" s="48">
        <v>65000</v>
      </c>
      <c r="J200" s="29">
        <f t="shared" si="4"/>
        <v>3926000.0000000005</v>
      </c>
      <c r="K200" s="29">
        <f>SUMIF(Chitiet!$B$9:$B$621,B200,Chitiet!$M$9:$M$621)</f>
        <v>0</v>
      </c>
      <c r="L200" s="29">
        <f>SUMIF(Chitiet!$B$9:$B$622,B200,Chitiet!$N$9:$N$622)</f>
        <v>3926000</v>
      </c>
      <c r="M200" s="29"/>
    </row>
    <row r="201" spans="1:13" ht="20.25" customHeight="1">
      <c r="A201" s="24">
        <f t="shared" si="5"/>
        <v>192</v>
      </c>
      <c r="B201" s="24" t="s">
        <v>474</v>
      </c>
      <c r="C201" s="25" t="s">
        <v>86</v>
      </c>
      <c r="D201" s="26" t="s">
        <v>87</v>
      </c>
      <c r="E201" s="24">
        <v>10</v>
      </c>
      <c r="F201" s="27" t="s">
        <v>194</v>
      </c>
      <c r="G201" s="28">
        <f>SUMIF(Chitiet!$B$9:$B$622,B201,Chitiet!$I$9:$I$622)</f>
        <v>30.1</v>
      </c>
      <c r="H201" s="28">
        <f>SUMIF(Chitiet!$B$9:$B$622,B201,Chitiet!$J$9:$J$622)</f>
        <v>30.1</v>
      </c>
      <c r="I201" s="48">
        <v>65000</v>
      </c>
      <c r="J201" s="29">
        <f t="shared" si="4"/>
        <v>1956500</v>
      </c>
      <c r="K201" s="29">
        <f>SUMIF(Chitiet!$B$9:$B$621,B201,Chitiet!$M$9:$M$621)</f>
        <v>0</v>
      </c>
      <c r="L201" s="29">
        <f>SUMIF(Chitiet!$B$9:$B$622,B201,Chitiet!$N$9:$N$622)</f>
        <v>1956500</v>
      </c>
      <c r="M201" s="29"/>
    </row>
    <row r="202" spans="1:13" ht="20.25" customHeight="1">
      <c r="A202" s="24">
        <f t="shared" si="5"/>
        <v>193</v>
      </c>
      <c r="B202" s="24" t="s">
        <v>475</v>
      </c>
      <c r="C202" s="25" t="s">
        <v>85</v>
      </c>
      <c r="D202" s="26" t="s">
        <v>299</v>
      </c>
      <c r="E202" s="24">
        <v>10</v>
      </c>
      <c r="F202" s="27" t="s">
        <v>194</v>
      </c>
      <c r="G202" s="28">
        <f>SUMIF(Chitiet!$B$9:$B$622,B202,Chitiet!$I$9:$I$622)</f>
        <v>30.4</v>
      </c>
      <c r="H202" s="28">
        <f>SUMIF(Chitiet!$B$9:$B$622,B202,Chitiet!$J$9:$J$622)</f>
        <v>30.4</v>
      </c>
      <c r="I202" s="48">
        <v>65000</v>
      </c>
      <c r="J202" s="29">
        <f t="shared" ref="J202:J219" si="6">I202*H202</f>
        <v>1976000</v>
      </c>
      <c r="K202" s="29">
        <f>SUMIF(Chitiet!$B$9:$B$621,B202,Chitiet!$M$9:$M$621)</f>
        <v>0</v>
      </c>
      <c r="L202" s="29">
        <f>SUMIF(Chitiet!$B$9:$B$622,B202,Chitiet!$N$9:$N$622)</f>
        <v>1976000</v>
      </c>
      <c r="M202" s="29"/>
    </row>
    <row r="203" spans="1:13" ht="20.25" customHeight="1">
      <c r="A203" s="24">
        <f t="shared" si="5"/>
        <v>194</v>
      </c>
      <c r="B203" s="24" t="s">
        <v>394</v>
      </c>
      <c r="C203" s="25" t="s">
        <v>325</v>
      </c>
      <c r="D203" s="26" t="s">
        <v>208</v>
      </c>
      <c r="E203" s="24">
        <v>10</v>
      </c>
      <c r="F203" s="27" t="s">
        <v>194</v>
      </c>
      <c r="G203" s="28">
        <f>SUMIF(Chitiet!$B$9:$B$622,B203,Chitiet!$I$9:$I$622)</f>
        <v>30.4</v>
      </c>
      <c r="H203" s="28">
        <f>SUMIF(Chitiet!$B$9:$B$622,B203,Chitiet!$J$9:$J$622)</f>
        <v>30.4</v>
      </c>
      <c r="I203" s="48">
        <v>65000</v>
      </c>
      <c r="J203" s="29">
        <f t="shared" si="6"/>
        <v>1976000</v>
      </c>
      <c r="K203" s="29">
        <f>SUMIF(Chitiet!$B$9:$B$621,B203,Chitiet!$M$9:$M$621)</f>
        <v>0</v>
      </c>
      <c r="L203" s="29">
        <f>SUMIF(Chitiet!$B$9:$B$622,B203,Chitiet!$N$9:$N$622)</f>
        <v>1976000</v>
      </c>
      <c r="M203" s="29"/>
    </row>
    <row r="204" spans="1:13" ht="20.25" customHeight="1">
      <c r="A204" s="24">
        <f t="shared" ref="A204:A267" si="7">A203+1</f>
        <v>195</v>
      </c>
      <c r="B204" s="24" t="s">
        <v>691</v>
      </c>
      <c r="C204" s="25" t="s">
        <v>203</v>
      </c>
      <c r="D204" s="26" t="s">
        <v>26</v>
      </c>
      <c r="E204" s="24">
        <v>10</v>
      </c>
      <c r="F204" s="27" t="s">
        <v>194</v>
      </c>
      <c r="G204" s="28">
        <f>SUMIF(Chitiet!$B$9:$B$622,B204,Chitiet!$I$9:$I$622)</f>
        <v>15.1</v>
      </c>
      <c r="H204" s="28">
        <f>SUMIF(Chitiet!$B$9:$B$622,B204,Chitiet!$J$9:$J$622)</f>
        <v>15.1</v>
      </c>
      <c r="I204" s="48">
        <v>65000</v>
      </c>
      <c r="J204" s="29">
        <f t="shared" si="6"/>
        <v>981500</v>
      </c>
      <c r="K204" s="29">
        <f>SUMIF(Chitiet!$B$9:$B$621,B204,Chitiet!$M$9:$M$621)</f>
        <v>0</v>
      </c>
      <c r="L204" s="29">
        <f>SUMIF(Chitiet!$B$9:$B$622,B204,Chitiet!$N$9:$N$622)</f>
        <v>981500</v>
      </c>
      <c r="M204" s="29"/>
    </row>
    <row r="205" spans="1:13" ht="20.25" customHeight="1">
      <c r="A205" s="24">
        <f t="shared" si="7"/>
        <v>196</v>
      </c>
      <c r="B205" s="24" t="s">
        <v>692</v>
      </c>
      <c r="C205" s="25" t="s">
        <v>663</v>
      </c>
      <c r="D205" s="26" t="s">
        <v>62</v>
      </c>
      <c r="E205" s="24">
        <v>10</v>
      </c>
      <c r="F205" s="27" t="s">
        <v>194</v>
      </c>
      <c r="G205" s="28">
        <f>SUMIF(Chitiet!$B$9:$B$622,B205,Chitiet!$I$9:$I$622)</f>
        <v>30.3</v>
      </c>
      <c r="H205" s="28">
        <f>SUMIF(Chitiet!$B$9:$B$622,B205,Chitiet!$J$9:$J$622)</f>
        <v>30.3</v>
      </c>
      <c r="I205" s="48">
        <v>65000</v>
      </c>
      <c r="J205" s="29">
        <f t="shared" si="6"/>
        <v>1969500</v>
      </c>
      <c r="K205" s="29">
        <f>SUMIF(Chitiet!$B$9:$B$621,B205,Chitiet!$M$9:$M$621)</f>
        <v>0</v>
      </c>
      <c r="L205" s="29">
        <f>SUMIF(Chitiet!$B$9:$B$622,B205,Chitiet!$N$9:$N$622)</f>
        <v>1969500</v>
      </c>
      <c r="M205" s="29"/>
    </row>
    <row r="206" spans="1:13" ht="20.25" customHeight="1">
      <c r="A206" s="24">
        <f t="shared" si="7"/>
        <v>197</v>
      </c>
      <c r="B206" s="24" t="s">
        <v>476</v>
      </c>
      <c r="C206" s="25" t="s">
        <v>89</v>
      </c>
      <c r="D206" s="26" t="s">
        <v>218</v>
      </c>
      <c r="E206" s="24">
        <v>10</v>
      </c>
      <c r="F206" s="27" t="s">
        <v>512</v>
      </c>
      <c r="G206" s="28">
        <f>SUMIF(Chitiet!$B$9:$B$622,B206,Chitiet!$I$9:$I$622)</f>
        <v>272.3</v>
      </c>
      <c r="H206" s="28">
        <f>SUMIF(Chitiet!$B$9:$B$622,B206,Chitiet!$J$9:$J$622)</f>
        <v>272.3</v>
      </c>
      <c r="I206" s="48">
        <v>65000</v>
      </c>
      <c r="J206" s="29">
        <f t="shared" si="6"/>
        <v>17699500</v>
      </c>
      <c r="K206" s="29">
        <f>SUMIF(Chitiet!$B$9:$B$621,B206,Chitiet!$M$9:$M$621)</f>
        <v>0</v>
      </c>
      <c r="L206" s="29">
        <f>SUMIF(Chitiet!$B$9:$B$622,B206,Chitiet!$N$9:$N$622)</f>
        <v>17699500</v>
      </c>
      <c r="M206" s="29"/>
    </row>
    <row r="207" spans="1:13" ht="20.25" customHeight="1">
      <c r="A207" s="24">
        <f t="shared" si="7"/>
        <v>198</v>
      </c>
      <c r="B207" s="24" t="s">
        <v>572</v>
      </c>
      <c r="C207" s="25" t="s">
        <v>237</v>
      </c>
      <c r="D207" s="26" t="s">
        <v>580</v>
      </c>
      <c r="E207" s="24">
        <v>10</v>
      </c>
      <c r="F207" s="27" t="s">
        <v>512</v>
      </c>
      <c r="G207" s="28">
        <f>SUMIF(Chitiet!$B$9:$B$622,B207,Chitiet!$I$9:$I$622)</f>
        <v>30.1</v>
      </c>
      <c r="H207" s="28">
        <f>SUMIF(Chitiet!$B$9:$B$622,B207,Chitiet!$J$9:$J$622)</f>
        <v>30.1</v>
      </c>
      <c r="I207" s="48">
        <v>65000</v>
      </c>
      <c r="J207" s="29">
        <f t="shared" si="6"/>
        <v>1956500</v>
      </c>
      <c r="K207" s="29">
        <f>SUMIF(Chitiet!$B$9:$B$621,B207,Chitiet!$M$9:$M$621)</f>
        <v>0</v>
      </c>
      <c r="L207" s="29">
        <f>SUMIF(Chitiet!$B$9:$B$622,B207,Chitiet!$N$9:$N$622)</f>
        <v>1956500</v>
      </c>
      <c r="M207" s="29"/>
    </row>
    <row r="208" spans="1:13" ht="20.25" customHeight="1">
      <c r="A208" s="24">
        <f t="shared" si="7"/>
        <v>199</v>
      </c>
      <c r="B208" s="24" t="s">
        <v>477</v>
      </c>
      <c r="C208" s="25" t="s">
        <v>84</v>
      </c>
      <c r="D208" s="26" t="s">
        <v>227</v>
      </c>
      <c r="E208" s="24">
        <v>10</v>
      </c>
      <c r="F208" s="27" t="s">
        <v>512</v>
      </c>
      <c r="G208" s="28">
        <f>SUMIF(Chitiet!$B$9:$B$622,B208,Chitiet!$I$9:$I$622)</f>
        <v>75.7</v>
      </c>
      <c r="H208" s="28">
        <f>SUMIF(Chitiet!$B$9:$B$622,B208,Chitiet!$J$9:$J$622)</f>
        <v>75.7</v>
      </c>
      <c r="I208" s="48">
        <v>65000</v>
      </c>
      <c r="J208" s="29">
        <f t="shared" si="6"/>
        <v>4920500</v>
      </c>
      <c r="K208" s="29">
        <f>SUMIF(Chitiet!$B$9:$B$621,B208,Chitiet!$M$9:$M$621)</f>
        <v>0</v>
      </c>
      <c r="L208" s="29">
        <f>SUMIF(Chitiet!$B$9:$B$622,B208,Chitiet!$N$9:$N$622)</f>
        <v>4920500</v>
      </c>
      <c r="M208" s="29"/>
    </row>
    <row r="209" spans="1:13" ht="20.25" customHeight="1">
      <c r="A209" s="24">
        <f t="shared" si="7"/>
        <v>200</v>
      </c>
      <c r="B209" s="24" t="s">
        <v>605</v>
      </c>
      <c r="C209" s="25" t="s">
        <v>88</v>
      </c>
      <c r="D209" s="26" t="s">
        <v>82</v>
      </c>
      <c r="E209" s="24">
        <v>10</v>
      </c>
      <c r="F209" s="27" t="s">
        <v>512</v>
      </c>
      <c r="G209" s="28">
        <f>SUMIF(Chitiet!$B$9:$B$622,B209,Chitiet!$I$9:$I$622)</f>
        <v>120.5</v>
      </c>
      <c r="H209" s="28">
        <f>SUMIF(Chitiet!$B$9:$B$622,B209,Chitiet!$J$9:$J$622)</f>
        <v>120.5</v>
      </c>
      <c r="I209" s="48">
        <v>65000</v>
      </c>
      <c r="J209" s="29">
        <f t="shared" si="6"/>
        <v>7832500</v>
      </c>
      <c r="K209" s="29">
        <f>SUMIF(Chitiet!$B$9:$B$621,B209,Chitiet!$M$9:$M$621)</f>
        <v>0</v>
      </c>
      <c r="L209" s="29">
        <f>SUMIF(Chitiet!$B$9:$B$622,B209,Chitiet!$N$9:$N$622)</f>
        <v>7832500</v>
      </c>
      <c r="M209" s="29"/>
    </row>
    <row r="210" spans="1:13" ht="20.25" customHeight="1">
      <c r="A210" s="24">
        <f t="shared" si="7"/>
        <v>201</v>
      </c>
      <c r="B210" s="24" t="s">
        <v>693</v>
      </c>
      <c r="C210" s="25" t="s">
        <v>234</v>
      </c>
      <c r="D210" s="26" t="s">
        <v>267</v>
      </c>
      <c r="E210" s="24">
        <v>10</v>
      </c>
      <c r="F210" s="27" t="s">
        <v>620</v>
      </c>
      <c r="G210" s="28">
        <f>SUMIF(Chitiet!$B$9:$B$622,B210,Chitiet!$I$9:$I$622)</f>
        <v>135.79999999999998</v>
      </c>
      <c r="H210" s="28">
        <f>SUMIF(Chitiet!$B$9:$B$622,B210,Chitiet!$J$9:$J$622)</f>
        <v>135.79999999999998</v>
      </c>
      <c r="I210" s="48">
        <v>65000</v>
      </c>
      <c r="J210" s="29">
        <f t="shared" si="6"/>
        <v>8826999.9999999981</v>
      </c>
      <c r="K210" s="29">
        <f>SUMIF(Chitiet!$B$9:$B$621,B210,Chitiet!$M$9:$M$621)</f>
        <v>0</v>
      </c>
      <c r="L210" s="29">
        <f>SUMIF(Chitiet!$B$9:$B$622,B210,Chitiet!$N$9:$N$622)</f>
        <v>8827000</v>
      </c>
      <c r="M210" s="29"/>
    </row>
    <row r="211" spans="1:13" ht="20.25" customHeight="1">
      <c r="A211" s="24">
        <f t="shared" si="7"/>
        <v>202</v>
      </c>
      <c r="B211" s="24" t="s">
        <v>607</v>
      </c>
      <c r="C211" s="25" t="s">
        <v>203</v>
      </c>
      <c r="D211" s="26" t="s">
        <v>267</v>
      </c>
      <c r="E211" s="24">
        <v>10</v>
      </c>
      <c r="F211" s="27" t="s">
        <v>620</v>
      </c>
      <c r="G211" s="28">
        <f>SUMIF(Chitiet!$B$9:$B$622,B211,Chitiet!$I$9:$I$622)</f>
        <v>135.80000000000001</v>
      </c>
      <c r="H211" s="28">
        <f>SUMIF(Chitiet!$B$9:$B$622,B211,Chitiet!$J$9:$J$622)</f>
        <v>135.80000000000001</v>
      </c>
      <c r="I211" s="48">
        <v>65000</v>
      </c>
      <c r="J211" s="29">
        <f t="shared" si="6"/>
        <v>8827000</v>
      </c>
      <c r="K211" s="29">
        <f>SUMIF(Chitiet!$B$9:$B$621,B211,Chitiet!$M$9:$M$621)</f>
        <v>0</v>
      </c>
      <c r="L211" s="29">
        <f>SUMIF(Chitiet!$B$9:$B$622,B211,Chitiet!$N$9:$N$622)</f>
        <v>8827000</v>
      </c>
      <c r="M211" s="29"/>
    </row>
    <row r="212" spans="1:13" ht="20.25" customHeight="1">
      <c r="A212" s="24">
        <f t="shared" si="7"/>
        <v>203</v>
      </c>
      <c r="B212" s="24" t="s">
        <v>860</v>
      </c>
      <c r="C212" s="25" t="s">
        <v>290</v>
      </c>
      <c r="D212" s="26" t="s">
        <v>861</v>
      </c>
      <c r="E212" s="24">
        <v>10</v>
      </c>
      <c r="F212" s="27" t="s">
        <v>620</v>
      </c>
      <c r="G212" s="28">
        <f>SUMIF(Chitiet!$B$9:$B$622,B212,Chitiet!$I$9:$I$622)</f>
        <v>90.699999999999989</v>
      </c>
      <c r="H212" s="28">
        <f>SUMIF(Chitiet!$B$9:$B$622,B212,Chitiet!$J$9:$J$622)</f>
        <v>90.699999999999989</v>
      </c>
      <c r="I212" s="48">
        <v>65000</v>
      </c>
      <c r="J212" s="29">
        <f t="shared" si="6"/>
        <v>5895499.9999999991</v>
      </c>
      <c r="K212" s="29">
        <f>SUMIF(Chitiet!$B$9:$B$621,B212,Chitiet!$M$9:$M$621)</f>
        <v>0</v>
      </c>
      <c r="L212" s="29">
        <f>SUMIF(Chitiet!$B$9:$B$622,B212,Chitiet!$N$9:$N$622)</f>
        <v>5895500</v>
      </c>
      <c r="M212" s="29"/>
    </row>
    <row r="213" spans="1:13" ht="20.25" customHeight="1">
      <c r="A213" s="24">
        <f t="shared" si="7"/>
        <v>204</v>
      </c>
      <c r="B213" s="24" t="s">
        <v>606</v>
      </c>
      <c r="C213" s="25" t="s">
        <v>621</v>
      </c>
      <c r="D213" s="26" t="s">
        <v>208</v>
      </c>
      <c r="E213" s="24">
        <v>10</v>
      </c>
      <c r="F213" s="27" t="s">
        <v>710</v>
      </c>
      <c r="G213" s="28">
        <f>SUMIF(Chitiet!$B$9:$B$622,B213,Chitiet!$I$9:$I$622)</f>
        <v>92.4</v>
      </c>
      <c r="H213" s="28">
        <f>SUMIF(Chitiet!$B$9:$B$622,B213,Chitiet!$J$9:$J$622)</f>
        <v>92.4</v>
      </c>
      <c r="I213" s="48">
        <v>65000</v>
      </c>
      <c r="J213" s="29">
        <f t="shared" si="6"/>
        <v>6006000</v>
      </c>
      <c r="K213" s="29">
        <f>SUMIF(Chitiet!$B$9:$B$621,B213,Chitiet!$M$9:$M$621)</f>
        <v>0</v>
      </c>
      <c r="L213" s="29">
        <f>SUMIF(Chitiet!$B$9:$B$622,B213,Chitiet!$N$9:$N$622)</f>
        <v>6006000</v>
      </c>
      <c r="M213" s="29"/>
    </row>
    <row r="214" spans="1:13" ht="20.25" customHeight="1">
      <c r="A214" s="24">
        <f t="shared" si="7"/>
        <v>205</v>
      </c>
      <c r="B214" s="24" t="s">
        <v>862</v>
      </c>
      <c r="C214" s="25" t="s">
        <v>205</v>
      </c>
      <c r="D214" s="26" t="s">
        <v>223</v>
      </c>
      <c r="E214" s="24">
        <v>10</v>
      </c>
      <c r="F214" s="27" t="s">
        <v>710</v>
      </c>
      <c r="G214" s="28">
        <f>SUMIF(Chitiet!$B$9:$B$622,B214,Chitiet!$I$9:$I$622)</f>
        <v>45.1</v>
      </c>
      <c r="H214" s="28">
        <f>SUMIF(Chitiet!$B$9:$B$622,B214,Chitiet!$J$9:$J$622)</f>
        <v>45.1</v>
      </c>
      <c r="I214" s="48">
        <v>65000</v>
      </c>
      <c r="J214" s="29">
        <f t="shared" si="6"/>
        <v>2931500</v>
      </c>
      <c r="K214" s="29">
        <f>SUMIF(Chitiet!$B$9:$B$621,B214,Chitiet!$M$9:$M$621)</f>
        <v>0</v>
      </c>
      <c r="L214" s="29">
        <f>SUMIF(Chitiet!$B$9:$B$622,B214,Chitiet!$N$9:$N$622)</f>
        <v>2931500</v>
      </c>
      <c r="M214" s="29"/>
    </row>
    <row r="215" spans="1:13" ht="20.25" customHeight="1">
      <c r="A215" s="24">
        <f t="shared" si="7"/>
        <v>206</v>
      </c>
      <c r="B215" s="24" t="s">
        <v>473</v>
      </c>
      <c r="C215" s="25" t="s">
        <v>258</v>
      </c>
      <c r="D215" s="26" t="s">
        <v>217</v>
      </c>
      <c r="E215" s="24">
        <v>10</v>
      </c>
      <c r="F215" s="27" t="s">
        <v>710</v>
      </c>
      <c r="G215" s="28">
        <f>SUMIF(Chitiet!$B$9:$B$622,B215,Chitiet!$I$9:$I$622)</f>
        <v>136.19999999999999</v>
      </c>
      <c r="H215" s="28">
        <f>SUMIF(Chitiet!$B$9:$B$622,B215,Chitiet!$J$9:$J$622)</f>
        <v>136.19999999999999</v>
      </c>
      <c r="I215" s="48">
        <v>65000</v>
      </c>
      <c r="J215" s="29">
        <f t="shared" si="6"/>
        <v>8853000</v>
      </c>
      <c r="K215" s="29">
        <f>SUMIF(Chitiet!$B$9:$B$621,B215,Chitiet!$M$9:$M$621)</f>
        <v>0</v>
      </c>
      <c r="L215" s="29">
        <f>SUMIF(Chitiet!$B$9:$B$622,B215,Chitiet!$N$9:$N$622)</f>
        <v>8853000</v>
      </c>
      <c r="M215" s="29"/>
    </row>
    <row r="216" spans="1:13" ht="20.25" customHeight="1">
      <c r="A216" s="24">
        <f t="shared" si="7"/>
        <v>207</v>
      </c>
      <c r="B216" s="24" t="s">
        <v>863</v>
      </c>
      <c r="C216" s="25" t="s">
        <v>864</v>
      </c>
      <c r="D216" s="26" t="s">
        <v>865</v>
      </c>
      <c r="E216" s="24">
        <v>10</v>
      </c>
      <c r="F216" s="27" t="s">
        <v>710</v>
      </c>
      <c r="G216" s="28">
        <f>SUMIF(Chitiet!$B$9:$B$622,B216,Chitiet!$I$9:$I$622)</f>
        <v>75.8</v>
      </c>
      <c r="H216" s="28">
        <f>SUMIF(Chitiet!$B$9:$B$622,B216,Chitiet!$J$9:$J$622)</f>
        <v>75.8</v>
      </c>
      <c r="I216" s="48">
        <v>65000</v>
      </c>
      <c r="J216" s="29">
        <f t="shared" si="6"/>
        <v>4927000</v>
      </c>
      <c r="K216" s="29">
        <f>SUMIF(Chitiet!$B$9:$B$621,B216,Chitiet!$M$9:$M$621)</f>
        <v>0</v>
      </c>
      <c r="L216" s="29">
        <f>SUMIF(Chitiet!$B$9:$B$622,B216,Chitiet!$N$9:$N$622)</f>
        <v>4927000</v>
      </c>
      <c r="M216" s="29"/>
    </row>
    <row r="217" spans="1:13" ht="20.25" customHeight="1">
      <c r="A217" s="24">
        <f t="shared" si="7"/>
        <v>208</v>
      </c>
      <c r="B217" s="24" t="s">
        <v>478</v>
      </c>
      <c r="C217" s="25" t="s">
        <v>263</v>
      </c>
      <c r="D217" s="26" t="s">
        <v>62</v>
      </c>
      <c r="E217" s="24">
        <v>10</v>
      </c>
      <c r="F217" s="27" t="s">
        <v>710</v>
      </c>
      <c r="G217" s="28">
        <f>SUMIF(Chitiet!$B$9:$B$622,B217,Chitiet!$I$9:$I$622)</f>
        <v>151.20000000000002</v>
      </c>
      <c r="H217" s="28">
        <f>SUMIF(Chitiet!$B$9:$B$622,B217,Chitiet!$J$9:$J$622)</f>
        <v>151.20000000000002</v>
      </c>
      <c r="I217" s="48">
        <v>65000</v>
      </c>
      <c r="J217" s="29">
        <f t="shared" si="6"/>
        <v>9828000.0000000019</v>
      </c>
      <c r="K217" s="29">
        <f>SUMIF(Chitiet!$B$9:$B$621,B217,Chitiet!$M$9:$M$621)</f>
        <v>0</v>
      </c>
      <c r="L217" s="29">
        <f>SUMIF(Chitiet!$B$9:$B$622,B217,Chitiet!$N$9:$N$622)</f>
        <v>9828000</v>
      </c>
      <c r="M217" s="29"/>
    </row>
    <row r="218" spans="1:13" ht="20.25" customHeight="1">
      <c r="A218" s="24">
        <f t="shared" si="7"/>
        <v>209</v>
      </c>
      <c r="B218" s="24" t="s">
        <v>410</v>
      </c>
      <c r="C218" s="25" t="s">
        <v>93</v>
      </c>
      <c r="D218" s="26" t="s">
        <v>206</v>
      </c>
      <c r="E218" s="24">
        <v>11</v>
      </c>
      <c r="F218" s="27" t="s">
        <v>370</v>
      </c>
      <c r="G218" s="28">
        <f>SUMIF(Chitiet!$B$9:$B$622,B218,Chitiet!$I$9:$I$622)</f>
        <v>45.1</v>
      </c>
      <c r="H218" s="28">
        <f>SUMIF(Chitiet!$B$9:$B$622,B218,Chitiet!$J$9:$J$622)</f>
        <v>45.1</v>
      </c>
      <c r="I218" s="48">
        <v>65000</v>
      </c>
      <c r="J218" s="29">
        <f t="shared" si="6"/>
        <v>2931500</v>
      </c>
      <c r="K218" s="29">
        <f>SUMIF(Chitiet!$B$9:$B$621,B218,Chitiet!$M$9:$M$621)</f>
        <v>0</v>
      </c>
      <c r="L218" s="29">
        <f>SUMIF(Chitiet!$B$9:$B$622,B218,Chitiet!$N$9:$N$622)</f>
        <v>2931500</v>
      </c>
      <c r="M218" s="29"/>
    </row>
    <row r="219" spans="1:13" ht="20.25" customHeight="1">
      <c r="A219" s="24">
        <f t="shared" si="7"/>
        <v>210</v>
      </c>
      <c r="B219" s="24" t="s">
        <v>694</v>
      </c>
      <c r="C219" s="25" t="s">
        <v>94</v>
      </c>
      <c r="D219" s="26" t="s">
        <v>293</v>
      </c>
      <c r="E219" s="24">
        <v>11</v>
      </c>
      <c r="F219" s="27" t="s">
        <v>370</v>
      </c>
      <c r="G219" s="28">
        <f>SUMIF(Chitiet!$B$9:$B$622,B219,Chitiet!$I$9:$I$622)</f>
        <v>90.2</v>
      </c>
      <c r="H219" s="28">
        <f>SUMIF(Chitiet!$B$9:$B$622,B219,Chitiet!$J$9:$J$622)</f>
        <v>90.2</v>
      </c>
      <c r="I219" s="48">
        <v>65000</v>
      </c>
      <c r="J219" s="29">
        <f t="shared" si="6"/>
        <v>5863000</v>
      </c>
      <c r="K219" s="29">
        <f>SUMIF(Chitiet!$B$9:$B$621,B219,Chitiet!$M$9:$M$621)</f>
        <v>0</v>
      </c>
      <c r="L219" s="29">
        <f>SUMIF(Chitiet!$B$9:$B$622,B219,Chitiet!$N$9:$N$622)</f>
        <v>5863000</v>
      </c>
      <c r="M219" s="29"/>
    </row>
    <row r="220" spans="1:13" ht="20.25" customHeight="1">
      <c r="A220" s="24">
        <f t="shared" si="7"/>
        <v>211</v>
      </c>
      <c r="B220" s="24" t="s">
        <v>871</v>
      </c>
      <c r="C220" s="25" t="s">
        <v>872</v>
      </c>
      <c r="D220" s="26" t="s">
        <v>47</v>
      </c>
      <c r="E220" s="24">
        <v>11</v>
      </c>
      <c r="F220" s="27" t="s">
        <v>370</v>
      </c>
      <c r="G220" s="28">
        <f>SUMIF(Chitiet!$B$9:$B$622,B220,Chitiet!$I$9:$I$622)</f>
        <v>60.400000000000006</v>
      </c>
      <c r="H220" s="28">
        <f>SUMIF(Chitiet!$B$9:$B$622,B220,Chitiet!$J$9:$J$622)</f>
        <v>60.400000000000006</v>
      </c>
      <c r="I220" s="48">
        <v>65000</v>
      </c>
      <c r="J220" s="29">
        <f t="shared" ref="J220:J283" si="8">I220*H220</f>
        <v>3926000.0000000005</v>
      </c>
      <c r="K220" s="29">
        <f>SUMIF(Chitiet!$B$9:$B$621,B220,Chitiet!$M$9:$M$621)</f>
        <v>0</v>
      </c>
      <c r="L220" s="29">
        <f>SUMIF(Chitiet!$B$9:$B$622,B220,Chitiet!$N$9:$N$622)</f>
        <v>3926000</v>
      </c>
      <c r="M220" s="29"/>
    </row>
    <row r="221" spans="1:13" ht="20.25" customHeight="1">
      <c r="A221" s="24">
        <f t="shared" si="7"/>
        <v>212</v>
      </c>
      <c r="B221" s="24" t="s">
        <v>411</v>
      </c>
      <c r="C221" s="25" t="s">
        <v>203</v>
      </c>
      <c r="D221" s="26" t="s">
        <v>240</v>
      </c>
      <c r="E221" s="24">
        <v>11</v>
      </c>
      <c r="F221" s="27" t="s">
        <v>370</v>
      </c>
      <c r="G221" s="28">
        <f>SUMIF(Chitiet!$B$9:$B$622,B221,Chitiet!$I$9:$I$622)</f>
        <v>45.1</v>
      </c>
      <c r="H221" s="28">
        <f>SUMIF(Chitiet!$B$9:$B$622,B221,Chitiet!$J$9:$J$622)</f>
        <v>45.1</v>
      </c>
      <c r="I221" s="48">
        <v>65000</v>
      </c>
      <c r="J221" s="29">
        <f t="shared" si="8"/>
        <v>2931500</v>
      </c>
      <c r="K221" s="29">
        <f>SUMIF(Chitiet!$B$9:$B$621,B221,Chitiet!$M$9:$M$621)</f>
        <v>0</v>
      </c>
      <c r="L221" s="29">
        <f>SUMIF(Chitiet!$B$9:$B$622,B221,Chitiet!$N$9:$N$622)</f>
        <v>2931500</v>
      </c>
      <c r="M221" s="29"/>
    </row>
    <row r="222" spans="1:13" ht="20.25" customHeight="1">
      <c r="A222" s="24">
        <f t="shared" si="7"/>
        <v>213</v>
      </c>
      <c r="B222" s="24" t="s">
        <v>868</v>
      </c>
      <c r="C222" s="25" t="s">
        <v>88</v>
      </c>
      <c r="D222" s="26" t="s">
        <v>326</v>
      </c>
      <c r="E222" s="24">
        <v>11</v>
      </c>
      <c r="F222" s="27" t="s">
        <v>370</v>
      </c>
      <c r="G222" s="28">
        <f>SUMIF(Chitiet!$B$9:$B$622,B222,Chitiet!$I$9:$I$622)</f>
        <v>45.1</v>
      </c>
      <c r="H222" s="28">
        <f>SUMIF(Chitiet!$B$9:$B$622,B222,Chitiet!$J$9:$J$622)</f>
        <v>45.1</v>
      </c>
      <c r="I222" s="48">
        <v>65000</v>
      </c>
      <c r="J222" s="29">
        <f t="shared" si="8"/>
        <v>2931500</v>
      </c>
      <c r="K222" s="29">
        <f>SUMIF(Chitiet!$B$9:$B$621,B222,Chitiet!$M$9:$M$621)</f>
        <v>0</v>
      </c>
      <c r="L222" s="29">
        <f>SUMIF(Chitiet!$B$9:$B$622,B222,Chitiet!$N$9:$N$622)</f>
        <v>2931500</v>
      </c>
      <c r="M222" s="29"/>
    </row>
    <row r="223" spans="1:13" ht="20.25" customHeight="1">
      <c r="A223" s="24">
        <f t="shared" si="7"/>
        <v>214</v>
      </c>
      <c r="B223" s="24" t="s">
        <v>869</v>
      </c>
      <c r="C223" s="25" t="s">
        <v>581</v>
      </c>
      <c r="D223" s="26" t="s">
        <v>870</v>
      </c>
      <c r="E223" s="24">
        <v>11</v>
      </c>
      <c r="F223" s="27" t="s">
        <v>370</v>
      </c>
      <c r="G223" s="28">
        <f>SUMIF(Chitiet!$B$9:$B$622,B223,Chitiet!$I$9:$I$622)</f>
        <v>45.3</v>
      </c>
      <c r="H223" s="28">
        <f>SUMIF(Chitiet!$B$9:$B$622,B223,Chitiet!$J$9:$J$622)</f>
        <v>45.3</v>
      </c>
      <c r="I223" s="48">
        <v>65000</v>
      </c>
      <c r="J223" s="29">
        <f t="shared" si="8"/>
        <v>2944500</v>
      </c>
      <c r="K223" s="29">
        <f>SUMIF(Chitiet!$B$9:$B$621,B223,Chitiet!$M$9:$M$621)</f>
        <v>0</v>
      </c>
      <c r="L223" s="29">
        <f>SUMIF(Chitiet!$B$9:$B$622,B223,Chitiet!$N$9:$N$622)</f>
        <v>2944500</v>
      </c>
      <c r="M223" s="29"/>
    </row>
    <row r="224" spans="1:13" ht="20.25" customHeight="1">
      <c r="A224" s="24">
        <f t="shared" si="7"/>
        <v>215</v>
      </c>
      <c r="B224" s="24" t="s">
        <v>873</v>
      </c>
      <c r="C224" s="25" t="s">
        <v>746</v>
      </c>
      <c r="D224" s="26" t="s">
        <v>804</v>
      </c>
      <c r="E224" s="24">
        <v>11</v>
      </c>
      <c r="F224" s="27" t="s">
        <v>370</v>
      </c>
      <c r="G224" s="28">
        <f>SUMIF(Chitiet!$B$9:$B$622,B224,Chitiet!$I$9:$I$622)</f>
        <v>90.4</v>
      </c>
      <c r="H224" s="28">
        <f>SUMIF(Chitiet!$B$9:$B$622,B224,Chitiet!$J$9:$J$622)</f>
        <v>90.4</v>
      </c>
      <c r="I224" s="48">
        <v>65000</v>
      </c>
      <c r="J224" s="29">
        <f t="shared" si="8"/>
        <v>5876000</v>
      </c>
      <c r="K224" s="29">
        <f>SUMIF(Chitiet!$B$9:$B$621,B224,Chitiet!$M$9:$M$621)</f>
        <v>0</v>
      </c>
      <c r="L224" s="29">
        <f>SUMIF(Chitiet!$B$9:$B$622,B224,Chitiet!$N$9:$N$622)</f>
        <v>5876000</v>
      </c>
      <c r="M224" s="29"/>
    </row>
    <row r="225" spans="1:13" ht="20.25" customHeight="1">
      <c r="A225" s="24">
        <f t="shared" si="7"/>
        <v>216</v>
      </c>
      <c r="B225" s="24" t="s">
        <v>866</v>
      </c>
      <c r="C225" s="25" t="s">
        <v>867</v>
      </c>
      <c r="D225" s="26" t="s">
        <v>231</v>
      </c>
      <c r="E225" s="24">
        <v>11</v>
      </c>
      <c r="F225" s="27" t="s">
        <v>370</v>
      </c>
      <c r="G225" s="28">
        <f>SUMIF(Chitiet!$B$9:$B$622,B225,Chitiet!$I$9:$I$622)</f>
        <v>105.69999999999999</v>
      </c>
      <c r="H225" s="28">
        <f>SUMIF(Chitiet!$B$9:$B$622,B225,Chitiet!$J$9:$J$622)</f>
        <v>105.69999999999999</v>
      </c>
      <c r="I225" s="48">
        <v>65000</v>
      </c>
      <c r="J225" s="29">
        <f t="shared" si="8"/>
        <v>6870499.9999999991</v>
      </c>
      <c r="K225" s="29">
        <f>SUMIF(Chitiet!$B$9:$B$621,B225,Chitiet!$M$9:$M$621)</f>
        <v>0</v>
      </c>
      <c r="L225" s="29">
        <f>SUMIF(Chitiet!$B$9:$B$622,B225,Chitiet!$N$9:$N$622)</f>
        <v>6870500</v>
      </c>
      <c r="M225" s="29"/>
    </row>
    <row r="226" spans="1:13" ht="20.25" customHeight="1">
      <c r="A226" s="24">
        <f t="shared" si="7"/>
        <v>217</v>
      </c>
      <c r="B226" s="24" t="s">
        <v>551</v>
      </c>
      <c r="C226" s="25" t="s">
        <v>560</v>
      </c>
      <c r="D226" s="26" t="s">
        <v>256</v>
      </c>
      <c r="E226" s="24">
        <v>11</v>
      </c>
      <c r="F226" s="27" t="s">
        <v>370</v>
      </c>
      <c r="G226" s="28">
        <f>SUMIF(Chitiet!$B$9:$B$622,B226,Chitiet!$I$9:$I$622)</f>
        <v>90.2</v>
      </c>
      <c r="H226" s="28">
        <f>SUMIF(Chitiet!$B$9:$B$622,B226,Chitiet!$J$9:$J$622)</f>
        <v>90.2</v>
      </c>
      <c r="I226" s="48">
        <v>65000</v>
      </c>
      <c r="J226" s="29">
        <f t="shared" si="8"/>
        <v>5863000</v>
      </c>
      <c r="K226" s="29">
        <f>SUMIF(Chitiet!$B$9:$B$621,B226,Chitiet!$M$9:$M$621)</f>
        <v>0</v>
      </c>
      <c r="L226" s="29">
        <f>SUMIF(Chitiet!$B$9:$B$622,B226,Chitiet!$N$9:$N$622)</f>
        <v>5863000</v>
      </c>
      <c r="M226" s="29"/>
    </row>
    <row r="227" spans="1:13" ht="20.25" customHeight="1">
      <c r="A227" s="24">
        <f t="shared" si="7"/>
        <v>218</v>
      </c>
      <c r="B227" s="24" t="s">
        <v>877</v>
      </c>
      <c r="C227" s="25" t="s">
        <v>40</v>
      </c>
      <c r="D227" s="26" t="s">
        <v>209</v>
      </c>
      <c r="E227" s="24">
        <v>11</v>
      </c>
      <c r="F227" s="27" t="s">
        <v>177</v>
      </c>
      <c r="G227" s="28">
        <f>SUMIF(Chitiet!$B$9:$B$622,B227,Chitiet!$I$9:$I$622)</f>
        <v>45.1</v>
      </c>
      <c r="H227" s="28">
        <f>SUMIF(Chitiet!$B$9:$B$622,B227,Chitiet!$J$9:$J$622)</f>
        <v>45.1</v>
      </c>
      <c r="I227" s="48">
        <v>65000</v>
      </c>
      <c r="J227" s="29">
        <f t="shared" si="8"/>
        <v>2931500</v>
      </c>
      <c r="K227" s="29">
        <f>SUMIF(Chitiet!$B$9:$B$621,B227,Chitiet!$M$9:$M$621)</f>
        <v>0</v>
      </c>
      <c r="L227" s="29">
        <f>SUMIF(Chitiet!$B$9:$B$622,B227,Chitiet!$N$9:$N$622)</f>
        <v>2931500</v>
      </c>
      <c r="M227" s="29"/>
    </row>
    <row r="228" spans="1:13" ht="20.25" customHeight="1">
      <c r="A228" s="24">
        <f t="shared" si="7"/>
        <v>219</v>
      </c>
      <c r="B228" s="24" t="s">
        <v>874</v>
      </c>
      <c r="C228" s="25" t="s">
        <v>60</v>
      </c>
      <c r="D228" s="26" t="s">
        <v>671</v>
      </c>
      <c r="E228" s="24">
        <v>11</v>
      </c>
      <c r="F228" s="27" t="s">
        <v>177</v>
      </c>
      <c r="G228" s="28">
        <f>SUMIF(Chitiet!$B$9:$B$622,B228,Chitiet!$I$9:$I$622)</f>
        <v>30.1</v>
      </c>
      <c r="H228" s="28">
        <f>SUMIF(Chitiet!$B$9:$B$622,B228,Chitiet!$J$9:$J$622)</f>
        <v>30.1</v>
      </c>
      <c r="I228" s="48">
        <v>65000</v>
      </c>
      <c r="J228" s="29">
        <f t="shared" si="8"/>
        <v>1956500</v>
      </c>
      <c r="K228" s="29">
        <f>SUMIF(Chitiet!$B$9:$B$621,B228,Chitiet!$M$9:$M$621)</f>
        <v>0</v>
      </c>
      <c r="L228" s="29">
        <f>SUMIF(Chitiet!$B$9:$B$622,B228,Chitiet!$N$9:$N$622)</f>
        <v>1956500</v>
      </c>
      <c r="M228" s="29"/>
    </row>
    <row r="229" spans="1:13" ht="20.25" customHeight="1">
      <c r="A229" s="24">
        <f t="shared" si="7"/>
        <v>220</v>
      </c>
      <c r="B229" s="24" t="s">
        <v>552</v>
      </c>
      <c r="C229" s="25" t="s">
        <v>203</v>
      </c>
      <c r="D229" s="26" t="s">
        <v>272</v>
      </c>
      <c r="E229" s="24">
        <v>11</v>
      </c>
      <c r="F229" s="27" t="s">
        <v>177</v>
      </c>
      <c r="G229" s="28">
        <f>SUMIF(Chitiet!$B$9:$B$622,B229,Chitiet!$I$9:$I$622)</f>
        <v>75.2</v>
      </c>
      <c r="H229" s="28">
        <f>SUMIF(Chitiet!$B$9:$B$622,B229,Chitiet!$J$9:$J$622)</f>
        <v>75.2</v>
      </c>
      <c r="I229" s="48">
        <v>65000</v>
      </c>
      <c r="J229" s="29">
        <f t="shared" si="8"/>
        <v>4888000</v>
      </c>
      <c r="K229" s="29">
        <f>SUMIF(Chitiet!$B$9:$B$621,B229,Chitiet!$M$9:$M$621)</f>
        <v>0</v>
      </c>
      <c r="L229" s="29">
        <f>SUMIF(Chitiet!$B$9:$B$622,B229,Chitiet!$N$9:$N$622)</f>
        <v>4888000</v>
      </c>
      <c r="M229" s="29"/>
    </row>
    <row r="230" spans="1:13" ht="20.25" customHeight="1">
      <c r="A230" s="24">
        <f t="shared" si="7"/>
        <v>221</v>
      </c>
      <c r="B230" s="24" t="s">
        <v>573</v>
      </c>
      <c r="C230" s="25" t="s">
        <v>582</v>
      </c>
      <c r="D230" s="26" t="s">
        <v>231</v>
      </c>
      <c r="E230" s="24">
        <v>11</v>
      </c>
      <c r="F230" s="27" t="s">
        <v>177</v>
      </c>
      <c r="G230" s="28">
        <f>SUMIF(Chitiet!$B$9:$B$622,B230,Chitiet!$I$9:$I$622)</f>
        <v>45.1</v>
      </c>
      <c r="H230" s="28">
        <f>SUMIF(Chitiet!$B$9:$B$622,B230,Chitiet!$J$9:$J$622)</f>
        <v>45.1</v>
      </c>
      <c r="I230" s="48">
        <v>65000</v>
      </c>
      <c r="J230" s="29">
        <f t="shared" si="8"/>
        <v>2931500</v>
      </c>
      <c r="K230" s="29">
        <f>SUMIF(Chitiet!$B$9:$B$621,B230,Chitiet!$M$9:$M$621)</f>
        <v>0</v>
      </c>
      <c r="L230" s="29">
        <f>SUMIF(Chitiet!$B$9:$B$622,B230,Chitiet!$N$9:$N$622)</f>
        <v>2931500</v>
      </c>
      <c r="M230" s="29"/>
    </row>
    <row r="231" spans="1:13" ht="20.25" customHeight="1">
      <c r="A231" s="24">
        <f t="shared" si="7"/>
        <v>222</v>
      </c>
      <c r="B231" s="24" t="s">
        <v>875</v>
      </c>
      <c r="C231" s="25" t="s">
        <v>876</v>
      </c>
      <c r="D231" s="26" t="s">
        <v>47</v>
      </c>
      <c r="E231" s="24">
        <v>11</v>
      </c>
      <c r="F231" s="27" t="s">
        <v>177</v>
      </c>
      <c r="G231" s="28">
        <f>SUMIF(Chitiet!$B$9:$B$622,B231,Chitiet!$I$9:$I$622)</f>
        <v>45.1</v>
      </c>
      <c r="H231" s="28">
        <f>SUMIF(Chitiet!$B$9:$B$622,B231,Chitiet!$J$9:$J$622)</f>
        <v>45.1</v>
      </c>
      <c r="I231" s="48">
        <v>65000</v>
      </c>
      <c r="J231" s="29">
        <f t="shared" si="8"/>
        <v>2931500</v>
      </c>
      <c r="K231" s="29">
        <f>SUMIF(Chitiet!$B$9:$B$621,B231,Chitiet!$M$9:$M$621)</f>
        <v>0</v>
      </c>
      <c r="L231" s="29">
        <f>SUMIF(Chitiet!$B$9:$B$622,B231,Chitiet!$N$9:$N$622)</f>
        <v>2931500</v>
      </c>
      <c r="M231" s="29"/>
    </row>
    <row r="232" spans="1:13" ht="20.25" customHeight="1">
      <c r="A232" s="24">
        <f t="shared" si="7"/>
        <v>223</v>
      </c>
      <c r="B232" s="24" t="s">
        <v>695</v>
      </c>
      <c r="C232" s="25" t="s">
        <v>234</v>
      </c>
      <c r="D232" s="26" t="s">
        <v>272</v>
      </c>
      <c r="E232" s="24">
        <v>11</v>
      </c>
      <c r="F232" s="27" t="s">
        <v>391</v>
      </c>
      <c r="G232" s="28">
        <f>SUMIF(Chitiet!$B$9:$B$622,B232,Chitiet!$I$9:$I$622)</f>
        <v>60.2</v>
      </c>
      <c r="H232" s="28">
        <f>SUMIF(Chitiet!$B$9:$B$622,B232,Chitiet!$J$9:$J$622)</f>
        <v>60.2</v>
      </c>
      <c r="I232" s="48">
        <v>65000</v>
      </c>
      <c r="J232" s="29">
        <f t="shared" si="8"/>
        <v>3913000</v>
      </c>
      <c r="K232" s="29">
        <f>SUMIF(Chitiet!$B$9:$B$621,B232,Chitiet!$M$9:$M$621)</f>
        <v>0</v>
      </c>
      <c r="L232" s="29">
        <f>SUMIF(Chitiet!$B$9:$B$622,B232,Chitiet!$N$9:$N$622)</f>
        <v>3913000</v>
      </c>
      <c r="M232" s="29"/>
    </row>
    <row r="233" spans="1:13" ht="20.25" customHeight="1">
      <c r="A233" s="24">
        <f t="shared" si="7"/>
        <v>224</v>
      </c>
      <c r="B233" s="24" t="s">
        <v>412</v>
      </c>
      <c r="C233" s="25" t="s">
        <v>205</v>
      </c>
      <c r="D233" s="26" t="s">
        <v>235</v>
      </c>
      <c r="E233" s="24">
        <v>11</v>
      </c>
      <c r="F233" s="27" t="s">
        <v>391</v>
      </c>
      <c r="G233" s="28">
        <f>SUMIF(Chitiet!$B$9:$B$622,B233,Chitiet!$I$9:$I$622)</f>
        <v>45.1</v>
      </c>
      <c r="H233" s="28">
        <f>SUMIF(Chitiet!$B$9:$B$622,B233,Chitiet!$J$9:$J$622)</f>
        <v>45.1</v>
      </c>
      <c r="I233" s="48">
        <v>65000</v>
      </c>
      <c r="J233" s="29">
        <f t="shared" si="8"/>
        <v>2931500</v>
      </c>
      <c r="K233" s="29">
        <f>SUMIF(Chitiet!$B$9:$B$621,B233,Chitiet!$M$9:$M$621)</f>
        <v>0</v>
      </c>
      <c r="L233" s="29">
        <f>SUMIF(Chitiet!$B$9:$B$622,B233,Chitiet!$N$9:$N$622)</f>
        <v>2931500</v>
      </c>
      <c r="M233" s="29"/>
    </row>
    <row r="234" spans="1:13" ht="20.25" customHeight="1">
      <c r="A234" s="24">
        <f t="shared" si="7"/>
        <v>225</v>
      </c>
      <c r="B234" s="24" t="s">
        <v>880</v>
      </c>
      <c r="C234" s="25" t="s">
        <v>648</v>
      </c>
      <c r="D234" s="26" t="s">
        <v>231</v>
      </c>
      <c r="E234" s="24">
        <v>11</v>
      </c>
      <c r="F234" s="27" t="s">
        <v>391</v>
      </c>
      <c r="G234" s="28">
        <f>SUMIF(Chitiet!$B$9:$B$622,B234,Chitiet!$I$9:$I$622)</f>
        <v>30.1</v>
      </c>
      <c r="H234" s="28">
        <f>SUMIF(Chitiet!$B$9:$B$622,B234,Chitiet!$J$9:$J$622)</f>
        <v>30.1</v>
      </c>
      <c r="I234" s="48">
        <v>65000</v>
      </c>
      <c r="J234" s="29">
        <f t="shared" si="8"/>
        <v>1956500</v>
      </c>
      <c r="K234" s="29">
        <f>SUMIF(Chitiet!$B$9:$B$621,B234,Chitiet!$M$9:$M$621)</f>
        <v>0</v>
      </c>
      <c r="L234" s="29">
        <f>SUMIF(Chitiet!$B$9:$B$622,B234,Chitiet!$N$9:$N$622)</f>
        <v>1956500</v>
      </c>
      <c r="M234" s="29"/>
    </row>
    <row r="235" spans="1:13" ht="20.25" customHeight="1">
      <c r="A235" s="24">
        <f t="shared" si="7"/>
        <v>226</v>
      </c>
      <c r="B235" s="24" t="s">
        <v>878</v>
      </c>
      <c r="C235" s="25" t="s">
        <v>879</v>
      </c>
      <c r="D235" s="26" t="s">
        <v>254</v>
      </c>
      <c r="E235" s="24">
        <v>11</v>
      </c>
      <c r="F235" s="27" t="s">
        <v>391</v>
      </c>
      <c r="G235" s="28">
        <f>SUMIF(Chitiet!$B$9:$B$622,B235,Chitiet!$I$9:$I$622)</f>
        <v>30.3</v>
      </c>
      <c r="H235" s="28">
        <f>SUMIF(Chitiet!$B$9:$B$622,B235,Chitiet!$J$9:$J$622)</f>
        <v>30.3</v>
      </c>
      <c r="I235" s="48">
        <v>65000</v>
      </c>
      <c r="J235" s="29">
        <f t="shared" si="8"/>
        <v>1969500</v>
      </c>
      <c r="K235" s="29">
        <f>SUMIF(Chitiet!$B$9:$B$621,B235,Chitiet!$M$9:$M$621)</f>
        <v>0</v>
      </c>
      <c r="L235" s="29">
        <f>SUMIF(Chitiet!$B$9:$B$622,B235,Chitiet!$N$9:$N$622)</f>
        <v>1969500</v>
      </c>
      <c r="M235" s="29"/>
    </row>
    <row r="236" spans="1:13" ht="20.25" customHeight="1">
      <c r="A236" s="24">
        <f t="shared" si="7"/>
        <v>227</v>
      </c>
      <c r="B236" s="24" t="s">
        <v>881</v>
      </c>
      <c r="C236" s="25" t="s">
        <v>205</v>
      </c>
      <c r="D236" s="26" t="s">
        <v>810</v>
      </c>
      <c r="E236" s="24">
        <v>11</v>
      </c>
      <c r="F236" s="27" t="s">
        <v>391</v>
      </c>
      <c r="G236" s="28">
        <f>SUMIF(Chitiet!$B$9:$B$622,B236,Chitiet!$I$9:$I$622)</f>
        <v>30.1</v>
      </c>
      <c r="H236" s="28">
        <f>SUMIF(Chitiet!$B$9:$B$622,B236,Chitiet!$J$9:$J$622)</f>
        <v>30.1</v>
      </c>
      <c r="I236" s="48">
        <v>65000</v>
      </c>
      <c r="J236" s="29">
        <f t="shared" si="8"/>
        <v>1956500</v>
      </c>
      <c r="K236" s="29">
        <f>SUMIF(Chitiet!$B$9:$B$621,B236,Chitiet!$M$9:$M$621)</f>
        <v>0</v>
      </c>
      <c r="L236" s="29">
        <f>SUMIF(Chitiet!$B$9:$B$622,B236,Chitiet!$N$9:$N$622)</f>
        <v>1956500</v>
      </c>
      <c r="M236" s="29"/>
    </row>
    <row r="237" spans="1:13" ht="20.25" customHeight="1">
      <c r="A237" s="24">
        <f t="shared" si="7"/>
        <v>228</v>
      </c>
      <c r="B237" s="24" t="s">
        <v>609</v>
      </c>
      <c r="C237" s="25" t="s">
        <v>623</v>
      </c>
      <c r="D237" s="26" t="s">
        <v>41</v>
      </c>
      <c r="E237" s="24">
        <v>11</v>
      </c>
      <c r="F237" s="27" t="s">
        <v>391</v>
      </c>
      <c r="G237" s="28">
        <f>SUMIF(Chitiet!$B$9:$B$622,B237,Chitiet!$I$9:$I$622)</f>
        <v>90.2</v>
      </c>
      <c r="H237" s="28">
        <f>SUMIF(Chitiet!$B$9:$B$622,B237,Chitiet!$J$9:$J$622)</f>
        <v>90.2</v>
      </c>
      <c r="I237" s="48">
        <v>65000</v>
      </c>
      <c r="J237" s="29">
        <f t="shared" si="8"/>
        <v>5863000</v>
      </c>
      <c r="K237" s="29">
        <f>SUMIF(Chitiet!$B$9:$B$621,B237,Chitiet!$M$9:$M$621)</f>
        <v>0</v>
      </c>
      <c r="L237" s="29">
        <f>SUMIF(Chitiet!$B$9:$B$622,B237,Chitiet!$N$9:$N$622)</f>
        <v>5863000</v>
      </c>
      <c r="M237" s="29"/>
    </row>
    <row r="238" spans="1:13" ht="20.25" customHeight="1">
      <c r="A238" s="24">
        <f t="shared" si="7"/>
        <v>229</v>
      </c>
      <c r="B238" s="24" t="s">
        <v>696</v>
      </c>
      <c r="C238" s="25" t="s">
        <v>664</v>
      </c>
      <c r="D238" s="26" t="s">
        <v>665</v>
      </c>
      <c r="E238" s="24">
        <v>11</v>
      </c>
      <c r="F238" s="27" t="s">
        <v>624</v>
      </c>
      <c r="G238" s="28">
        <f>SUMIF(Chitiet!$B$9:$B$622,B238,Chitiet!$I$9:$I$622)</f>
        <v>30.1</v>
      </c>
      <c r="H238" s="28">
        <f>SUMIF(Chitiet!$B$9:$B$622,B238,Chitiet!$J$9:$J$622)</f>
        <v>60.2</v>
      </c>
      <c r="I238" s="48">
        <v>65000</v>
      </c>
      <c r="J238" s="29">
        <f t="shared" si="8"/>
        <v>3913000</v>
      </c>
      <c r="K238" s="29">
        <f>SUMIF(Chitiet!$B$9:$B$621,B238,Chitiet!$M$9:$M$621)</f>
        <v>0</v>
      </c>
      <c r="L238" s="29">
        <f>SUMIF(Chitiet!$B$9:$B$622,B238,Chitiet!$N$9:$N$622)</f>
        <v>3913000</v>
      </c>
      <c r="M238" s="29"/>
    </row>
    <row r="239" spans="1:13" ht="20.25" customHeight="1">
      <c r="A239" s="24">
        <f t="shared" si="7"/>
        <v>230</v>
      </c>
      <c r="B239" s="24" t="s">
        <v>610</v>
      </c>
      <c r="C239" s="25" t="s">
        <v>264</v>
      </c>
      <c r="D239" s="26" t="s">
        <v>30</v>
      </c>
      <c r="E239" s="24">
        <v>11</v>
      </c>
      <c r="F239" s="27" t="s">
        <v>624</v>
      </c>
      <c r="G239" s="28">
        <f>SUMIF(Chitiet!$B$9:$B$622,B239,Chitiet!$I$9:$I$622)</f>
        <v>45.1</v>
      </c>
      <c r="H239" s="28">
        <f>SUMIF(Chitiet!$B$9:$B$622,B239,Chitiet!$J$9:$J$622)</f>
        <v>45.1</v>
      </c>
      <c r="I239" s="48">
        <v>65000</v>
      </c>
      <c r="J239" s="29">
        <f t="shared" si="8"/>
        <v>2931500</v>
      </c>
      <c r="K239" s="29">
        <f>SUMIF(Chitiet!$B$9:$B$621,B239,Chitiet!$M$9:$M$621)</f>
        <v>0</v>
      </c>
      <c r="L239" s="29">
        <f>SUMIF(Chitiet!$B$9:$B$622,B239,Chitiet!$N$9:$N$622)</f>
        <v>2931500</v>
      </c>
      <c r="M239" s="29"/>
    </row>
    <row r="240" spans="1:13" ht="20.25" customHeight="1">
      <c r="A240" s="24">
        <f t="shared" si="7"/>
        <v>231</v>
      </c>
      <c r="B240" s="24" t="s">
        <v>882</v>
      </c>
      <c r="C240" s="25" t="s">
        <v>883</v>
      </c>
      <c r="D240" s="26" t="s">
        <v>213</v>
      </c>
      <c r="E240" s="24">
        <v>11</v>
      </c>
      <c r="F240" s="27" t="s">
        <v>130</v>
      </c>
      <c r="G240" s="28">
        <f>SUMIF(Chitiet!$B$9:$B$622,B240,Chitiet!$I$9:$I$622)</f>
        <v>45.1</v>
      </c>
      <c r="H240" s="28">
        <f>SUMIF(Chitiet!$B$9:$B$622,B240,Chitiet!$J$9:$J$622)</f>
        <v>45.1</v>
      </c>
      <c r="I240" s="48">
        <v>65000</v>
      </c>
      <c r="J240" s="29">
        <f t="shared" si="8"/>
        <v>2931500</v>
      </c>
      <c r="K240" s="29">
        <f>SUMIF(Chitiet!$B$9:$B$621,B240,Chitiet!$M$9:$M$621)</f>
        <v>0</v>
      </c>
      <c r="L240" s="29">
        <f>SUMIF(Chitiet!$B$9:$B$622,B240,Chitiet!$N$9:$N$622)</f>
        <v>2931500</v>
      </c>
      <c r="M240" s="29"/>
    </row>
    <row r="241" spans="1:13" ht="20.25" customHeight="1">
      <c r="A241" s="24">
        <f t="shared" si="7"/>
        <v>232</v>
      </c>
      <c r="B241" s="24" t="s">
        <v>413</v>
      </c>
      <c r="C241" s="25" t="s">
        <v>290</v>
      </c>
      <c r="D241" s="26" t="s">
        <v>217</v>
      </c>
      <c r="E241" s="24">
        <v>11</v>
      </c>
      <c r="F241" s="27" t="s">
        <v>130</v>
      </c>
      <c r="G241" s="28">
        <f>SUMIF(Chitiet!$B$9:$B$622,B241,Chitiet!$I$9:$I$622)</f>
        <v>45.1</v>
      </c>
      <c r="H241" s="28">
        <f>SUMIF(Chitiet!$B$9:$B$622,B241,Chitiet!$J$9:$J$622)</f>
        <v>45.1</v>
      </c>
      <c r="I241" s="48">
        <v>65000</v>
      </c>
      <c r="J241" s="29">
        <f t="shared" si="8"/>
        <v>2931500</v>
      </c>
      <c r="K241" s="29">
        <f>SUMIF(Chitiet!$B$9:$B$621,B241,Chitiet!$M$9:$M$621)</f>
        <v>0</v>
      </c>
      <c r="L241" s="29">
        <f>SUMIF(Chitiet!$B$9:$B$622,B241,Chitiet!$N$9:$N$622)</f>
        <v>2931500</v>
      </c>
      <c r="M241" s="29"/>
    </row>
    <row r="242" spans="1:13" ht="20.25" customHeight="1">
      <c r="A242" s="24">
        <f t="shared" si="7"/>
        <v>233</v>
      </c>
      <c r="B242" s="24" t="s">
        <v>884</v>
      </c>
      <c r="C242" s="25" t="s">
        <v>885</v>
      </c>
      <c r="D242" s="26" t="s">
        <v>303</v>
      </c>
      <c r="E242" s="24">
        <v>12</v>
      </c>
      <c r="F242" s="27" t="s">
        <v>916</v>
      </c>
      <c r="G242" s="28">
        <f>SUMIF(Chitiet!$B$9:$B$622,B242,Chitiet!$I$9:$I$622)</f>
        <v>105.30000000000001</v>
      </c>
      <c r="H242" s="28">
        <f>SUMIF(Chitiet!$B$9:$B$622,B242,Chitiet!$J$9:$J$622)</f>
        <v>105.30000000000001</v>
      </c>
      <c r="I242" s="48">
        <v>65000</v>
      </c>
      <c r="J242" s="29">
        <f t="shared" si="8"/>
        <v>6844500.0000000009</v>
      </c>
      <c r="K242" s="29">
        <f>SUMIF(Chitiet!$B$9:$B$621,B242,Chitiet!$M$9:$M$621)</f>
        <v>0</v>
      </c>
      <c r="L242" s="29">
        <f>SUMIF(Chitiet!$B$9:$B$622,B242,Chitiet!$N$9:$N$622)</f>
        <v>6844500</v>
      </c>
      <c r="M242" s="29"/>
    </row>
    <row r="243" spans="1:13" ht="20.25" customHeight="1">
      <c r="A243" s="24">
        <f t="shared" si="7"/>
        <v>234</v>
      </c>
      <c r="B243" s="24" t="s">
        <v>886</v>
      </c>
      <c r="C243" s="25" t="s">
        <v>251</v>
      </c>
      <c r="D243" s="26" t="s">
        <v>267</v>
      </c>
      <c r="E243" s="24">
        <v>12</v>
      </c>
      <c r="F243" s="27" t="s">
        <v>625</v>
      </c>
      <c r="G243" s="28">
        <f>SUMIF(Chitiet!$B$9:$B$622,B243,Chitiet!$I$9:$I$622)</f>
        <v>15.1</v>
      </c>
      <c r="H243" s="28">
        <f>SUMIF(Chitiet!$B$9:$B$622,B243,Chitiet!$J$9:$J$622)</f>
        <v>15.1</v>
      </c>
      <c r="I243" s="48">
        <v>65000</v>
      </c>
      <c r="J243" s="29">
        <f t="shared" si="8"/>
        <v>981500</v>
      </c>
      <c r="K243" s="29">
        <f>SUMIF(Chitiet!$B$9:$B$621,B243,Chitiet!$M$9:$M$621)</f>
        <v>0</v>
      </c>
      <c r="L243" s="29">
        <f>SUMIF(Chitiet!$B$9:$B$622,B243,Chitiet!$N$9:$N$622)</f>
        <v>981500</v>
      </c>
      <c r="M243" s="29"/>
    </row>
    <row r="244" spans="1:13" ht="20.25" customHeight="1">
      <c r="A244" s="24">
        <f t="shared" si="7"/>
        <v>235</v>
      </c>
      <c r="B244" s="24" t="s">
        <v>393</v>
      </c>
      <c r="C244" s="25" t="s">
        <v>97</v>
      </c>
      <c r="D244" s="26" t="s">
        <v>98</v>
      </c>
      <c r="E244" s="24">
        <v>12</v>
      </c>
      <c r="F244" s="27" t="s">
        <v>168</v>
      </c>
      <c r="G244" s="28">
        <f>SUMIF(Chitiet!$B$9:$B$622,B244,Chitiet!$I$9:$I$622)</f>
        <v>60.5</v>
      </c>
      <c r="H244" s="28">
        <f>SUMIF(Chitiet!$B$9:$B$622,B244,Chitiet!$J$9:$J$622)</f>
        <v>60.5</v>
      </c>
      <c r="I244" s="48">
        <v>65000</v>
      </c>
      <c r="J244" s="29">
        <f t="shared" si="8"/>
        <v>3932500</v>
      </c>
      <c r="K244" s="29">
        <f>SUMIF(Chitiet!$B$9:$B$621,B244,Chitiet!$M$9:$M$621)</f>
        <v>0</v>
      </c>
      <c r="L244" s="29">
        <f>SUMIF(Chitiet!$B$9:$B$622,B244,Chitiet!$N$9:$N$622)</f>
        <v>3932500</v>
      </c>
      <c r="M244" s="29"/>
    </row>
    <row r="245" spans="1:13" ht="20.25" customHeight="1">
      <c r="A245" s="24">
        <f t="shared" si="7"/>
        <v>236</v>
      </c>
      <c r="B245" s="24" t="s">
        <v>697</v>
      </c>
      <c r="C245" s="25" t="s">
        <v>666</v>
      </c>
      <c r="D245" s="26" t="s">
        <v>272</v>
      </c>
      <c r="E245" s="24">
        <v>12</v>
      </c>
      <c r="F245" s="27" t="s">
        <v>168</v>
      </c>
      <c r="G245" s="28">
        <f>SUMIF(Chitiet!$B$9:$B$622,B245,Chitiet!$I$9:$I$622)</f>
        <v>30.1</v>
      </c>
      <c r="H245" s="28">
        <f>SUMIF(Chitiet!$B$9:$B$622,B245,Chitiet!$J$9:$J$622)</f>
        <v>30.1</v>
      </c>
      <c r="I245" s="48">
        <v>65000</v>
      </c>
      <c r="J245" s="29">
        <f t="shared" si="8"/>
        <v>1956500</v>
      </c>
      <c r="K245" s="29">
        <f>SUMIF(Chitiet!$B$9:$B$621,B245,Chitiet!$M$9:$M$621)</f>
        <v>0</v>
      </c>
      <c r="L245" s="29">
        <f>SUMIF(Chitiet!$B$9:$B$622,B245,Chitiet!$N$9:$N$622)</f>
        <v>1956500</v>
      </c>
      <c r="M245" s="29"/>
    </row>
    <row r="246" spans="1:13" ht="20.25" customHeight="1">
      <c r="A246" s="24">
        <f t="shared" si="7"/>
        <v>237</v>
      </c>
      <c r="B246" s="24" t="s">
        <v>887</v>
      </c>
      <c r="C246" s="25" t="s">
        <v>56</v>
      </c>
      <c r="D246" s="26" t="s">
        <v>223</v>
      </c>
      <c r="E246" s="24">
        <v>12</v>
      </c>
      <c r="F246" s="27" t="s">
        <v>168</v>
      </c>
      <c r="G246" s="28">
        <f>SUMIF(Chitiet!$B$9:$B$622,B246,Chitiet!$I$9:$I$622)</f>
        <v>45.3</v>
      </c>
      <c r="H246" s="28">
        <f>SUMIF(Chitiet!$B$9:$B$622,B246,Chitiet!$J$9:$J$622)</f>
        <v>90.6</v>
      </c>
      <c r="I246" s="48">
        <v>65000</v>
      </c>
      <c r="J246" s="29">
        <f t="shared" si="8"/>
        <v>5889000</v>
      </c>
      <c r="K246" s="29">
        <f>SUMIF(Chitiet!$B$9:$B$621,B246,Chitiet!$M$9:$M$621)</f>
        <v>0</v>
      </c>
      <c r="L246" s="29">
        <f>SUMIF(Chitiet!$B$9:$B$622,B246,Chitiet!$N$9:$N$622)</f>
        <v>5889000</v>
      </c>
      <c r="M246" s="29"/>
    </row>
    <row r="247" spans="1:13" ht="20.25" customHeight="1">
      <c r="A247" s="24">
        <f t="shared" si="7"/>
        <v>238</v>
      </c>
      <c r="B247" s="24" t="s">
        <v>392</v>
      </c>
      <c r="C247" s="25" t="s">
        <v>127</v>
      </c>
      <c r="D247" s="26" t="s">
        <v>626</v>
      </c>
      <c r="E247" s="24">
        <v>13</v>
      </c>
      <c r="F247" s="27" t="s">
        <v>128</v>
      </c>
      <c r="G247" s="28">
        <f>SUMIF(Chitiet!$B$9:$B$622,B247,Chitiet!$I$9:$I$622)</f>
        <v>30.1</v>
      </c>
      <c r="H247" s="28">
        <f>SUMIF(Chitiet!$B$9:$B$622,B247,Chitiet!$J$9:$J$622)</f>
        <v>30.1</v>
      </c>
      <c r="I247" s="48">
        <v>65000</v>
      </c>
      <c r="J247" s="29">
        <f t="shared" si="8"/>
        <v>1956500</v>
      </c>
      <c r="K247" s="29">
        <f>SUMIF(Chitiet!$B$9:$B$621,B247,Chitiet!$M$9:$M$621)</f>
        <v>0</v>
      </c>
      <c r="L247" s="29">
        <f>SUMIF(Chitiet!$B$9:$B$622,B247,Chitiet!$N$9:$N$622)</f>
        <v>1956500</v>
      </c>
      <c r="M247" s="29"/>
    </row>
    <row r="248" spans="1:13" ht="20.25" customHeight="1">
      <c r="A248" s="24">
        <f t="shared" si="7"/>
        <v>239</v>
      </c>
      <c r="B248" s="24" t="s">
        <v>891</v>
      </c>
      <c r="C248" s="25" t="s">
        <v>63</v>
      </c>
      <c r="D248" s="26" t="s">
        <v>223</v>
      </c>
      <c r="E248" s="24">
        <v>13</v>
      </c>
      <c r="F248" s="27" t="s">
        <v>128</v>
      </c>
      <c r="G248" s="28">
        <f>SUMIF(Chitiet!$B$9:$B$622,B248,Chitiet!$I$9:$I$622)</f>
        <v>60.7</v>
      </c>
      <c r="H248" s="28">
        <f>SUMIF(Chitiet!$B$9:$B$622,B248,Chitiet!$J$9:$J$622)</f>
        <v>60.7</v>
      </c>
      <c r="I248" s="48">
        <v>65000</v>
      </c>
      <c r="J248" s="29">
        <f t="shared" si="8"/>
        <v>3945500</v>
      </c>
      <c r="K248" s="29">
        <f>SUMIF(Chitiet!$B$9:$B$621,B248,Chitiet!$M$9:$M$621)</f>
        <v>0</v>
      </c>
      <c r="L248" s="29">
        <f>SUMIF(Chitiet!$B$9:$B$622,B248,Chitiet!$N$9:$N$622)</f>
        <v>3945500</v>
      </c>
      <c r="M248" s="29"/>
    </row>
    <row r="249" spans="1:13" ht="20.25" customHeight="1">
      <c r="A249" s="24">
        <f t="shared" si="7"/>
        <v>240</v>
      </c>
      <c r="B249" s="24" t="s">
        <v>431</v>
      </c>
      <c r="C249" s="25" t="s">
        <v>96</v>
      </c>
      <c r="D249" s="26" t="s">
        <v>272</v>
      </c>
      <c r="E249" s="24">
        <v>13</v>
      </c>
      <c r="F249" s="27" t="s">
        <v>128</v>
      </c>
      <c r="G249" s="28">
        <f>SUMIF(Chitiet!$B$9:$B$622,B249,Chitiet!$I$9:$I$622)</f>
        <v>135.4</v>
      </c>
      <c r="H249" s="28">
        <f>SUMIF(Chitiet!$B$9:$B$622,B249,Chitiet!$J$9:$J$622)</f>
        <v>180.5</v>
      </c>
      <c r="I249" s="48">
        <v>65000</v>
      </c>
      <c r="J249" s="29">
        <f t="shared" si="8"/>
        <v>11732500</v>
      </c>
      <c r="K249" s="29">
        <f>SUMIF(Chitiet!$B$9:$B$621,B249,Chitiet!$M$9:$M$621)</f>
        <v>0</v>
      </c>
      <c r="L249" s="29">
        <f>SUMIF(Chitiet!$B$9:$B$622,B249,Chitiet!$N$9:$N$622)</f>
        <v>11732500</v>
      </c>
      <c r="M249" s="29"/>
    </row>
    <row r="250" spans="1:13" ht="20.25" customHeight="1">
      <c r="A250" s="24">
        <f t="shared" si="7"/>
        <v>241</v>
      </c>
      <c r="B250" s="24" t="s">
        <v>698</v>
      </c>
      <c r="C250" s="25" t="s">
        <v>264</v>
      </c>
      <c r="D250" s="26" t="s">
        <v>210</v>
      </c>
      <c r="E250" s="24">
        <v>13</v>
      </c>
      <c r="F250" s="27" t="s">
        <v>128</v>
      </c>
      <c r="G250" s="28">
        <f>SUMIF(Chitiet!$B$9:$B$622,B250,Chitiet!$I$9:$I$622)</f>
        <v>30.4</v>
      </c>
      <c r="H250" s="28">
        <f>SUMIF(Chitiet!$B$9:$B$622,B250,Chitiet!$J$9:$J$622)</f>
        <v>30.4</v>
      </c>
      <c r="I250" s="48">
        <v>65000</v>
      </c>
      <c r="J250" s="29">
        <f t="shared" si="8"/>
        <v>1976000</v>
      </c>
      <c r="K250" s="29">
        <f>SUMIF(Chitiet!$B$9:$B$621,B250,Chitiet!$M$9:$M$621)</f>
        <v>0</v>
      </c>
      <c r="L250" s="29">
        <f>SUMIF(Chitiet!$B$9:$B$622,B250,Chitiet!$N$9:$N$622)</f>
        <v>1976000</v>
      </c>
      <c r="M250" s="29"/>
    </row>
    <row r="251" spans="1:13" ht="20.25" customHeight="1">
      <c r="A251" s="24">
        <f t="shared" si="7"/>
        <v>242</v>
      </c>
      <c r="B251" s="24" t="s">
        <v>892</v>
      </c>
      <c r="C251" s="25" t="s">
        <v>893</v>
      </c>
      <c r="D251" s="26" t="s">
        <v>217</v>
      </c>
      <c r="E251" s="24">
        <v>13</v>
      </c>
      <c r="F251" s="27" t="s">
        <v>128</v>
      </c>
      <c r="G251" s="28">
        <f>SUMIF(Chitiet!$B$9:$B$622,B251,Chitiet!$I$9:$I$622)</f>
        <v>30.1</v>
      </c>
      <c r="H251" s="28">
        <f>SUMIF(Chitiet!$B$9:$B$622,B251,Chitiet!$J$9:$J$622)</f>
        <v>30.1</v>
      </c>
      <c r="I251" s="48">
        <v>65000</v>
      </c>
      <c r="J251" s="29">
        <f t="shared" si="8"/>
        <v>1956500</v>
      </c>
      <c r="K251" s="29">
        <f>SUMIF(Chitiet!$B$9:$B$621,B251,Chitiet!$M$9:$M$621)</f>
        <v>0</v>
      </c>
      <c r="L251" s="29">
        <f>SUMIF(Chitiet!$B$9:$B$622,B251,Chitiet!$N$9:$N$622)</f>
        <v>1956500</v>
      </c>
      <c r="M251" s="29"/>
    </row>
    <row r="252" spans="1:13" ht="20.25" customHeight="1">
      <c r="A252" s="24">
        <f t="shared" si="7"/>
        <v>243</v>
      </c>
      <c r="B252" s="24" t="s">
        <v>699</v>
      </c>
      <c r="C252" s="25" t="s">
        <v>667</v>
      </c>
      <c r="D252" s="26" t="s">
        <v>41</v>
      </c>
      <c r="E252" s="24">
        <v>13</v>
      </c>
      <c r="F252" s="27" t="s">
        <v>128</v>
      </c>
      <c r="G252" s="28">
        <f>SUMIF(Chitiet!$B$9:$B$622,B252,Chitiet!$I$9:$I$622)</f>
        <v>30.3</v>
      </c>
      <c r="H252" s="28">
        <f>SUMIF(Chitiet!$B$9:$B$622,B252,Chitiet!$J$9:$J$622)</f>
        <v>30.3</v>
      </c>
      <c r="I252" s="48">
        <v>65000</v>
      </c>
      <c r="J252" s="29">
        <f t="shared" si="8"/>
        <v>1969500</v>
      </c>
      <c r="K252" s="29">
        <f>SUMIF(Chitiet!$B$9:$B$621,B252,Chitiet!$M$9:$M$621)</f>
        <v>0</v>
      </c>
      <c r="L252" s="29">
        <f>SUMIF(Chitiet!$B$9:$B$622,B252,Chitiet!$N$9:$N$622)</f>
        <v>1969500</v>
      </c>
      <c r="M252" s="29"/>
    </row>
    <row r="253" spans="1:13" ht="20.25" customHeight="1">
      <c r="A253" s="24">
        <f t="shared" si="7"/>
        <v>244</v>
      </c>
      <c r="B253" s="24" t="s">
        <v>574</v>
      </c>
      <c r="C253" s="25" t="s">
        <v>203</v>
      </c>
      <c r="D253" s="26" t="s">
        <v>87</v>
      </c>
      <c r="E253" s="24">
        <v>13</v>
      </c>
      <c r="F253" s="27" t="s">
        <v>128</v>
      </c>
      <c r="G253" s="28">
        <f>SUMIF(Chitiet!$B$9:$B$622,B253,Chitiet!$I$9:$I$622)</f>
        <v>45.1</v>
      </c>
      <c r="H253" s="28">
        <f>SUMIF(Chitiet!$B$9:$B$622,B253,Chitiet!$J$9:$J$622)</f>
        <v>90.2</v>
      </c>
      <c r="I253" s="48">
        <v>65000</v>
      </c>
      <c r="J253" s="29">
        <f t="shared" si="8"/>
        <v>5863000</v>
      </c>
      <c r="K253" s="29">
        <f>SUMIF(Chitiet!$B$9:$B$621,B253,Chitiet!$M$9:$M$621)</f>
        <v>0</v>
      </c>
      <c r="L253" s="29">
        <f>SUMIF(Chitiet!$B$9:$B$622,B253,Chitiet!$N$9:$N$622)</f>
        <v>5863000</v>
      </c>
      <c r="M253" s="29"/>
    </row>
    <row r="254" spans="1:13" ht="20.25" customHeight="1">
      <c r="A254" s="24">
        <f t="shared" si="7"/>
        <v>245</v>
      </c>
      <c r="B254" s="24" t="s">
        <v>700</v>
      </c>
      <c r="C254" s="25" t="s">
        <v>202</v>
      </c>
      <c r="D254" s="26" t="s">
        <v>645</v>
      </c>
      <c r="E254" s="24">
        <v>13</v>
      </c>
      <c r="F254" s="27" t="s">
        <v>128</v>
      </c>
      <c r="G254" s="28">
        <f>SUMIF(Chitiet!$B$9:$B$622,B254,Chitiet!$I$9:$I$622)</f>
        <v>60.5</v>
      </c>
      <c r="H254" s="28">
        <f>SUMIF(Chitiet!$B$9:$B$622,B254,Chitiet!$J$9:$J$622)</f>
        <v>60.5</v>
      </c>
      <c r="I254" s="48">
        <v>65000</v>
      </c>
      <c r="J254" s="29">
        <f t="shared" si="8"/>
        <v>3932500</v>
      </c>
      <c r="K254" s="29">
        <f>SUMIF(Chitiet!$B$9:$B$621,B254,Chitiet!$M$9:$M$621)</f>
        <v>0</v>
      </c>
      <c r="L254" s="29">
        <f>SUMIF(Chitiet!$B$9:$B$622,B254,Chitiet!$N$9:$N$622)</f>
        <v>3932500</v>
      </c>
      <c r="M254" s="29"/>
    </row>
    <row r="255" spans="1:13" ht="20.25" customHeight="1">
      <c r="A255" s="24">
        <f t="shared" si="7"/>
        <v>246</v>
      </c>
      <c r="B255" s="24" t="s">
        <v>701</v>
      </c>
      <c r="C255" s="25" t="s">
        <v>290</v>
      </c>
      <c r="D255" s="26" t="s">
        <v>267</v>
      </c>
      <c r="E255" s="24">
        <v>13</v>
      </c>
      <c r="F255" s="27" t="s">
        <v>128</v>
      </c>
      <c r="G255" s="28">
        <f>SUMIF(Chitiet!$B$9:$B$622,B255,Chitiet!$I$9:$I$622)</f>
        <v>30.1</v>
      </c>
      <c r="H255" s="28">
        <f>SUMIF(Chitiet!$B$9:$B$622,B255,Chitiet!$J$9:$J$622)</f>
        <v>30.1</v>
      </c>
      <c r="I255" s="48">
        <v>65000</v>
      </c>
      <c r="J255" s="29">
        <f t="shared" si="8"/>
        <v>1956500</v>
      </c>
      <c r="K255" s="29">
        <f>SUMIF(Chitiet!$B$9:$B$621,B255,Chitiet!$M$9:$M$621)</f>
        <v>0</v>
      </c>
      <c r="L255" s="29">
        <f>SUMIF(Chitiet!$B$9:$B$622,B255,Chitiet!$N$9:$N$622)</f>
        <v>1956500</v>
      </c>
      <c r="M255" s="29"/>
    </row>
    <row r="256" spans="1:13" ht="20.25" customHeight="1">
      <c r="A256" s="24">
        <f t="shared" si="7"/>
        <v>247</v>
      </c>
      <c r="B256" s="24" t="s">
        <v>890</v>
      </c>
      <c r="C256" s="25" t="s">
        <v>280</v>
      </c>
      <c r="D256" s="26" t="s">
        <v>804</v>
      </c>
      <c r="E256" s="24">
        <v>13</v>
      </c>
      <c r="F256" s="27" t="s">
        <v>128</v>
      </c>
      <c r="G256" s="28">
        <f>SUMIF(Chitiet!$B$9:$B$622,B256,Chitiet!$I$9:$I$622)</f>
        <v>60.6</v>
      </c>
      <c r="H256" s="28">
        <f>SUMIF(Chitiet!$B$9:$B$622,B256,Chitiet!$J$9:$J$622)</f>
        <v>60.6</v>
      </c>
      <c r="I256" s="48">
        <v>65000</v>
      </c>
      <c r="J256" s="29">
        <f t="shared" si="8"/>
        <v>3939000</v>
      </c>
      <c r="K256" s="29">
        <f>SUMIF(Chitiet!$B$9:$B$621,B256,Chitiet!$M$9:$M$621)</f>
        <v>0</v>
      </c>
      <c r="L256" s="29">
        <f>SUMIF(Chitiet!$B$9:$B$622,B256,Chitiet!$N$9:$N$622)</f>
        <v>3939000</v>
      </c>
      <c r="M256" s="29"/>
    </row>
    <row r="257" spans="1:13" ht="20.25" customHeight="1">
      <c r="A257" s="24">
        <f t="shared" si="7"/>
        <v>248</v>
      </c>
      <c r="B257" s="24" t="s">
        <v>702</v>
      </c>
      <c r="C257" s="25" t="s">
        <v>668</v>
      </c>
      <c r="D257" s="26" t="s">
        <v>26</v>
      </c>
      <c r="E257" s="24">
        <v>13</v>
      </c>
      <c r="F257" s="27" t="s">
        <v>128</v>
      </c>
      <c r="G257" s="28">
        <f>SUMIF(Chitiet!$B$9:$B$622,B257,Chitiet!$I$9:$I$622)</f>
        <v>60.2</v>
      </c>
      <c r="H257" s="28">
        <f>SUMIF(Chitiet!$B$9:$B$622,B257,Chitiet!$J$9:$J$622)</f>
        <v>60.2</v>
      </c>
      <c r="I257" s="48">
        <v>65000</v>
      </c>
      <c r="J257" s="29">
        <f t="shared" si="8"/>
        <v>3913000</v>
      </c>
      <c r="K257" s="29">
        <f>SUMIF(Chitiet!$B$9:$B$621,B257,Chitiet!$M$9:$M$621)</f>
        <v>0</v>
      </c>
      <c r="L257" s="29">
        <f>SUMIF(Chitiet!$B$9:$B$622,B257,Chitiet!$N$9:$N$622)</f>
        <v>3913000</v>
      </c>
      <c r="M257" s="29"/>
    </row>
    <row r="258" spans="1:13" ht="20.25" customHeight="1">
      <c r="A258" s="24">
        <f t="shared" si="7"/>
        <v>249</v>
      </c>
      <c r="B258" s="24" t="s">
        <v>888</v>
      </c>
      <c r="C258" s="25" t="s">
        <v>889</v>
      </c>
      <c r="D258" s="26" t="s">
        <v>65</v>
      </c>
      <c r="E258" s="24">
        <v>13</v>
      </c>
      <c r="F258" s="27" t="s">
        <v>128</v>
      </c>
      <c r="G258" s="28">
        <f>SUMIF(Chitiet!$B$9:$B$622,B258,Chitiet!$I$9:$I$622)</f>
        <v>30.3</v>
      </c>
      <c r="H258" s="28">
        <f>SUMIF(Chitiet!$B$9:$B$622,B258,Chitiet!$J$9:$J$622)</f>
        <v>30.3</v>
      </c>
      <c r="I258" s="48">
        <v>65000</v>
      </c>
      <c r="J258" s="29">
        <f t="shared" si="8"/>
        <v>1969500</v>
      </c>
      <c r="K258" s="29">
        <f>SUMIF(Chitiet!$B$9:$B$621,B258,Chitiet!$M$9:$M$621)</f>
        <v>0</v>
      </c>
      <c r="L258" s="29">
        <f>SUMIF(Chitiet!$B$9:$B$622,B258,Chitiet!$N$9:$N$622)</f>
        <v>1969500</v>
      </c>
      <c r="M258" s="29"/>
    </row>
    <row r="259" spans="1:13" ht="20.25" customHeight="1">
      <c r="A259" s="24">
        <f t="shared" si="7"/>
        <v>250</v>
      </c>
      <c r="B259" s="24" t="s">
        <v>703</v>
      </c>
      <c r="C259" s="25" t="s">
        <v>203</v>
      </c>
      <c r="D259" s="26" t="s">
        <v>246</v>
      </c>
      <c r="E259" s="24">
        <v>13</v>
      </c>
      <c r="F259" s="27" t="s">
        <v>196</v>
      </c>
      <c r="G259" s="28">
        <f>SUMIF(Chitiet!$B$9:$B$622,B259,Chitiet!$I$9:$I$622)</f>
        <v>30.1</v>
      </c>
      <c r="H259" s="28">
        <f>SUMIF(Chitiet!$B$9:$B$622,B259,Chitiet!$J$9:$J$622)</f>
        <v>30.1</v>
      </c>
      <c r="I259" s="48">
        <v>65000</v>
      </c>
      <c r="J259" s="29">
        <f t="shared" si="8"/>
        <v>1956500</v>
      </c>
      <c r="K259" s="29">
        <f>SUMIF(Chitiet!$B$9:$B$621,B259,Chitiet!$M$9:$M$621)</f>
        <v>0</v>
      </c>
      <c r="L259" s="29">
        <f>SUMIF(Chitiet!$B$9:$B$622,B259,Chitiet!$N$9:$N$622)</f>
        <v>1956500</v>
      </c>
      <c r="M259" s="29"/>
    </row>
    <row r="260" spans="1:13" ht="20.25" customHeight="1">
      <c r="A260" s="24">
        <f t="shared" si="7"/>
        <v>251</v>
      </c>
      <c r="B260" s="24" t="s">
        <v>435</v>
      </c>
      <c r="C260" s="25" t="s">
        <v>290</v>
      </c>
      <c r="D260" s="26" t="s">
        <v>102</v>
      </c>
      <c r="E260" s="24">
        <v>13</v>
      </c>
      <c r="F260" s="27" t="s">
        <v>196</v>
      </c>
      <c r="G260" s="28">
        <f>SUMIF(Chitiet!$B$9:$B$622,B260,Chitiet!$I$9:$I$622)</f>
        <v>30.1</v>
      </c>
      <c r="H260" s="28">
        <f>SUMIF(Chitiet!$B$9:$B$622,B260,Chitiet!$J$9:$J$622)</f>
        <v>30.1</v>
      </c>
      <c r="I260" s="48">
        <v>65000</v>
      </c>
      <c r="J260" s="29">
        <f t="shared" si="8"/>
        <v>1956500</v>
      </c>
      <c r="K260" s="29">
        <f>SUMIF(Chitiet!$B$9:$B$621,B260,Chitiet!$M$9:$M$621)</f>
        <v>0</v>
      </c>
      <c r="L260" s="29">
        <f>SUMIF(Chitiet!$B$9:$B$622,B260,Chitiet!$N$9:$N$622)</f>
        <v>1956500</v>
      </c>
      <c r="M260" s="29"/>
    </row>
    <row r="261" spans="1:13" ht="20.25" customHeight="1">
      <c r="A261" s="24">
        <f t="shared" si="7"/>
        <v>252</v>
      </c>
      <c r="B261" s="24" t="s">
        <v>436</v>
      </c>
      <c r="C261" s="25" t="s">
        <v>99</v>
      </c>
      <c r="D261" s="26" t="s">
        <v>25</v>
      </c>
      <c r="E261" s="24">
        <v>13</v>
      </c>
      <c r="F261" s="27" t="s">
        <v>196</v>
      </c>
      <c r="G261" s="28">
        <f>SUMIF(Chitiet!$B$9:$B$622,B261,Chitiet!$I$9:$I$622)</f>
        <v>60.2</v>
      </c>
      <c r="H261" s="28">
        <f>SUMIF(Chitiet!$B$9:$B$622,B261,Chitiet!$J$9:$J$622)</f>
        <v>60.2</v>
      </c>
      <c r="I261" s="48">
        <v>65000</v>
      </c>
      <c r="J261" s="29">
        <f t="shared" si="8"/>
        <v>3913000</v>
      </c>
      <c r="K261" s="29">
        <f>SUMIF(Chitiet!$B$9:$B$621,B261,Chitiet!$M$9:$M$621)</f>
        <v>0</v>
      </c>
      <c r="L261" s="29">
        <f>SUMIF(Chitiet!$B$9:$B$622,B261,Chitiet!$N$9:$N$622)</f>
        <v>3913000</v>
      </c>
      <c r="M261" s="29"/>
    </row>
    <row r="262" spans="1:13" ht="20.25" customHeight="1">
      <c r="A262" s="24">
        <f t="shared" si="7"/>
        <v>253</v>
      </c>
      <c r="B262" s="24" t="s">
        <v>437</v>
      </c>
      <c r="C262" s="25" t="s">
        <v>101</v>
      </c>
      <c r="D262" s="26" t="s">
        <v>267</v>
      </c>
      <c r="E262" s="24">
        <v>13</v>
      </c>
      <c r="F262" s="27" t="s">
        <v>196</v>
      </c>
      <c r="G262" s="28">
        <f>SUMIF(Chitiet!$B$9:$B$622,B262,Chitiet!$I$9:$I$622)</f>
        <v>30.1</v>
      </c>
      <c r="H262" s="28">
        <f>SUMIF(Chitiet!$B$9:$B$622,B262,Chitiet!$J$9:$J$622)</f>
        <v>30.1</v>
      </c>
      <c r="I262" s="48">
        <v>65000</v>
      </c>
      <c r="J262" s="29">
        <f t="shared" si="8"/>
        <v>1956500</v>
      </c>
      <c r="K262" s="29">
        <f>SUMIF(Chitiet!$B$9:$B$621,B262,Chitiet!$M$9:$M$621)</f>
        <v>0</v>
      </c>
      <c r="L262" s="29">
        <f>SUMIF(Chitiet!$B$9:$B$622,B262,Chitiet!$N$9:$N$622)</f>
        <v>1956500</v>
      </c>
      <c r="M262" s="29"/>
    </row>
    <row r="263" spans="1:13" ht="20.25" customHeight="1">
      <c r="A263" s="24">
        <f t="shared" si="7"/>
        <v>254</v>
      </c>
      <c r="B263" s="24" t="s">
        <v>438</v>
      </c>
      <c r="C263" s="25" t="s">
        <v>100</v>
      </c>
      <c r="D263" s="26" t="s">
        <v>78</v>
      </c>
      <c r="E263" s="24">
        <v>13</v>
      </c>
      <c r="F263" s="27" t="s">
        <v>196</v>
      </c>
      <c r="G263" s="28">
        <f>SUMIF(Chitiet!$B$9:$B$622,B263,Chitiet!$I$9:$I$622)</f>
        <v>30.3</v>
      </c>
      <c r="H263" s="28">
        <f>SUMIF(Chitiet!$B$9:$B$622,B263,Chitiet!$J$9:$J$622)</f>
        <v>30.3</v>
      </c>
      <c r="I263" s="48">
        <v>65000</v>
      </c>
      <c r="J263" s="29">
        <f t="shared" si="8"/>
        <v>1969500</v>
      </c>
      <c r="K263" s="29">
        <f>SUMIF(Chitiet!$B$9:$B$621,B263,Chitiet!$M$9:$M$621)</f>
        <v>0</v>
      </c>
      <c r="L263" s="29">
        <f>SUMIF(Chitiet!$B$9:$B$622,B263,Chitiet!$N$9:$N$622)</f>
        <v>1969500</v>
      </c>
      <c r="M263" s="29"/>
    </row>
    <row r="264" spans="1:13" ht="20.25" customHeight="1">
      <c r="A264" s="24">
        <f t="shared" si="7"/>
        <v>255</v>
      </c>
      <c r="B264" s="24" t="s">
        <v>439</v>
      </c>
      <c r="C264" s="25" t="s">
        <v>263</v>
      </c>
      <c r="D264" s="26" t="s">
        <v>260</v>
      </c>
      <c r="E264" s="24">
        <v>13</v>
      </c>
      <c r="F264" s="27" t="s">
        <v>196</v>
      </c>
      <c r="G264" s="28">
        <f>SUMIF(Chitiet!$B$9:$B$622,B264,Chitiet!$I$9:$I$622)</f>
        <v>45.6</v>
      </c>
      <c r="H264" s="28">
        <f>SUMIF(Chitiet!$B$9:$B$622,B264,Chitiet!$J$9:$J$622)</f>
        <v>45.6</v>
      </c>
      <c r="I264" s="48">
        <v>65000</v>
      </c>
      <c r="J264" s="29">
        <f t="shared" si="8"/>
        <v>2964000</v>
      </c>
      <c r="K264" s="29">
        <f>SUMIF(Chitiet!$B$9:$B$621,B264,Chitiet!$M$9:$M$621)</f>
        <v>0</v>
      </c>
      <c r="L264" s="29">
        <f>SUMIF(Chitiet!$B$9:$B$622,B264,Chitiet!$N$9:$N$622)</f>
        <v>2964000</v>
      </c>
      <c r="M264" s="29"/>
    </row>
    <row r="265" spans="1:13" ht="20.25" customHeight="1">
      <c r="A265" s="24">
        <f t="shared" si="7"/>
        <v>256</v>
      </c>
      <c r="B265" s="24" t="s">
        <v>432</v>
      </c>
      <c r="C265" s="25" t="s">
        <v>239</v>
      </c>
      <c r="D265" s="26" t="s">
        <v>38</v>
      </c>
      <c r="E265" s="24">
        <v>13</v>
      </c>
      <c r="F265" s="27" t="s">
        <v>174</v>
      </c>
      <c r="G265" s="28">
        <f>SUMIF(Chitiet!$B$9:$B$622,B265,Chitiet!$I$9:$I$622)</f>
        <v>90.5</v>
      </c>
      <c r="H265" s="28">
        <f>SUMIF(Chitiet!$B$9:$B$622,B265,Chitiet!$J$9:$J$622)</f>
        <v>90.5</v>
      </c>
      <c r="I265" s="48">
        <v>65000</v>
      </c>
      <c r="J265" s="29">
        <f t="shared" si="8"/>
        <v>5882500</v>
      </c>
      <c r="K265" s="29">
        <f>SUMIF(Chitiet!$B$9:$B$621,B265,Chitiet!$M$9:$M$621)</f>
        <v>0</v>
      </c>
      <c r="L265" s="29">
        <f>SUMIF(Chitiet!$B$9:$B$622,B265,Chitiet!$N$9:$N$622)</f>
        <v>5882500</v>
      </c>
      <c r="M265" s="29"/>
    </row>
    <row r="266" spans="1:13" ht="20.25" customHeight="1">
      <c r="A266" s="24">
        <f t="shared" si="7"/>
        <v>257</v>
      </c>
      <c r="B266" s="24" t="s">
        <v>433</v>
      </c>
      <c r="C266" s="25" t="s">
        <v>58</v>
      </c>
      <c r="D266" s="26" t="s">
        <v>279</v>
      </c>
      <c r="E266" s="24">
        <v>13</v>
      </c>
      <c r="F266" s="27" t="s">
        <v>174</v>
      </c>
      <c r="G266" s="28">
        <f>SUMIF(Chitiet!$B$9:$B$622,B266,Chitiet!$I$9:$I$622)</f>
        <v>30.1</v>
      </c>
      <c r="H266" s="28">
        <f>SUMIF(Chitiet!$B$9:$B$622,B266,Chitiet!$J$9:$J$622)</f>
        <v>30.1</v>
      </c>
      <c r="I266" s="48">
        <v>65000</v>
      </c>
      <c r="J266" s="29">
        <f t="shared" si="8"/>
        <v>1956500</v>
      </c>
      <c r="K266" s="29">
        <f>SUMIF(Chitiet!$B$9:$B$621,B266,Chitiet!$M$9:$M$621)</f>
        <v>0</v>
      </c>
      <c r="L266" s="29">
        <f>SUMIF(Chitiet!$B$9:$B$622,B266,Chitiet!$N$9:$N$622)</f>
        <v>1956500</v>
      </c>
      <c r="M266" s="29"/>
    </row>
    <row r="267" spans="1:13" ht="20.25" customHeight="1">
      <c r="A267" s="24">
        <f t="shared" si="7"/>
        <v>258</v>
      </c>
      <c r="B267" s="24" t="s">
        <v>575</v>
      </c>
      <c r="C267" s="25" t="s">
        <v>314</v>
      </c>
      <c r="D267" s="26" t="s">
        <v>82</v>
      </c>
      <c r="E267" s="24">
        <v>13</v>
      </c>
      <c r="F267" s="27" t="s">
        <v>174</v>
      </c>
      <c r="G267" s="28">
        <f>SUMIF(Chitiet!$B$9:$B$622,B267,Chitiet!$I$9:$I$622)</f>
        <v>90.5</v>
      </c>
      <c r="H267" s="28">
        <f>SUMIF(Chitiet!$B$9:$B$622,B267,Chitiet!$J$9:$J$622)</f>
        <v>90.5</v>
      </c>
      <c r="I267" s="48">
        <v>65000</v>
      </c>
      <c r="J267" s="29">
        <f t="shared" si="8"/>
        <v>5882500</v>
      </c>
      <c r="K267" s="29">
        <f>SUMIF(Chitiet!$B$9:$B$621,B267,Chitiet!$M$9:$M$621)</f>
        <v>0</v>
      </c>
      <c r="L267" s="29">
        <f>SUMIF(Chitiet!$B$9:$B$622,B267,Chitiet!$N$9:$N$622)</f>
        <v>5882500</v>
      </c>
      <c r="M267" s="29"/>
    </row>
    <row r="268" spans="1:13" ht="20.25" customHeight="1">
      <c r="A268" s="24">
        <f t="shared" ref="A268:A303" si="9">A267+1</f>
        <v>259</v>
      </c>
      <c r="B268" s="24" t="s">
        <v>894</v>
      </c>
      <c r="C268" s="25" t="s">
        <v>215</v>
      </c>
      <c r="D268" s="26" t="s">
        <v>895</v>
      </c>
      <c r="E268" s="24">
        <v>13</v>
      </c>
      <c r="F268" s="27" t="s">
        <v>174</v>
      </c>
      <c r="G268" s="28">
        <f>SUMIF(Chitiet!$B$9:$B$622,B268,Chitiet!$I$9:$I$622)</f>
        <v>30.1</v>
      </c>
      <c r="H268" s="28">
        <f>SUMIF(Chitiet!$B$9:$B$622,B268,Chitiet!$J$9:$J$622)</f>
        <v>30.1</v>
      </c>
      <c r="I268" s="48">
        <v>65000</v>
      </c>
      <c r="J268" s="29">
        <f t="shared" si="8"/>
        <v>1956500</v>
      </c>
      <c r="K268" s="29">
        <f>SUMIF(Chitiet!$B$9:$B$621,B268,Chitiet!$M$9:$M$621)</f>
        <v>0</v>
      </c>
      <c r="L268" s="29">
        <f>SUMIF(Chitiet!$B$9:$B$622,B268,Chitiet!$N$9:$N$622)</f>
        <v>1956500</v>
      </c>
      <c r="M268" s="29"/>
    </row>
    <row r="269" spans="1:13" ht="20.25" customHeight="1">
      <c r="A269" s="24">
        <f t="shared" si="9"/>
        <v>260</v>
      </c>
      <c r="B269" s="24" t="s">
        <v>704</v>
      </c>
      <c r="C269" s="25" t="s">
        <v>669</v>
      </c>
      <c r="D269" s="26" t="s">
        <v>670</v>
      </c>
      <c r="E269" s="24">
        <v>13</v>
      </c>
      <c r="F269" s="27" t="s">
        <v>174</v>
      </c>
      <c r="G269" s="28">
        <f>SUMIF(Chitiet!$B$9:$B$622,B269,Chitiet!$I$9:$I$622)</f>
        <v>30.3</v>
      </c>
      <c r="H269" s="28">
        <f>SUMIF(Chitiet!$B$9:$B$622,B269,Chitiet!$J$9:$J$622)</f>
        <v>30.3</v>
      </c>
      <c r="I269" s="48">
        <v>65000</v>
      </c>
      <c r="J269" s="29">
        <f t="shared" si="8"/>
        <v>1969500</v>
      </c>
      <c r="K269" s="29">
        <f>SUMIF(Chitiet!$B$9:$B$621,B269,Chitiet!$M$9:$M$621)</f>
        <v>0</v>
      </c>
      <c r="L269" s="29">
        <f>SUMIF(Chitiet!$B$9:$B$622,B269,Chitiet!$N$9:$N$622)</f>
        <v>1969500</v>
      </c>
      <c r="M269" s="29"/>
    </row>
    <row r="270" spans="1:13" ht="20.25" customHeight="1">
      <c r="A270" s="24">
        <f t="shared" si="9"/>
        <v>261</v>
      </c>
      <c r="B270" s="24" t="s">
        <v>434</v>
      </c>
      <c r="C270" s="25" t="s">
        <v>103</v>
      </c>
      <c r="D270" s="26" t="s">
        <v>318</v>
      </c>
      <c r="E270" s="24">
        <v>13</v>
      </c>
      <c r="F270" s="27" t="s">
        <v>174</v>
      </c>
      <c r="G270" s="28">
        <f>SUMIF(Chitiet!$B$9:$B$622,B270,Chitiet!$I$9:$I$622)</f>
        <v>60.2</v>
      </c>
      <c r="H270" s="28">
        <f>SUMIF(Chitiet!$B$9:$B$622,B270,Chitiet!$J$9:$J$622)</f>
        <v>60.2</v>
      </c>
      <c r="I270" s="48">
        <v>65000</v>
      </c>
      <c r="J270" s="29">
        <f t="shared" si="8"/>
        <v>3913000</v>
      </c>
      <c r="K270" s="29">
        <f>SUMIF(Chitiet!$B$9:$B$621,B270,Chitiet!$M$9:$M$621)</f>
        <v>0</v>
      </c>
      <c r="L270" s="29">
        <f>SUMIF(Chitiet!$B$9:$B$622,B270,Chitiet!$N$9:$N$622)</f>
        <v>3913000</v>
      </c>
      <c r="M270" s="29"/>
    </row>
    <row r="271" spans="1:13" ht="20.25" customHeight="1">
      <c r="A271" s="24">
        <f t="shared" si="9"/>
        <v>262</v>
      </c>
      <c r="B271" s="24" t="s">
        <v>898</v>
      </c>
      <c r="C271" s="25" t="s">
        <v>899</v>
      </c>
      <c r="D271" s="26" t="s">
        <v>213</v>
      </c>
      <c r="E271" s="24">
        <v>13</v>
      </c>
      <c r="F271" s="27" t="s">
        <v>511</v>
      </c>
      <c r="G271" s="28">
        <f>SUMIF(Chitiet!$B$9:$B$622,B271,Chitiet!$I$9:$I$622)</f>
        <v>30.1</v>
      </c>
      <c r="H271" s="28">
        <f>SUMIF(Chitiet!$B$9:$B$622,B271,Chitiet!$J$9:$J$622)</f>
        <v>30.1</v>
      </c>
      <c r="I271" s="48">
        <v>65000</v>
      </c>
      <c r="J271" s="29">
        <f t="shared" si="8"/>
        <v>1956500</v>
      </c>
      <c r="K271" s="29">
        <f>SUMIF(Chitiet!$B$9:$B$621,B271,Chitiet!$M$9:$M$621)</f>
        <v>0</v>
      </c>
      <c r="L271" s="29">
        <f>SUMIF(Chitiet!$B$9:$B$622,B271,Chitiet!$N$9:$N$622)</f>
        <v>1956500</v>
      </c>
      <c r="M271" s="29"/>
    </row>
    <row r="272" spans="1:13" ht="20.25" customHeight="1">
      <c r="A272" s="24">
        <f t="shared" si="9"/>
        <v>263</v>
      </c>
      <c r="B272" s="24" t="s">
        <v>896</v>
      </c>
      <c r="C272" s="25" t="s">
        <v>897</v>
      </c>
      <c r="D272" s="26" t="s">
        <v>221</v>
      </c>
      <c r="E272" s="24">
        <v>13</v>
      </c>
      <c r="F272" s="27" t="s">
        <v>511</v>
      </c>
      <c r="G272" s="28">
        <f>SUMIF(Chitiet!$B$9:$B$622,B272,Chitiet!$I$9:$I$622)</f>
        <v>45.400000000000006</v>
      </c>
      <c r="H272" s="28">
        <f>SUMIF(Chitiet!$B$9:$B$622,B272,Chitiet!$J$9:$J$622)</f>
        <v>45.400000000000006</v>
      </c>
      <c r="I272" s="48">
        <v>65000</v>
      </c>
      <c r="J272" s="29">
        <f t="shared" si="8"/>
        <v>2951000.0000000005</v>
      </c>
      <c r="K272" s="29">
        <f>SUMIF(Chitiet!$B$9:$B$621,B272,Chitiet!$M$9:$M$621)</f>
        <v>0</v>
      </c>
      <c r="L272" s="29">
        <f>SUMIF(Chitiet!$B$9:$B$622,B272,Chitiet!$N$9:$N$622)</f>
        <v>2951000</v>
      </c>
      <c r="M272" s="29"/>
    </row>
    <row r="273" spans="1:13" ht="20.25" customHeight="1">
      <c r="A273" s="24">
        <f t="shared" si="9"/>
        <v>264</v>
      </c>
      <c r="B273" s="24" t="s">
        <v>105</v>
      </c>
      <c r="C273" s="25" t="s">
        <v>106</v>
      </c>
      <c r="D273" s="26" t="s">
        <v>107</v>
      </c>
      <c r="E273" s="24">
        <v>13</v>
      </c>
      <c r="F273" s="27" t="s">
        <v>511</v>
      </c>
      <c r="G273" s="28">
        <f>SUMIF(Chitiet!$B$9:$B$622,B273,Chitiet!$I$9:$I$622)</f>
        <v>90.2</v>
      </c>
      <c r="H273" s="28">
        <f>SUMIF(Chitiet!$B$9:$B$622,B273,Chitiet!$J$9:$J$622)</f>
        <v>90.2</v>
      </c>
      <c r="I273" s="48">
        <v>65000</v>
      </c>
      <c r="J273" s="29">
        <f t="shared" si="8"/>
        <v>5863000</v>
      </c>
      <c r="K273" s="29">
        <f>SUMIF(Chitiet!$B$9:$B$621,B273,Chitiet!$M$9:$M$621)</f>
        <v>0</v>
      </c>
      <c r="L273" s="29">
        <f>SUMIF(Chitiet!$B$9:$B$622,B273,Chitiet!$N$9:$N$622)</f>
        <v>5863000</v>
      </c>
      <c r="M273" s="29"/>
    </row>
    <row r="274" spans="1:13" ht="20.25" customHeight="1">
      <c r="A274" s="24">
        <f t="shared" si="9"/>
        <v>265</v>
      </c>
      <c r="B274" s="24" t="s">
        <v>553</v>
      </c>
      <c r="C274" s="25" t="s">
        <v>58</v>
      </c>
      <c r="D274" s="26" t="s">
        <v>213</v>
      </c>
      <c r="E274" s="24">
        <v>13</v>
      </c>
      <c r="F274" s="27" t="s">
        <v>163</v>
      </c>
      <c r="G274" s="28">
        <f>SUMIF(Chitiet!$B$9:$B$622,B274,Chitiet!$I$9:$I$622)</f>
        <v>60.2</v>
      </c>
      <c r="H274" s="28">
        <f>SUMIF(Chitiet!$B$9:$B$622,B274,Chitiet!$J$9:$J$622)</f>
        <v>60.2</v>
      </c>
      <c r="I274" s="48">
        <v>65000</v>
      </c>
      <c r="J274" s="29">
        <f t="shared" si="8"/>
        <v>3913000</v>
      </c>
      <c r="K274" s="29">
        <f>SUMIF(Chitiet!$B$9:$B$621,B274,Chitiet!$M$9:$M$621)</f>
        <v>0</v>
      </c>
      <c r="L274" s="29">
        <f>SUMIF(Chitiet!$B$9:$B$622,B274,Chitiet!$N$9:$N$622)</f>
        <v>3913000</v>
      </c>
      <c r="M274" s="29"/>
    </row>
    <row r="275" spans="1:13" ht="20.25" customHeight="1">
      <c r="A275" s="24">
        <f t="shared" si="9"/>
        <v>266</v>
      </c>
      <c r="B275" s="24" t="s">
        <v>440</v>
      </c>
      <c r="C275" s="25" t="s">
        <v>66</v>
      </c>
      <c r="D275" s="26" t="s">
        <v>233</v>
      </c>
      <c r="E275" s="24">
        <v>13</v>
      </c>
      <c r="F275" s="27" t="s">
        <v>163</v>
      </c>
      <c r="G275" s="28">
        <f>SUMIF(Chitiet!$B$9:$B$622,B275,Chitiet!$I$9:$I$622)</f>
        <v>120.6</v>
      </c>
      <c r="H275" s="28">
        <f>SUMIF(Chitiet!$B$9:$B$622,B275,Chitiet!$J$9:$J$622)</f>
        <v>120.6</v>
      </c>
      <c r="I275" s="48">
        <v>65000</v>
      </c>
      <c r="J275" s="29">
        <f t="shared" si="8"/>
        <v>7839000</v>
      </c>
      <c r="K275" s="29">
        <f>SUMIF(Chitiet!$B$9:$B$621,B275,Chitiet!$M$9:$M$621)</f>
        <v>0</v>
      </c>
      <c r="L275" s="29">
        <f>SUMIF(Chitiet!$B$9:$B$622,B275,Chitiet!$N$9:$N$622)</f>
        <v>7839000</v>
      </c>
      <c r="M275" s="29"/>
    </row>
    <row r="276" spans="1:13" ht="20.25" customHeight="1">
      <c r="A276" s="24">
        <f t="shared" si="9"/>
        <v>267</v>
      </c>
      <c r="B276" s="24" t="s">
        <v>705</v>
      </c>
      <c r="C276" s="25" t="s">
        <v>251</v>
      </c>
      <c r="D276" s="26" t="s">
        <v>671</v>
      </c>
      <c r="E276" s="24">
        <v>13</v>
      </c>
      <c r="F276" s="27" t="s">
        <v>163</v>
      </c>
      <c r="G276" s="28">
        <f>SUMIF(Chitiet!$B$9:$B$622,B276,Chitiet!$I$9:$I$622)</f>
        <v>60.400000000000006</v>
      </c>
      <c r="H276" s="28">
        <f>SUMIF(Chitiet!$B$9:$B$622,B276,Chitiet!$J$9:$J$622)</f>
        <v>60.400000000000006</v>
      </c>
      <c r="I276" s="48">
        <v>65000</v>
      </c>
      <c r="J276" s="29">
        <f t="shared" si="8"/>
        <v>3926000.0000000005</v>
      </c>
      <c r="K276" s="29">
        <f>SUMIF(Chitiet!$B$9:$B$621,B276,Chitiet!$M$9:$M$621)</f>
        <v>0</v>
      </c>
      <c r="L276" s="29">
        <f>SUMIF(Chitiet!$B$9:$B$622,B276,Chitiet!$N$9:$N$622)</f>
        <v>3926000</v>
      </c>
      <c r="M276" s="29"/>
    </row>
    <row r="277" spans="1:13" ht="20.25" customHeight="1">
      <c r="A277" s="24">
        <f t="shared" si="9"/>
        <v>268</v>
      </c>
      <c r="B277" s="24" t="s">
        <v>900</v>
      </c>
      <c r="C277" s="25" t="s">
        <v>901</v>
      </c>
      <c r="D277" s="26" t="s">
        <v>902</v>
      </c>
      <c r="E277" s="24">
        <v>14</v>
      </c>
      <c r="F277" s="27" t="s">
        <v>917</v>
      </c>
      <c r="G277" s="28">
        <f>SUMIF(Chitiet!$B$9:$B$622,B277,Chitiet!$I$9:$I$622)</f>
        <v>45.1</v>
      </c>
      <c r="H277" s="28">
        <f>SUMIF(Chitiet!$B$9:$B$622,B277,Chitiet!$J$9:$J$622)</f>
        <v>45.1</v>
      </c>
      <c r="I277" s="48">
        <v>65000</v>
      </c>
      <c r="J277" s="29">
        <f t="shared" si="8"/>
        <v>2931500</v>
      </c>
      <c r="K277" s="29">
        <f>SUMIF(Chitiet!$B$9:$B$621,B277,Chitiet!$M$9:$M$621)</f>
        <v>0</v>
      </c>
      <c r="L277" s="29">
        <f>SUMIF(Chitiet!$B$9:$B$622,B277,Chitiet!$N$9:$N$622)</f>
        <v>2931500</v>
      </c>
      <c r="M277" s="29"/>
    </row>
    <row r="278" spans="1:13" ht="20.25" customHeight="1">
      <c r="A278" s="24">
        <f t="shared" si="9"/>
        <v>269</v>
      </c>
      <c r="B278" s="24" t="s">
        <v>122</v>
      </c>
      <c r="C278" s="25" t="s">
        <v>69</v>
      </c>
      <c r="D278" s="26" t="s">
        <v>70</v>
      </c>
      <c r="E278" s="24">
        <v>23</v>
      </c>
      <c r="F278" s="27" t="s">
        <v>918</v>
      </c>
      <c r="G278" s="28">
        <f>SUMIF(Chitiet!$B$9:$B$622,B278,Chitiet!$I$9:$I$622)</f>
        <v>45.1</v>
      </c>
      <c r="H278" s="28">
        <f>SUMIF(Chitiet!$B$9:$B$622,B278,Chitiet!$J$9:$J$622)</f>
        <v>45.1</v>
      </c>
      <c r="I278" s="48">
        <v>65000</v>
      </c>
      <c r="J278" s="29">
        <f t="shared" si="8"/>
        <v>2931500</v>
      </c>
      <c r="K278" s="29">
        <f>SUMIF(Chitiet!$B$9:$B$621,B278,Chitiet!$M$9:$M$621)</f>
        <v>0</v>
      </c>
      <c r="L278" s="29">
        <f>SUMIF(Chitiet!$B$9:$B$622,B278,Chitiet!$N$9:$N$622)</f>
        <v>2931500</v>
      </c>
      <c r="M278" s="29"/>
    </row>
    <row r="279" spans="1:13" ht="20.25" customHeight="1">
      <c r="A279" s="24">
        <f t="shared" si="9"/>
        <v>270</v>
      </c>
      <c r="B279" s="24" t="s">
        <v>903</v>
      </c>
      <c r="C279" s="25" t="s">
        <v>205</v>
      </c>
      <c r="D279" s="26" t="s">
        <v>1056</v>
      </c>
      <c r="E279" s="24">
        <v>23</v>
      </c>
      <c r="F279" s="27" t="s">
        <v>121</v>
      </c>
      <c r="G279" s="28">
        <f>SUMIF(Chitiet!$B$9:$B$622,B279,Chitiet!$I$9:$I$622)</f>
        <v>150.60000000000002</v>
      </c>
      <c r="H279" s="28">
        <f>SUMIF(Chitiet!$B$9:$B$622,B279,Chitiet!$J$9:$J$622)</f>
        <v>150.60000000000002</v>
      </c>
      <c r="I279" s="48">
        <v>65000</v>
      </c>
      <c r="J279" s="29">
        <f t="shared" si="8"/>
        <v>9789000.0000000019</v>
      </c>
      <c r="K279" s="29">
        <f>SUMIF(Chitiet!$B$9:$B$621,B279,Chitiet!$M$9:$M$621)</f>
        <v>0</v>
      </c>
      <c r="L279" s="29">
        <f>SUMIF(Chitiet!$B$9:$B$622,B279,Chitiet!$N$9:$N$622)</f>
        <v>9789000</v>
      </c>
      <c r="M279" s="29"/>
    </row>
    <row r="280" spans="1:13" ht="20.25" customHeight="1">
      <c r="A280" s="24">
        <f t="shared" si="9"/>
        <v>271</v>
      </c>
      <c r="B280" s="24" t="s">
        <v>904</v>
      </c>
      <c r="C280" s="25" t="s">
        <v>1057</v>
      </c>
      <c r="D280" s="26" t="s">
        <v>265</v>
      </c>
      <c r="E280" s="24">
        <v>23</v>
      </c>
      <c r="F280" s="27" t="s">
        <v>918</v>
      </c>
      <c r="G280" s="28">
        <f>SUMIF(Chitiet!$B$9:$B$622,B280,Chitiet!$I$9:$I$622)</f>
        <v>45.1</v>
      </c>
      <c r="H280" s="28">
        <f>SUMIF(Chitiet!$B$9:$B$622,B280,Chitiet!$J$9:$J$622)</f>
        <v>45.1</v>
      </c>
      <c r="I280" s="48">
        <v>65000</v>
      </c>
      <c r="J280" s="29">
        <f t="shared" si="8"/>
        <v>2931500</v>
      </c>
      <c r="K280" s="29">
        <f>SUMIF(Chitiet!$B$9:$B$621,B280,Chitiet!$M$9:$M$621)</f>
        <v>0</v>
      </c>
      <c r="L280" s="29">
        <f>SUMIF(Chitiet!$B$9:$B$622,B280,Chitiet!$N$9:$N$622)</f>
        <v>2931500</v>
      </c>
      <c r="M280" s="29"/>
    </row>
    <row r="281" spans="1:13" ht="20.25" customHeight="1">
      <c r="A281" s="24">
        <f t="shared" si="9"/>
        <v>272</v>
      </c>
      <c r="B281" s="24" t="s">
        <v>905</v>
      </c>
      <c r="C281" s="25" t="s">
        <v>205</v>
      </c>
      <c r="D281" s="26" t="s">
        <v>1058</v>
      </c>
      <c r="E281" s="24">
        <v>23</v>
      </c>
      <c r="F281" s="27" t="s">
        <v>918</v>
      </c>
      <c r="G281" s="28">
        <f>SUMIF(Chitiet!$B$9:$B$622,B281,Chitiet!$I$9:$I$622)</f>
        <v>30.4</v>
      </c>
      <c r="H281" s="28">
        <f>SUMIF(Chitiet!$B$9:$B$622,B281,Chitiet!$J$9:$J$622)</f>
        <v>30.4</v>
      </c>
      <c r="I281" s="48">
        <v>65000</v>
      </c>
      <c r="J281" s="29">
        <f t="shared" si="8"/>
        <v>1976000</v>
      </c>
      <c r="K281" s="29">
        <f>SUMIF(Chitiet!$B$9:$B$621,B281,Chitiet!$M$9:$M$621)</f>
        <v>0</v>
      </c>
      <c r="L281" s="29">
        <f>SUMIF(Chitiet!$B$9:$B$622,B281,Chitiet!$N$9:$N$622)</f>
        <v>1976000</v>
      </c>
      <c r="M281" s="29"/>
    </row>
    <row r="282" spans="1:13" ht="20.25" customHeight="1">
      <c r="A282" s="24">
        <f t="shared" si="9"/>
        <v>273</v>
      </c>
      <c r="B282" s="24" t="s">
        <v>906</v>
      </c>
      <c r="C282" s="25" t="s">
        <v>1059</v>
      </c>
      <c r="D282" s="26" t="s">
        <v>870</v>
      </c>
      <c r="E282" s="24">
        <v>23</v>
      </c>
      <c r="F282" s="27" t="s">
        <v>121</v>
      </c>
      <c r="G282" s="28">
        <f>SUMIF(Chitiet!$B$9:$B$622,B282,Chitiet!$I$9:$I$622)</f>
        <v>45.1</v>
      </c>
      <c r="H282" s="28">
        <f>SUMIF(Chitiet!$B$9:$B$622,B282,Chitiet!$J$9:$J$622)</f>
        <v>45.1</v>
      </c>
      <c r="I282" s="48">
        <v>65000</v>
      </c>
      <c r="J282" s="29">
        <f t="shared" si="8"/>
        <v>2931500</v>
      </c>
      <c r="K282" s="29">
        <f>SUMIF(Chitiet!$B$9:$B$621,B282,Chitiet!$M$9:$M$621)</f>
        <v>0</v>
      </c>
      <c r="L282" s="29">
        <f>SUMIF(Chitiet!$B$9:$B$622,B282,Chitiet!$N$9:$N$622)</f>
        <v>2931500</v>
      </c>
      <c r="M282" s="29"/>
    </row>
    <row r="283" spans="1:13" ht="20.25" customHeight="1">
      <c r="A283" s="24">
        <f t="shared" si="9"/>
        <v>274</v>
      </c>
      <c r="B283" s="24" t="s">
        <v>908</v>
      </c>
      <c r="C283" s="25" t="s">
        <v>205</v>
      </c>
      <c r="D283" s="26" t="s">
        <v>1060</v>
      </c>
      <c r="E283" s="24">
        <v>23</v>
      </c>
      <c r="F283" s="27" t="s">
        <v>123</v>
      </c>
      <c r="G283" s="28">
        <f>SUMIF(Chitiet!$B$9:$B$622,B283,Chitiet!$I$9:$I$622)</f>
        <v>60.2</v>
      </c>
      <c r="H283" s="28">
        <f>SUMIF(Chitiet!$B$9:$B$622,B283,Chitiet!$J$9:$J$622)</f>
        <v>60.2</v>
      </c>
      <c r="I283" s="48">
        <v>65000</v>
      </c>
      <c r="J283" s="29">
        <f t="shared" si="8"/>
        <v>3913000</v>
      </c>
      <c r="K283" s="29">
        <f>SUMIF(Chitiet!$B$9:$B$621,B283,Chitiet!$M$9:$M$621)</f>
        <v>0</v>
      </c>
      <c r="L283" s="29">
        <f>SUMIF(Chitiet!$B$9:$B$622,B283,Chitiet!$N$9:$N$622)</f>
        <v>3913000</v>
      </c>
      <c r="M283" s="29"/>
    </row>
    <row r="284" spans="1:13" ht="20.25" customHeight="1">
      <c r="A284" s="24">
        <f t="shared" si="9"/>
        <v>275</v>
      </c>
      <c r="B284" s="24" t="s">
        <v>706</v>
      </c>
      <c r="C284" s="25" t="s">
        <v>23</v>
      </c>
      <c r="D284" s="26" t="s">
        <v>672</v>
      </c>
      <c r="E284" s="24">
        <v>23</v>
      </c>
      <c r="F284" s="27" t="s">
        <v>121</v>
      </c>
      <c r="G284" s="28">
        <f>SUMIF(Chitiet!$B$9:$B$622,B284,Chitiet!$I$9:$I$622)</f>
        <v>45.1</v>
      </c>
      <c r="H284" s="28">
        <f>SUMIF(Chitiet!$B$9:$B$622,B284,Chitiet!$J$9:$J$622)</f>
        <v>45.1</v>
      </c>
      <c r="I284" s="48">
        <v>65000</v>
      </c>
      <c r="J284" s="29">
        <f t="shared" ref="J284:J303" si="10">I284*H284</f>
        <v>2931500</v>
      </c>
      <c r="K284" s="29">
        <f>SUMIF(Chitiet!$B$9:$B$621,B284,Chitiet!$M$9:$M$621)</f>
        <v>0</v>
      </c>
      <c r="L284" s="29">
        <f>SUMIF(Chitiet!$B$9:$B$622,B284,Chitiet!$N$9:$N$622)</f>
        <v>2931500</v>
      </c>
      <c r="M284" s="29"/>
    </row>
    <row r="285" spans="1:13" ht="20.25" customHeight="1">
      <c r="A285" s="24">
        <f t="shared" si="9"/>
        <v>276</v>
      </c>
      <c r="B285" s="24" t="s">
        <v>907</v>
      </c>
      <c r="C285" s="25" t="s">
        <v>614</v>
      </c>
      <c r="D285" s="26" t="s">
        <v>95</v>
      </c>
      <c r="E285" s="24">
        <v>23</v>
      </c>
      <c r="F285" s="27" t="s">
        <v>123</v>
      </c>
      <c r="G285" s="28">
        <f>SUMIF(Chitiet!$B$9:$B$622,B285,Chitiet!$I$9:$I$622)</f>
        <v>30.3</v>
      </c>
      <c r="H285" s="28">
        <f>SUMIF(Chitiet!$B$9:$B$622,B285,Chitiet!$J$9:$J$622)</f>
        <v>30.3</v>
      </c>
      <c r="I285" s="48">
        <v>65000</v>
      </c>
      <c r="J285" s="29">
        <f t="shared" si="10"/>
        <v>1969500</v>
      </c>
      <c r="K285" s="29">
        <f>SUMIF(Chitiet!$B$9:$B$621,B285,Chitiet!$M$9:$M$621)</f>
        <v>0</v>
      </c>
      <c r="L285" s="29">
        <f>SUMIF(Chitiet!$B$9:$B$622,B285,Chitiet!$N$9:$N$622)</f>
        <v>1969500</v>
      </c>
      <c r="M285" s="29"/>
    </row>
    <row r="286" spans="1:13" ht="20.25" customHeight="1">
      <c r="A286" s="24">
        <f t="shared" si="9"/>
        <v>277</v>
      </c>
      <c r="B286" s="24" t="s">
        <v>487</v>
      </c>
      <c r="C286" s="25" t="s">
        <v>205</v>
      </c>
      <c r="D286" s="26" t="s">
        <v>111</v>
      </c>
      <c r="E286" s="24">
        <v>33</v>
      </c>
      <c r="F286" s="27" t="s">
        <v>333</v>
      </c>
      <c r="G286" s="28">
        <f>SUMIF(Chitiet!$B$9:$B$622,B286,Chitiet!$I$9:$I$622)</f>
        <v>90.9</v>
      </c>
      <c r="H286" s="28">
        <f>SUMIF(Chitiet!$B$9:$B$622,B286,Chitiet!$J$9:$J$622)</f>
        <v>90.9</v>
      </c>
      <c r="I286" s="48">
        <v>65000</v>
      </c>
      <c r="J286" s="29">
        <f t="shared" si="10"/>
        <v>5908500</v>
      </c>
      <c r="K286" s="29">
        <f>SUMIF(Chitiet!$B$9:$B$621,B286,Chitiet!$M$9:$M$621)</f>
        <v>0</v>
      </c>
      <c r="L286" s="29">
        <f>SUMIF(Chitiet!$B$9:$B$622,B286,Chitiet!$N$9:$N$622)</f>
        <v>5908500</v>
      </c>
      <c r="M286" s="29"/>
    </row>
    <row r="287" spans="1:13" ht="20.25" customHeight="1">
      <c r="A287" s="24">
        <f t="shared" si="9"/>
        <v>278</v>
      </c>
      <c r="B287" s="24" t="s">
        <v>488</v>
      </c>
      <c r="C287" s="25" t="s">
        <v>110</v>
      </c>
      <c r="D287" s="26" t="s">
        <v>102</v>
      </c>
      <c r="E287" s="24">
        <v>33</v>
      </c>
      <c r="F287" s="27" t="s">
        <v>333</v>
      </c>
      <c r="G287" s="28">
        <f>SUMIF(Chitiet!$B$9:$B$622,B287,Chitiet!$I$9:$I$622)</f>
        <v>60.8</v>
      </c>
      <c r="H287" s="28">
        <f>SUMIF(Chitiet!$B$9:$B$622,B287,Chitiet!$J$9:$J$622)</f>
        <v>60.8</v>
      </c>
      <c r="I287" s="48">
        <v>65000</v>
      </c>
      <c r="J287" s="29">
        <f t="shared" si="10"/>
        <v>3952000</v>
      </c>
      <c r="K287" s="29">
        <f>SUMIF(Chitiet!$B$9:$B$621,B287,Chitiet!$M$9:$M$621)</f>
        <v>0</v>
      </c>
      <c r="L287" s="29">
        <f>SUMIF(Chitiet!$B$9:$B$622,B287,Chitiet!$N$9:$N$622)</f>
        <v>3952000</v>
      </c>
      <c r="M287" s="29"/>
    </row>
    <row r="288" spans="1:13" ht="20.25" customHeight="1">
      <c r="A288" s="24">
        <f t="shared" si="9"/>
        <v>279</v>
      </c>
      <c r="B288" s="24" t="s">
        <v>489</v>
      </c>
      <c r="C288" s="25" t="s">
        <v>94</v>
      </c>
      <c r="D288" s="26" t="s">
        <v>114</v>
      </c>
      <c r="E288" s="24">
        <v>33</v>
      </c>
      <c r="F288" s="27" t="s">
        <v>333</v>
      </c>
      <c r="G288" s="28">
        <f>SUMIF(Chitiet!$B$9:$B$622,B288,Chitiet!$I$9:$I$622)</f>
        <v>90.5</v>
      </c>
      <c r="H288" s="28">
        <f>SUMIF(Chitiet!$B$9:$B$622,B288,Chitiet!$J$9:$J$622)</f>
        <v>90.5</v>
      </c>
      <c r="I288" s="48">
        <v>65000</v>
      </c>
      <c r="J288" s="29">
        <f t="shared" si="10"/>
        <v>5882500</v>
      </c>
      <c r="K288" s="29">
        <f>SUMIF(Chitiet!$B$9:$B$621,B288,Chitiet!$M$9:$M$621)</f>
        <v>0</v>
      </c>
      <c r="L288" s="29">
        <f>SUMIF(Chitiet!$B$9:$B$622,B288,Chitiet!$N$9:$N$622)</f>
        <v>5882500</v>
      </c>
      <c r="M288" s="29"/>
    </row>
    <row r="289" spans="1:13" ht="20.25" customHeight="1">
      <c r="A289" s="24">
        <f t="shared" si="9"/>
        <v>280</v>
      </c>
      <c r="B289" s="24" t="s">
        <v>490</v>
      </c>
      <c r="C289" s="25" t="s">
        <v>263</v>
      </c>
      <c r="D289" s="26" t="s">
        <v>113</v>
      </c>
      <c r="E289" s="24">
        <v>33</v>
      </c>
      <c r="F289" s="27" t="s">
        <v>333</v>
      </c>
      <c r="G289" s="28">
        <f>SUMIF(Chitiet!$B$9:$B$622,B289,Chitiet!$I$9:$I$622)</f>
        <v>60.2</v>
      </c>
      <c r="H289" s="28">
        <f>SUMIF(Chitiet!$B$9:$B$622,B289,Chitiet!$J$9:$J$622)</f>
        <v>60.2</v>
      </c>
      <c r="I289" s="48">
        <v>65000</v>
      </c>
      <c r="J289" s="29">
        <f t="shared" si="10"/>
        <v>3913000</v>
      </c>
      <c r="K289" s="29">
        <f>SUMIF(Chitiet!$B$9:$B$621,B289,Chitiet!$M$9:$M$621)</f>
        <v>0</v>
      </c>
      <c r="L289" s="29">
        <f>SUMIF(Chitiet!$B$9:$B$622,B289,Chitiet!$N$9:$N$622)</f>
        <v>3913000</v>
      </c>
      <c r="M289" s="29"/>
    </row>
    <row r="290" spans="1:13" ht="20.25" customHeight="1">
      <c r="A290" s="24">
        <f t="shared" si="9"/>
        <v>281</v>
      </c>
      <c r="B290" s="24" t="s">
        <v>491</v>
      </c>
      <c r="C290" s="25" t="s">
        <v>239</v>
      </c>
      <c r="D290" s="26" t="s">
        <v>319</v>
      </c>
      <c r="E290" s="24">
        <v>33</v>
      </c>
      <c r="F290" s="27" t="s">
        <v>333</v>
      </c>
      <c r="G290" s="28">
        <f>SUMIF(Chitiet!$B$9:$B$622,B290,Chitiet!$I$9:$I$622)</f>
        <v>120.80000000000001</v>
      </c>
      <c r="H290" s="28">
        <f>SUMIF(Chitiet!$B$9:$B$622,B290,Chitiet!$J$9:$J$622)</f>
        <v>120.80000000000001</v>
      </c>
      <c r="I290" s="48">
        <v>65000</v>
      </c>
      <c r="J290" s="29">
        <f t="shared" si="10"/>
        <v>7852000.0000000009</v>
      </c>
      <c r="K290" s="29">
        <f>SUMIF(Chitiet!$B$9:$B$621,B290,Chitiet!$M$9:$M$621)</f>
        <v>0</v>
      </c>
      <c r="L290" s="29">
        <f>SUMIF(Chitiet!$B$9:$B$622,B290,Chitiet!$N$9:$N$622)</f>
        <v>7852000</v>
      </c>
      <c r="M290" s="29"/>
    </row>
    <row r="291" spans="1:13" ht="20.25" customHeight="1">
      <c r="A291" s="24">
        <f t="shared" si="9"/>
        <v>282</v>
      </c>
      <c r="B291" s="24" t="s">
        <v>492</v>
      </c>
      <c r="C291" s="25" t="s">
        <v>112</v>
      </c>
      <c r="D291" s="26" t="s">
        <v>208</v>
      </c>
      <c r="E291" s="24">
        <v>33</v>
      </c>
      <c r="F291" s="27" t="s">
        <v>333</v>
      </c>
      <c r="G291" s="28">
        <f>SUMIF(Chitiet!$B$9:$B$622,B291,Chitiet!$I$9:$I$622)</f>
        <v>181.5</v>
      </c>
      <c r="H291" s="28">
        <f>SUMIF(Chitiet!$B$9:$B$622,B291,Chitiet!$J$9:$J$622)</f>
        <v>181.5</v>
      </c>
      <c r="I291" s="48">
        <v>65000</v>
      </c>
      <c r="J291" s="29">
        <f t="shared" si="10"/>
        <v>11797500</v>
      </c>
      <c r="K291" s="29">
        <f>SUMIF(Chitiet!$B$9:$B$621,B291,Chitiet!$M$9:$M$621)</f>
        <v>0</v>
      </c>
      <c r="L291" s="29">
        <f>SUMIF(Chitiet!$B$9:$B$622,B291,Chitiet!$N$9:$N$622)</f>
        <v>11797500</v>
      </c>
      <c r="M291" s="29"/>
    </row>
    <row r="292" spans="1:13" ht="20.25" customHeight="1">
      <c r="A292" s="24">
        <f t="shared" si="9"/>
        <v>283</v>
      </c>
      <c r="B292" s="24" t="s">
        <v>909</v>
      </c>
      <c r="C292" s="25" t="s">
        <v>46</v>
      </c>
      <c r="D292" s="26" t="s">
        <v>257</v>
      </c>
      <c r="E292" s="24">
        <v>33</v>
      </c>
      <c r="F292" s="27" t="s">
        <v>333</v>
      </c>
      <c r="G292" s="28">
        <f>SUMIF(Chitiet!$B$9:$B$622,B292,Chitiet!$I$9:$I$622)</f>
        <v>90.6</v>
      </c>
      <c r="H292" s="28">
        <f>SUMIF(Chitiet!$B$9:$B$622,B292,Chitiet!$J$9:$J$622)</f>
        <v>90.6</v>
      </c>
      <c r="I292" s="48">
        <v>65000</v>
      </c>
      <c r="J292" s="29">
        <f t="shared" si="10"/>
        <v>5889000</v>
      </c>
      <c r="K292" s="29">
        <f>SUMIF(Chitiet!$B$9:$B$621,B292,Chitiet!$M$9:$M$621)</f>
        <v>0</v>
      </c>
      <c r="L292" s="29">
        <f>SUMIF(Chitiet!$B$9:$B$622,B292,Chitiet!$N$9:$N$622)</f>
        <v>5889000</v>
      </c>
      <c r="M292" s="29"/>
    </row>
    <row r="293" spans="1:13" ht="20.25" customHeight="1">
      <c r="A293" s="24">
        <f t="shared" si="9"/>
        <v>284</v>
      </c>
      <c r="B293" s="24" t="s">
        <v>493</v>
      </c>
      <c r="C293" s="25" t="s">
        <v>244</v>
      </c>
      <c r="D293" s="26" t="s">
        <v>108</v>
      </c>
      <c r="E293" s="24">
        <v>33</v>
      </c>
      <c r="F293" s="27" t="s">
        <v>333</v>
      </c>
      <c r="G293" s="28">
        <f>SUMIF(Chitiet!$B$9:$B$622,B293,Chitiet!$I$9:$I$622)</f>
        <v>60.7</v>
      </c>
      <c r="H293" s="28">
        <f>SUMIF(Chitiet!$B$9:$B$622,B293,Chitiet!$J$9:$J$622)</f>
        <v>60.7</v>
      </c>
      <c r="I293" s="48">
        <v>65000</v>
      </c>
      <c r="J293" s="29">
        <f t="shared" si="10"/>
        <v>3945500</v>
      </c>
      <c r="K293" s="29">
        <f>SUMIF(Chitiet!$B$9:$B$621,B293,Chitiet!$M$9:$M$621)</f>
        <v>0</v>
      </c>
      <c r="L293" s="29">
        <f>SUMIF(Chitiet!$B$9:$B$622,B293,Chitiet!$N$9:$N$622)</f>
        <v>3945500</v>
      </c>
      <c r="M293" s="29"/>
    </row>
    <row r="294" spans="1:13" ht="20.25" customHeight="1">
      <c r="A294" s="24">
        <f t="shared" si="9"/>
        <v>285</v>
      </c>
      <c r="B294" s="24" t="s">
        <v>109</v>
      </c>
      <c r="C294" s="25" t="s">
        <v>205</v>
      </c>
      <c r="D294" s="26" t="s">
        <v>73</v>
      </c>
      <c r="E294" s="24">
        <v>33</v>
      </c>
      <c r="F294" s="27" t="s">
        <v>333</v>
      </c>
      <c r="G294" s="28">
        <f>SUMIF(Chitiet!$B$9:$B$622,B294,Chitiet!$I$9:$I$622)</f>
        <v>121</v>
      </c>
      <c r="H294" s="28">
        <f>SUMIF(Chitiet!$B$9:$B$622,B294,Chitiet!$J$9:$J$622)</f>
        <v>121</v>
      </c>
      <c r="I294" s="48">
        <v>65000</v>
      </c>
      <c r="J294" s="29">
        <f t="shared" si="10"/>
        <v>7865000</v>
      </c>
      <c r="K294" s="29">
        <f>SUMIF(Chitiet!$B$9:$B$621,B294,Chitiet!$M$9:$M$621)</f>
        <v>0</v>
      </c>
      <c r="L294" s="29">
        <f>SUMIF(Chitiet!$B$9:$B$622,B294,Chitiet!$N$9:$N$622)</f>
        <v>7865000</v>
      </c>
      <c r="M294" s="29"/>
    </row>
    <row r="295" spans="1:13" ht="20.25" customHeight="1">
      <c r="A295" s="24">
        <f t="shared" si="9"/>
        <v>286</v>
      </c>
      <c r="B295" s="24" t="s">
        <v>494</v>
      </c>
      <c r="C295" s="25" t="s">
        <v>115</v>
      </c>
      <c r="D295" s="26" t="s">
        <v>254</v>
      </c>
      <c r="E295" s="24">
        <v>33</v>
      </c>
      <c r="F295" s="27" t="s">
        <v>333</v>
      </c>
      <c r="G295" s="28">
        <f>SUMIF(Chitiet!$B$9:$B$622,B295,Chitiet!$I$9:$I$622)</f>
        <v>120.9</v>
      </c>
      <c r="H295" s="28">
        <f>SUMIF(Chitiet!$B$9:$B$622,B295,Chitiet!$J$9:$J$622)</f>
        <v>120.9</v>
      </c>
      <c r="I295" s="48">
        <v>65000</v>
      </c>
      <c r="J295" s="29">
        <f t="shared" si="10"/>
        <v>7858500</v>
      </c>
      <c r="K295" s="29">
        <f>SUMIF(Chitiet!$B$9:$B$621,B295,Chitiet!$M$9:$M$621)</f>
        <v>0</v>
      </c>
      <c r="L295" s="29">
        <f>SUMIF(Chitiet!$B$9:$B$622,B295,Chitiet!$N$9:$N$622)</f>
        <v>7858500</v>
      </c>
      <c r="M295" s="29"/>
    </row>
    <row r="296" spans="1:13" ht="20.25" customHeight="1">
      <c r="A296" s="24">
        <f t="shared" si="9"/>
        <v>287</v>
      </c>
      <c r="B296" s="24" t="s">
        <v>576</v>
      </c>
      <c r="C296" s="25" t="s">
        <v>323</v>
      </c>
      <c r="D296" s="26" t="s">
        <v>303</v>
      </c>
      <c r="E296" s="24">
        <v>33</v>
      </c>
      <c r="F296" s="27" t="s">
        <v>333</v>
      </c>
      <c r="G296" s="28">
        <f>SUMIF(Chitiet!$B$9:$B$622,B296,Chitiet!$I$9:$I$622)</f>
        <v>121</v>
      </c>
      <c r="H296" s="28">
        <f>SUMIF(Chitiet!$B$9:$B$622,B296,Chitiet!$J$9:$J$622)</f>
        <v>121</v>
      </c>
      <c r="I296" s="48">
        <v>65000</v>
      </c>
      <c r="J296" s="29">
        <f t="shared" si="10"/>
        <v>7865000</v>
      </c>
      <c r="K296" s="29">
        <f>SUMIF(Chitiet!$B$9:$B$621,B296,Chitiet!$M$9:$M$621)</f>
        <v>0</v>
      </c>
      <c r="L296" s="29">
        <f>SUMIF(Chitiet!$B$9:$B$622,B296,Chitiet!$N$9:$N$622)</f>
        <v>7865000</v>
      </c>
      <c r="M296" s="29"/>
    </row>
    <row r="297" spans="1:13" ht="20.25" customHeight="1">
      <c r="A297" s="24">
        <f t="shared" si="9"/>
        <v>288</v>
      </c>
      <c r="B297" s="24" t="s">
        <v>639</v>
      </c>
      <c r="C297" s="25" t="s">
        <v>635</v>
      </c>
      <c r="D297" s="26" t="s">
        <v>303</v>
      </c>
      <c r="E297" s="24">
        <v>33</v>
      </c>
      <c r="F297" s="27" t="s">
        <v>333</v>
      </c>
      <c r="G297" s="28">
        <f>SUMIF(Chitiet!$B$9:$B$622,B297,Chitiet!$I$9:$I$622)</f>
        <v>60.6</v>
      </c>
      <c r="H297" s="28">
        <f>SUMIF(Chitiet!$B$9:$B$622,B297,Chitiet!$J$9:$J$622)</f>
        <v>60.6</v>
      </c>
      <c r="I297" s="48">
        <v>65000</v>
      </c>
      <c r="J297" s="29">
        <f t="shared" si="10"/>
        <v>3939000</v>
      </c>
      <c r="K297" s="29">
        <f>SUMIF(Chitiet!$B$9:$B$621,B297,Chitiet!$M$9:$M$621)</f>
        <v>0</v>
      </c>
      <c r="L297" s="29">
        <f>SUMIF(Chitiet!$B$9:$B$622,B297,Chitiet!$N$9:$N$622)</f>
        <v>3939000</v>
      </c>
      <c r="M297" s="29"/>
    </row>
    <row r="298" spans="1:13" ht="20.25" customHeight="1">
      <c r="A298" s="24">
        <f t="shared" si="9"/>
        <v>289</v>
      </c>
      <c r="B298" s="24" t="s">
        <v>495</v>
      </c>
      <c r="C298" s="25" t="s">
        <v>219</v>
      </c>
      <c r="D298" s="26" t="s">
        <v>116</v>
      </c>
      <c r="E298" s="24">
        <v>33</v>
      </c>
      <c r="F298" s="27" t="s">
        <v>333</v>
      </c>
      <c r="G298" s="28">
        <f>SUMIF(Chitiet!$B$9:$B$622,B298,Chitiet!$I$9:$I$622)</f>
        <v>90.6</v>
      </c>
      <c r="H298" s="28">
        <f>SUMIF(Chitiet!$B$9:$B$622,B298,Chitiet!$J$9:$J$622)</f>
        <v>90.6</v>
      </c>
      <c r="I298" s="48">
        <v>65000</v>
      </c>
      <c r="J298" s="29">
        <f t="shared" si="10"/>
        <v>5889000</v>
      </c>
      <c r="K298" s="29">
        <f>SUMIF(Chitiet!$B$9:$B$621,B298,Chitiet!$M$9:$M$621)</f>
        <v>0</v>
      </c>
      <c r="L298" s="29">
        <f>SUMIF(Chitiet!$B$9:$B$622,B298,Chitiet!$N$9:$N$622)</f>
        <v>5889000</v>
      </c>
      <c r="M298" s="29"/>
    </row>
    <row r="299" spans="1:13" ht="20.25" customHeight="1">
      <c r="A299" s="24">
        <f t="shared" si="9"/>
        <v>290</v>
      </c>
      <c r="B299" s="24" t="s">
        <v>496</v>
      </c>
      <c r="C299" s="25" t="s">
        <v>104</v>
      </c>
      <c r="D299" s="26" t="s">
        <v>233</v>
      </c>
      <c r="E299" s="24">
        <v>33</v>
      </c>
      <c r="F299" s="27" t="s">
        <v>333</v>
      </c>
      <c r="G299" s="28">
        <f>SUMIF(Chitiet!$B$9:$B$622,B299,Chitiet!$I$9:$I$622)</f>
        <v>90.9</v>
      </c>
      <c r="H299" s="28">
        <f>SUMIF(Chitiet!$B$9:$B$622,B299,Chitiet!$J$9:$J$622)</f>
        <v>90.9</v>
      </c>
      <c r="I299" s="48">
        <v>65000</v>
      </c>
      <c r="J299" s="29">
        <f t="shared" si="10"/>
        <v>5908500</v>
      </c>
      <c r="K299" s="29">
        <f>SUMIF(Chitiet!$B$9:$B$621,B299,Chitiet!$M$9:$M$621)</f>
        <v>0</v>
      </c>
      <c r="L299" s="29">
        <f>SUMIF(Chitiet!$B$9:$B$622,B299,Chitiet!$N$9:$N$622)</f>
        <v>5908500</v>
      </c>
      <c r="M299" s="29"/>
    </row>
    <row r="300" spans="1:13" ht="20.25" customHeight="1">
      <c r="A300" s="24">
        <f t="shared" si="9"/>
        <v>291</v>
      </c>
      <c r="B300" s="24" t="s">
        <v>497</v>
      </c>
      <c r="C300" s="25" t="s">
        <v>255</v>
      </c>
      <c r="D300" s="26" t="s">
        <v>252</v>
      </c>
      <c r="E300" s="24">
        <v>33</v>
      </c>
      <c r="F300" s="27" t="s">
        <v>333</v>
      </c>
      <c r="G300" s="28">
        <f>SUMIF(Chitiet!$B$9:$B$622,B300,Chitiet!$I$9:$I$622)</f>
        <v>90.5</v>
      </c>
      <c r="H300" s="28">
        <f>SUMIF(Chitiet!$B$9:$B$622,B300,Chitiet!$J$9:$J$622)</f>
        <v>90.5</v>
      </c>
      <c r="I300" s="48">
        <v>65000</v>
      </c>
      <c r="J300" s="29">
        <f t="shared" si="10"/>
        <v>5882500</v>
      </c>
      <c r="K300" s="29">
        <f>SUMIF(Chitiet!$B$9:$B$621,B300,Chitiet!$M$9:$M$621)</f>
        <v>0</v>
      </c>
      <c r="L300" s="29">
        <f>SUMIF(Chitiet!$B$9:$B$622,B300,Chitiet!$N$9:$N$622)</f>
        <v>5882500</v>
      </c>
      <c r="M300" s="29"/>
    </row>
    <row r="301" spans="1:13" ht="20.25" customHeight="1">
      <c r="A301" s="24">
        <f t="shared" si="9"/>
        <v>292</v>
      </c>
      <c r="B301" s="24" t="s">
        <v>498</v>
      </c>
      <c r="C301" s="25" t="s">
        <v>117</v>
      </c>
      <c r="D301" s="26" t="s">
        <v>320</v>
      </c>
      <c r="E301" s="24">
        <v>33</v>
      </c>
      <c r="F301" s="27" t="s">
        <v>333</v>
      </c>
      <c r="G301" s="28">
        <f>SUMIF(Chitiet!$B$9:$B$622,B301,Chitiet!$I$9:$I$622)</f>
        <v>120.89999999999999</v>
      </c>
      <c r="H301" s="28">
        <f>SUMIF(Chitiet!$B$9:$B$622,B301,Chitiet!$J$9:$J$622)</f>
        <v>120.89999999999999</v>
      </c>
      <c r="I301" s="48">
        <v>65000</v>
      </c>
      <c r="J301" s="29">
        <f t="shared" si="10"/>
        <v>7858499.9999999991</v>
      </c>
      <c r="K301" s="29">
        <f>SUMIF(Chitiet!$B$9:$B$621,B301,Chitiet!$M$9:$M$621)</f>
        <v>0</v>
      </c>
      <c r="L301" s="29">
        <f>SUMIF(Chitiet!$B$9:$B$622,B301,Chitiet!$N$9:$N$622)</f>
        <v>7858500</v>
      </c>
      <c r="M301" s="29"/>
    </row>
    <row r="302" spans="1:13" ht="20.25" customHeight="1">
      <c r="A302" s="24">
        <f t="shared" si="9"/>
        <v>293</v>
      </c>
      <c r="B302" s="24" t="s">
        <v>499</v>
      </c>
      <c r="C302" s="25" t="s">
        <v>118</v>
      </c>
      <c r="D302" s="26" t="s">
        <v>119</v>
      </c>
      <c r="E302" s="24">
        <v>33</v>
      </c>
      <c r="F302" s="27" t="s">
        <v>333</v>
      </c>
      <c r="G302" s="28">
        <f>SUMIF(Chitiet!$B$9:$B$622,B302,Chitiet!$I$9:$I$622)</f>
        <v>91</v>
      </c>
      <c r="H302" s="28">
        <f>SUMIF(Chitiet!$B$9:$B$622,B302,Chitiet!$J$9:$J$622)</f>
        <v>91</v>
      </c>
      <c r="I302" s="48">
        <v>65000</v>
      </c>
      <c r="J302" s="29">
        <f t="shared" si="10"/>
        <v>5915000</v>
      </c>
      <c r="K302" s="29">
        <f>SUMIF(Chitiet!$B$9:$B$621,B302,Chitiet!$M$9:$M$621)</f>
        <v>0</v>
      </c>
      <c r="L302" s="29">
        <f>SUMIF(Chitiet!$B$9:$B$622,B302,Chitiet!$N$9:$N$622)</f>
        <v>5915000</v>
      </c>
      <c r="M302" s="29"/>
    </row>
    <row r="303" spans="1:13" ht="20.25" customHeight="1">
      <c r="A303" s="24">
        <f t="shared" si="9"/>
        <v>294</v>
      </c>
      <c r="B303" s="24" t="s">
        <v>500</v>
      </c>
      <c r="C303" s="25" t="s">
        <v>86</v>
      </c>
      <c r="D303" s="26" t="s">
        <v>120</v>
      </c>
      <c r="E303" s="24">
        <v>33</v>
      </c>
      <c r="F303" s="27" t="s">
        <v>333</v>
      </c>
      <c r="G303" s="28">
        <f>SUMIF(Chitiet!$B$9:$B$622,B303,Chitiet!$I$9:$I$622)</f>
        <v>150.5</v>
      </c>
      <c r="H303" s="28">
        <f>SUMIF(Chitiet!$B$9:$B$622,B303,Chitiet!$J$9:$J$622)</f>
        <v>150.5</v>
      </c>
      <c r="I303" s="48">
        <v>65000</v>
      </c>
      <c r="J303" s="29">
        <f t="shared" si="10"/>
        <v>9782500</v>
      </c>
      <c r="K303" s="29">
        <f>SUMIF(Chitiet!$B$9:$B$621,B303,Chitiet!$M$9:$M$621)</f>
        <v>0</v>
      </c>
      <c r="L303" s="29">
        <f>SUMIF(Chitiet!$B$9:$B$622,B303,Chitiet!$N$9:$N$622)</f>
        <v>9782500</v>
      </c>
      <c r="M303" s="29"/>
    </row>
    <row r="304" spans="1:13" ht="20.25" hidden="1" customHeight="1">
      <c r="A304" s="30"/>
      <c r="B304" s="30"/>
      <c r="C304" s="31"/>
      <c r="D304" s="49"/>
      <c r="E304" s="50"/>
      <c r="F304" s="32"/>
      <c r="G304" s="51"/>
      <c r="H304" s="51"/>
      <c r="I304" s="52"/>
      <c r="J304" s="53"/>
      <c r="K304" s="53"/>
      <c r="L304" s="53"/>
      <c r="M304" s="54"/>
    </row>
    <row r="305" spans="1:13" ht="22.5" customHeight="1">
      <c r="A305" s="65"/>
      <c r="B305" s="66"/>
      <c r="C305" s="109" t="s">
        <v>151</v>
      </c>
      <c r="D305" s="109"/>
      <c r="E305" s="109"/>
      <c r="F305" s="109"/>
      <c r="G305" s="64">
        <f>SUBTOTAL(9,G10:G304)</f>
        <v>21503.399999999965</v>
      </c>
      <c r="H305" s="64">
        <f>SUBTOTAL(9,H10:H304)</f>
        <v>22017.099999999959</v>
      </c>
      <c r="I305" s="66"/>
      <c r="J305" s="67">
        <f>SUBTOTAL(9,J10:J304)</f>
        <v>1431111500</v>
      </c>
      <c r="K305" s="67">
        <f>SUBTOTAL(9,K10:K304)</f>
        <v>0</v>
      </c>
      <c r="L305" s="67">
        <f>SUBTOTAL(9,L10:L304)</f>
        <v>1431111500</v>
      </c>
      <c r="M305" s="67"/>
    </row>
    <row r="306" spans="1:13">
      <c r="G306" s="57"/>
      <c r="H306" s="57"/>
      <c r="J306" s="57">
        <f>J305-Chitiet!L623</f>
        <v>0</v>
      </c>
      <c r="K306" s="57">
        <f>K305-Chitiet!M623</f>
        <v>0</v>
      </c>
      <c r="L306" s="57">
        <f>L305-Chitiet!N623</f>
        <v>0</v>
      </c>
      <c r="M306" s="57"/>
    </row>
    <row r="307" spans="1:13" s="37" customFormat="1" ht="20.25" customHeight="1">
      <c r="B307" s="36"/>
      <c r="C307" s="106" t="s">
        <v>539</v>
      </c>
      <c r="D307" s="106"/>
      <c r="E307" s="108">
        <f>L305</f>
        <v>1431111500</v>
      </c>
      <c r="F307" s="108"/>
      <c r="G307" s="36" t="s">
        <v>540</v>
      </c>
      <c r="H307" s="36"/>
      <c r="I307" s="36"/>
      <c r="J307" s="38"/>
      <c r="K307" s="38"/>
      <c r="L307" s="38"/>
      <c r="M307" s="38"/>
    </row>
    <row r="308" spans="1:13" s="37" customFormat="1" ht="20.25" customHeight="1">
      <c r="B308" s="36"/>
      <c r="C308" s="106" t="s">
        <v>541</v>
      </c>
      <c r="D308" s="106"/>
      <c r="E308" s="107" t="str">
        <f>tien_so!C6</f>
        <v>Một tỷ bốn trăm ba mươi mốt triệu một trăm mười một ngàn năm trăm đồng./.</v>
      </c>
      <c r="F308" s="107"/>
      <c r="G308" s="107"/>
      <c r="H308" s="107"/>
      <c r="I308" s="107"/>
      <c r="J308" s="107"/>
      <c r="K308" s="107"/>
      <c r="L308" s="107"/>
      <c r="M308" s="39"/>
    </row>
    <row r="309" spans="1:13">
      <c r="J309" s="58"/>
      <c r="K309" s="58"/>
      <c r="L309" s="58"/>
      <c r="M309" s="58"/>
    </row>
    <row r="310" spans="1:13" ht="21.75" customHeight="1">
      <c r="E310" s="105" t="s">
        <v>536</v>
      </c>
      <c r="F310" s="105"/>
      <c r="G310" s="105"/>
      <c r="H310" s="105"/>
      <c r="I310" s="105"/>
      <c r="J310" s="105"/>
      <c r="K310" s="105"/>
      <c r="L310" s="105"/>
    </row>
    <row r="311" spans="1:13" ht="24.75" customHeight="1">
      <c r="E311" s="41">
        <v>1</v>
      </c>
      <c r="F311" s="44" t="s">
        <v>520</v>
      </c>
      <c r="G311" s="59">
        <f t="shared" ref="G311:G327" si="11">SUMIF($E$10:$E$304,E311,$G$10:$G$304)</f>
        <v>1327.6</v>
      </c>
      <c r="H311" s="59">
        <f t="shared" ref="H311:H327" si="12">SUMIF($E$10:$E$304,E311,$H$10:$H$304)</f>
        <v>1357.8999999999999</v>
      </c>
      <c r="I311" s="41"/>
      <c r="J311" s="47">
        <f t="shared" ref="J311:J327" si="13">SUMIF($E$10:$E$304,E311,$J$10:$J$304)</f>
        <v>88263500</v>
      </c>
      <c r="K311" s="47">
        <f t="shared" ref="K311:K327" si="14">SUMIF($E$10:$E$304,E311,$K$10:$K$304)</f>
        <v>0</v>
      </c>
      <c r="L311" s="47">
        <f t="shared" ref="L311:L327" si="15">SUMIF($E$10:$E$304,E311,$L$10:$L$304)</f>
        <v>88263500</v>
      </c>
      <c r="M311" s="60"/>
    </row>
    <row r="312" spans="1:13" ht="24.75" customHeight="1">
      <c r="E312" s="24">
        <v>2</v>
      </c>
      <c r="F312" s="27" t="s">
        <v>521</v>
      </c>
      <c r="G312" s="61">
        <f t="shared" si="11"/>
        <v>860.90000000000009</v>
      </c>
      <c r="H312" s="61">
        <f t="shared" si="12"/>
        <v>875.95</v>
      </c>
      <c r="I312" s="24"/>
      <c r="J312" s="29">
        <f t="shared" si="13"/>
        <v>56936750</v>
      </c>
      <c r="K312" s="29">
        <f t="shared" si="14"/>
        <v>0</v>
      </c>
      <c r="L312" s="29">
        <f t="shared" si="15"/>
        <v>56936750</v>
      </c>
      <c r="M312" s="60"/>
    </row>
    <row r="313" spans="1:13" ht="24.75" customHeight="1">
      <c r="E313" s="24">
        <v>3</v>
      </c>
      <c r="F313" s="27" t="s">
        <v>522</v>
      </c>
      <c r="G313" s="61">
        <f t="shared" si="11"/>
        <v>2618.3000000000002</v>
      </c>
      <c r="H313" s="61">
        <f t="shared" si="12"/>
        <v>2618.3000000000002</v>
      </c>
      <c r="I313" s="24"/>
      <c r="J313" s="29">
        <f t="shared" si="13"/>
        <v>170189500</v>
      </c>
      <c r="K313" s="29">
        <f t="shared" si="14"/>
        <v>0</v>
      </c>
      <c r="L313" s="29">
        <f t="shared" si="15"/>
        <v>170189500</v>
      </c>
      <c r="M313" s="60"/>
    </row>
    <row r="314" spans="1:13" ht="24.75" customHeight="1">
      <c r="E314" s="24">
        <v>4</v>
      </c>
      <c r="F314" s="27" t="s">
        <v>523</v>
      </c>
      <c r="G314" s="61">
        <f t="shared" si="11"/>
        <v>923.3</v>
      </c>
      <c r="H314" s="61">
        <f t="shared" si="12"/>
        <v>923.3</v>
      </c>
      <c r="I314" s="24"/>
      <c r="J314" s="29">
        <f t="shared" si="13"/>
        <v>60014500</v>
      </c>
      <c r="K314" s="29">
        <f t="shared" si="14"/>
        <v>0</v>
      </c>
      <c r="L314" s="29">
        <f t="shared" si="15"/>
        <v>60014500</v>
      </c>
      <c r="M314" s="60"/>
    </row>
    <row r="315" spans="1:13" ht="24.75" customHeight="1">
      <c r="E315" s="24">
        <v>5</v>
      </c>
      <c r="F315" s="27" t="s">
        <v>524</v>
      </c>
      <c r="G315" s="61">
        <f t="shared" si="11"/>
        <v>2019.8999999999999</v>
      </c>
      <c r="H315" s="61">
        <f t="shared" si="12"/>
        <v>2065.6999999999998</v>
      </c>
      <c r="I315" s="24"/>
      <c r="J315" s="29">
        <f t="shared" si="13"/>
        <v>134270500</v>
      </c>
      <c r="K315" s="29">
        <f t="shared" si="14"/>
        <v>0</v>
      </c>
      <c r="L315" s="29">
        <f t="shared" si="15"/>
        <v>134270500</v>
      </c>
      <c r="M315" s="60"/>
    </row>
    <row r="316" spans="1:13" ht="24.75" customHeight="1">
      <c r="E316" s="24">
        <v>6</v>
      </c>
      <c r="F316" s="27" t="s">
        <v>743</v>
      </c>
      <c r="G316" s="61">
        <f t="shared" si="11"/>
        <v>1267.0999999999999</v>
      </c>
      <c r="H316" s="61">
        <f t="shared" si="12"/>
        <v>1342.4499999999998</v>
      </c>
      <c r="I316" s="24"/>
      <c r="J316" s="29">
        <f t="shared" si="13"/>
        <v>87259250</v>
      </c>
      <c r="K316" s="29">
        <f t="shared" si="14"/>
        <v>0</v>
      </c>
      <c r="L316" s="29">
        <f t="shared" si="15"/>
        <v>87259250</v>
      </c>
      <c r="M316" s="60"/>
    </row>
    <row r="317" spans="1:13" ht="24.75" customHeight="1">
      <c r="E317" s="24">
        <v>7</v>
      </c>
      <c r="F317" s="27" t="s">
        <v>525</v>
      </c>
      <c r="G317" s="61">
        <f t="shared" si="11"/>
        <v>1057.6999999999998</v>
      </c>
      <c r="H317" s="61">
        <f t="shared" si="12"/>
        <v>1057.6999999999998</v>
      </c>
      <c r="I317" s="24"/>
      <c r="J317" s="29">
        <f t="shared" si="13"/>
        <v>68750500</v>
      </c>
      <c r="K317" s="29">
        <f t="shared" si="14"/>
        <v>0</v>
      </c>
      <c r="L317" s="29">
        <f t="shared" si="15"/>
        <v>68750500</v>
      </c>
      <c r="M317" s="60"/>
    </row>
    <row r="318" spans="1:13" ht="24.75" customHeight="1">
      <c r="E318" s="24">
        <v>8</v>
      </c>
      <c r="F318" s="27" t="s">
        <v>526</v>
      </c>
      <c r="G318" s="61">
        <f t="shared" si="11"/>
        <v>241.7</v>
      </c>
      <c r="H318" s="61">
        <f t="shared" si="12"/>
        <v>241.7</v>
      </c>
      <c r="I318" s="24"/>
      <c r="J318" s="29">
        <f t="shared" si="13"/>
        <v>15710500</v>
      </c>
      <c r="K318" s="29">
        <f t="shared" si="14"/>
        <v>0</v>
      </c>
      <c r="L318" s="29">
        <f t="shared" si="15"/>
        <v>15710500</v>
      </c>
      <c r="M318" s="60"/>
    </row>
    <row r="319" spans="1:13" ht="24.75" customHeight="1">
      <c r="E319" s="24">
        <v>9</v>
      </c>
      <c r="F319" s="27" t="s">
        <v>527</v>
      </c>
      <c r="G319" s="61">
        <f t="shared" si="11"/>
        <v>2173.5000000000005</v>
      </c>
      <c r="H319" s="61">
        <f t="shared" si="12"/>
        <v>2173.5000000000005</v>
      </c>
      <c r="I319" s="24"/>
      <c r="J319" s="29">
        <f t="shared" si="13"/>
        <v>141277500</v>
      </c>
      <c r="K319" s="29">
        <f t="shared" si="14"/>
        <v>0</v>
      </c>
      <c r="L319" s="29">
        <f t="shared" si="15"/>
        <v>141277500</v>
      </c>
      <c r="M319" s="60"/>
    </row>
    <row r="320" spans="1:13" ht="24.75" customHeight="1">
      <c r="E320" s="24">
        <v>10</v>
      </c>
      <c r="F320" s="27" t="s">
        <v>528</v>
      </c>
      <c r="G320" s="61">
        <f t="shared" si="11"/>
        <v>3567.9</v>
      </c>
      <c r="H320" s="61">
        <f t="shared" si="12"/>
        <v>3749.5</v>
      </c>
      <c r="I320" s="24"/>
      <c r="J320" s="29">
        <f t="shared" si="13"/>
        <v>243717500</v>
      </c>
      <c r="K320" s="29">
        <f t="shared" si="14"/>
        <v>0</v>
      </c>
      <c r="L320" s="29">
        <f t="shared" si="15"/>
        <v>243717500</v>
      </c>
      <c r="M320" s="60"/>
    </row>
    <row r="321" spans="5:13" ht="24.75" customHeight="1">
      <c r="E321" s="24">
        <v>11</v>
      </c>
      <c r="F321" s="27" t="s">
        <v>529</v>
      </c>
      <c r="G321" s="61">
        <f t="shared" si="11"/>
        <v>1309.4999999999998</v>
      </c>
      <c r="H321" s="61">
        <f t="shared" si="12"/>
        <v>1339.6</v>
      </c>
      <c r="I321" s="24"/>
      <c r="J321" s="29">
        <f t="shared" si="13"/>
        <v>87074000</v>
      </c>
      <c r="K321" s="29">
        <f t="shared" si="14"/>
        <v>0</v>
      </c>
      <c r="L321" s="29">
        <f t="shared" si="15"/>
        <v>87074000</v>
      </c>
      <c r="M321" s="60"/>
    </row>
    <row r="322" spans="5:13" ht="24.75" customHeight="1">
      <c r="E322" s="24">
        <v>12</v>
      </c>
      <c r="F322" s="27" t="s">
        <v>530</v>
      </c>
      <c r="G322" s="61">
        <f t="shared" si="11"/>
        <v>256.3</v>
      </c>
      <c r="H322" s="61">
        <f t="shared" si="12"/>
        <v>301.60000000000002</v>
      </c>
      <c r="I322" s="24"/>
      <c r="J322" s="29">
        <f t="shared" si="13"/>
        <v>19604000</v>
      </c>
      <c r="K322" s="29">
        <f t="shared" si="14"/>
        <v>0</v>
      </c>
      <c r="L322" s="29">
        <f t="shared" si="15"/>
        <v>19604000</v>
      </c>
      <c r="M322" s="60"/>
    </row>
    <row r="323" spans="5:13" ht="24.75" customHeight="1">
      <c r="E323" s="24">
        <v>13</v>
      </c>
      <c r="F323" s="27" t="s">
        <v>531</v>
      </c>
      <c r="G323" s="61">
        <f t="shared" si="11"/>
        <v>1568.8000000000002</v>
      </c>
      <c r="H323" s="61">
        <f t="shared" si="12"/>
        <v>1659</v>
      </c>
      <c r="I323" s="24"/>
      <c r="J323" s="29">
        <f t="shared" si="13"/>
        <v>107835000</v>
      </c>
      <c r="K323" s="29">
        <f t="shared" si="14"/>
        <v>0</v>
      </c>
      <c r="L323" s="29">
        <f t="shared" si="15"/>
        <v>107835000</v>
      </c>
      <c r="M323" s="60"/>
    </row>
    <row r="324" spans="5:13" ht="24.75" customHeight="1">
      <c r="E324" s="24">
        <v>14</v>
      </c>
      <c r="F324" s="27" t="s">
        <v>532</v>
      </c>
      <c r="G324" s="61">
        <f t="shared" si="11"/>
        <v>45.1</v>
      </c>
      <c r="H324" s="61">
        <f t="shared" si="12"/>
        <v>45.1</v>
      </c>
      <c r="I324" s="24"/>
      <c r="J324" s="29">
        <f t="shared" si="13"/>
        <v>2931500</v>
      </c>
      <c r="K324" s="29">
        <f t="shared" si="14"/>
        <v>0</v>
      </c>
      <c r="L324" s="29">
        <f t="shared" si="15"/>
        <v>2931500</v>
      </c>
      <c r="M324" s="60"/>
    </row>
    <row r="325" spans="5:13" ht="24.75" customHeight="1">
      <c r="E325" s="24">
        <v>23</v>
      </c>
      <c r="F325" s="27" t="s">
        <v>533</v>
      </c>
      <c r="G325" s="61">
        <f t="shared" si="11"/>
        <v>451.90000000000003</v>
      </c>
      <c r="H325" s="61">
        <f t="shared" si="12"/>
        <v>451.90000000000003</v>
      </c>
      <c r="I325" s="24"/>
      <c r="J325" s="29">
        <f t="shared" si="13"/>
        <v>29373500</v>
      </c>
      <c r="K325" s="29">
        <f t="shared" si="14"/>
        <v>0</v>
      </c>
      <c r="L325" s="29">
        <f t="shared" si="15"/>
        <v>29373500</v>
      </c>
      <c r="M325" s="60"/>
    </row>
    <row r="326" spans="5:13" ht="24.75" customHeight="1">
      <c r="E326" s="24">
        <v>33</v>
      </c>
      <c r="F326" s="27" t="s">
        <v>534</v>
      </c>
      <c r="G326" s="61">
        <f t="shared" si="11"/>
        <v>1813.9</v>
      </c>
      <c r="H326" s="61">
        <f t="shared" si="12"/>
        <v>1813.9</v>
      </c>
      <c r="I326" s="24"/>
      <c r="J326" s="29">
        <f t="shared" si="13"/>
        <v>117903500</v>
      </c>
      <c r="K326" s="29">
        <f t="shared" si="14"/>
        <v>0</v>
      </c>
      <c r="L326" s="29">
        <f t="shared" si="15"/>
        <v>117903500</v>
      </c>
      <c r="M326" s="60"/>
    </row>
    <row r="327" spans="5:13" ht="24.75" customHeight="1">
      <c r="E327" s="56">
        <v>51</v>
      </c>
      <c r="F327" s="55" t="s">
        <v>535</v>
      </c>
      <c r="G327" s="62">
        <f t="shared" si="11"/>
        <v>0</v>
      </c>
      <c r="H327" s="62">
        <f t="shared" si="12"/>
        <v>0</v>
      </c>
      <c r="I327" s="56"/>
      <c r="J327" s="63">
        <f t="shared" si="13"/>
        <v>0</v>
      </c>
      <c r="K327" s="63">
        <f t="shared" si="14"/>
        <v>0</v>
      </c>
      <c r="L327" s="63">
        <f t="shared" si="15"/>
        <v>0</v>
      </c>
    </row>
    <row r="328" spans="5:13" ht="19.5" customHeight="1">
      <c r="E328" s="20"/>
      <c r="F328" s="20" t="s">
        <v>19</v>
      </c>
      <c r="G328" s="64">
        <f>SUM(G311:G327)</f>
        <v>21503.399999999998</v>
      </c>
      <c r="H328" s="64">
        <f>SUM(H311:H327)</f>
        <v>22017.1</v>
      </c>
      <c r="I328" s="20"/>
      <c r="J328" s="33">
        <f>SUM(J311:J327)</f>
        <v>1431111500</v>
      </c>
      <c r="K328" s="33">
        <f>SUM(K311:K327)</f>
        <v>0</v>
      </c>
      <c r="L328" s="33">
        <f>SUM(L311:L327)</f>
        <v>1431111500</v>
      </c>
    </row>
    <row r="330" spans="5:13">
      <c r="L330" s="58"/>
    </row>
    <row r="331" spans="5:13">
      <c r="L331" s="58"/>
    </row>
  </sheetData>
  <autoFilter ref="A9:M303"/>
  <mergeCells count="12">
    <mergeCell ref="E310:L310"/>
    <mergeCell ref="C308:D308"/>
    <mergeCell ref="C307:D307"/>
    <mergeCell ref="E308:L308"/>
    <mergeCell ref="E307:F307"/>
    <mergeCell ref="C305:F305"/>
    <mergeCell ref="A1:E1"/>
    <mergeCell ref="A2:E2"/>
    <mergeCell ref="A4:L4"/>
    <mergeCell ref="A6:L6"/>
    <mergeCell ref="A7:L7"/>
    <mergeCell ref="A5:L5"/>
  </mergeCells>
  <phoneticPr fontId="2" type="noConversion"/>
  <pageMargins left="0.39" right="0.17" top="0.38" bottom="0.49" header="0.28999999999999998" footer="0.2"/>
  <pageSetup paperSize="9" scale="85" orientation="landscape" r:id="rId1"/>
  <headerFooter alignWithMargins="0">
    <oddFooter>&amp;C&amp;"Times New Roman,Regular"&amp;P/&amp;N</oddFooter>
  </headerFooter>
  <rowBreaks count="1" manualBreakCount="1">
    <brk id="30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O627"/>
  <sheetViews>
    <sheetView showZeros="0" topLeftCell="A4" workbookViewId="0">
      <pane xSplit="6" ySplit="5" topLeftCell="G9" activePane="bottomRight" state="frozen"/>
      <selection activeCell="A4" sqref="A4"/>
      <selection pane="topRight" activeCell="G4" sqref="G4"/>
      <selection pane="bottomLeft" activeCell="A9" sqref="A9"/>
      <selection pane="bottomRight" activeCell="G9" sqref="G9"/>
    </sheetView>
  </sheetViews>
  <sheetFormatPr defaultColWidth="9.125" defaultRowHeight="15"/>
  <cols>
    <col min="1" max="1" width="7.375" style="69" customWidth="1"/>
    <col min="2" max="2" width="8" style="69" bestFit="1" customWidth="1"/>
    <col min="3" max="3" width="18.375" style="68" bestFit="1" customWidth="1"/>
    <col min="4" max="4" width="9.375" style="68" bestFit="1" customWidth="1"/>
    <col min="5" max="5" width="5.875" style="69" customWidth="1"/>
    <col min="6" max="6" width="37.125" style="68" bestFit="1" customWidth="1"/>
    <col min="7" max="7" width="33.375" style="68" bestFit="1" customWidth="1"/>
    <col min="8" max="8" width="6.5" style="69" bestFit="1" customWidth="1"/>
    <col min="9" max="9" width="10.125" style="68" bestFit="1" customWidth="1"/>
    <col min="10" max="10" width="10.125" style="68" customWidth="1"/>
    <col min="11" max="11" width="8.125" style="68" bestFit="1" customWidth="1"/>
    <col min="12" max="12" width="14.375" style="68" bestFit="1" customWidth="1"/>
    <col min="13" max="13" width="11.875" style="68" customWidth="1"/>
    <col min="14" max="14" width="14.5" style="68" bestFit="1" customWidth="1"/>
    <col min="15" max="15" width="15.875" style="68" bestFit="1" customWidth="1"/>
    <col min="16" max="16384" width="9.125" style="68"/>
  </cols>
  <sheetData>
    <row r="1" spans="1:15" ht="16.5">
      <c r="A1" s="112" t="s">
        <v>517</v>
      </c>
      <c r="B1" s="112"/>
      <c r="C1" s="112"/>
      <c r="D1" s="112"/>
      <c r="E1" s="112"/>
    </row>
    <row r="2" spans="1:15" ht="16.5">
      <c r="A2" s="113" t="s">
        <v>518</v>
      </c>
      <c r="B2" s="113"/>
      <c r="C2" s="113"/>
      <c r="D2" s="113"/>
      <c r="E2" s="113"/>
    </row>
    <row r="4" spans="1:15" ht="18.75">
      <c r="A4" s="115" t="s">
        <v>747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1:15" ht="18.75">
      <c r="A5" s="116" t="s">
        <v>748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</row>
    <row r="6" spans="1:15" ht="18.75">
      <c r="A6" s="116" t="s">
        <v>519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  <row r="8" spans="1:15" s="72" customFormat="1" ht="57">
      <c r="A8" s="97" t="s">
        <v>503</v>
      </c>
      <c r="B8" s="97" t="s">
        <v>504</v>
      </c>
      <c r="C8" s="98" t="s">
        <v>124</v>
      </c>
      <c r="D8" s="99" t="s">
        <v>125</v>
      </c>
      <c r="E8" s="97" t="s">
        <v>126</v>
      </c>
      <c r="F8" s="97" t="s">
        <v>505</v>
      </c>
      <c r="G8" s="97" t="s">
        <v>145</v>
      </c>
      <c r="H8" s="100" t="s">
        <v>146</v>
      </c>
      <c r="I8" s="100" t="s">
        <v>150</v>
      </c>
      <c r="J8" s="100" t="s">
        <v>17</v>
      </c>
      <c r="K8" s="100" t="s">
        <v>147</v>
      </c>
      <c r="L8" s="100" t="s">
        <v>148</v>
      </c>
      <c r="M8" s="100" t="s">
        <v>543</v>
      </c>
      <c r="N8" s="100" t="s">
        <v>149</v>
      </c>
      <c r="O8" s="97" t="s">
        <v>501</v>
      </c>
    </row>
    <row r="9" spans="1:15" ht="20.100000000000001" customHeight="1">
      <c r="A9" s="73">
        <v>1</v>
      </c>
      <c r="B9" s="73" t="s">
        <v>751</v>
      </c>
      <c r="C9" s="74" t="s">
        <v>203</v>
      </c>
      <c r="D9" s="75" t="s">
        <v>204</v>
      </c>
      <c r="E9" s="73">
        <v>1</v>
      </c>
      <c r="F9" s="76" t="s">
        <v>329</v>
      </c>
      <c r="G9" s="76" t="s">
        <v>711</v>
      </c>
      <c r="H9" s="73">
        <v>1</v>
      </c>
      <c r="I9" s="77">
        <v>30.1</v>
      </c>
      <c r="J9" s="77">
        <v>30.1</v>
      </c>
      <c r="K9" s="78">
        <v>65000</v>
      </c>
      <c r="L9" s="78">
        <v>1956500</v>
      </c>
      <c r="M9" s="78"/>
      <c r="N9" s="78">
        <v>1956500</v>
      </c>
      <c r="O9" s="76"/>
    </row>
    <row r="10" spans="1:15" ht="20.100000000000001" customHeight="1">
      <c r="A10" s="70">
        <v>2</v>
      </c>
      <c r="B10" s="70" t="s">
        <v>594</v>
      </c>
      <c r="C10" s="79" t="s">
        <v>611</v>
      </c>
      <c r="D10" s="80" t="s">
        <v>201</v>
      </c>
      <c r="E10" s="70">
        <v>1</v>
      </c>
      <c r="F10" s="81" t="s">
        <v>329</v>
      </c>
      <c r="G10" s="81" t="s">
        <v>329</v>
      </c>
      <c r="H10" s="70">
        <v>1</v>
      </c>
      <c r="I10" s="82">
        <v>30.1</v>
      </c>
      <c r="J10" s="77">
        <v>30.1</v>
      </c>
      <c r="K10" s="83">
        <v>65000</v>
      </c>
      <c r="L10" s="78">
        <v>1956500</v>
      </c>
      <c r="M10" s="83"/>
      <c r="N10" s="83">
        <v>1956500</v>
      </c>
      <c r="O10" s="81"/>
    </row>
    <row r="11" spans="1:15" ht="20.100000000000001" customHeight="1">
      <c r="A11" s="70">
        <v>3</v>
      </c>
      <c r="B11" s="70" t="s">
        <v>443</v>
      </c>
      <c r="C11" s="79" t="s">
        <v>207</v>
      </c>
      <c r="D11" s="80" t="s">
        <v>208</v>
      </c>
      <c r="E11" s="70">
        <v>1</v>
      </c>
      <c r="F11" s="81" t="s">
        <v>507</v>
      </c>
      <c r="G11" s="81" t="s">
        <v>136</v>
      </c>
      <c r="H11" s="70">
        <v>1</v>
      </c>
      <c r="I11" s="82">
        <v>30.1</v>
      </c>
      <c r="J11" s="77">
        <v>30.1</v>
      </c>
      <c r="K11" s="83">
        <v>65000</v>
      </c>
      <c r="L11" s="78">
        <v>1956500</v>
      </c>
      <c r="M11" s="83"/>
      <c r="N11" s="83">
        <v>1956500</v>
      </c>
      <c r="O11" s="81"/>
    </row>
    <row r="12" spans="1:15" ht="20.100000000000001" customHeight="1">
      <c r="A12" s="70">
        <v>4</v>
      </c>
      <c r="B12" s="70" t="s">
        <v>443</v>
      </c>
      <c r="C12" s="79" t="s">
        <v>207</v>
      </c>
      <c r="D12" s="80" t="s">
        <v>208</v>
      </c>
      <c r="E12" s="70">
        <v>1</v>
      </c>
      <c r="F12" s="81" t="s">
        <v>507</v>
      </c>
      <c r="G12" s="81" t="s">
        <v>136</v>
      </c>
      <c r="H12" s="70">
        <v>2</v>
      </c>
      <c r="I12" s="82">
        <v>30.3</v>
      </c>
      <c r="J12" s="77">
        <v>30.3</v>
      </c>
      <c r="K12" s="83">
        <v>65000</v>
      </c>
      <c r="L12" s="78">
        <v>1969500</v>
      </c>
      <c r="M12" s="83"/>
      <c r="N12" s="83">
        <v>1969500</v>
      </c>
      <c r="O12" s="81"/>
    </row>
    <row r="13" spans="1:15" ht="20.100000000000001" customHeight="1">
      <c r="A13" s="70">
        <v>5</v>
      </c>
      <c r="B13" s="70" t="s">
        <v>752</v>
      </c>
      <c r="C13" s="79" t="s">
        <v>195</v>
      </c>
      <c r="D13" s="80" t="s">
        <v>217</v>
      </c>
      <c r="E13" s="70">
        <v>1</v>
      </c>
      <c r="F13" s="81" t="s">
        <v>514</v>
      </c>
      <c r="G13" s="81" t="s">
        <v>919</v>
      </c>
      <c r="H13" s="70">
        <v>1</v>
      </c>
      <c r="I13" s="82">
        <v>30.1</v>
      </c>
      <c r="J13" s="77">
        <v>30.1</v>
      </c>
      <c r="K13" s="83">
        <v>65000</v>
      </c>
      <c r="L13" s="78">
        <v>1956500</v>
      </c>
      <c r="M13" s="83"/>
      <c r="N13" s="83">
        <v>1956500</v>
      </c>
      <c r="O13" s="81"/>
    </row>
    <row r="14" spans="1:15" ht="20.100000000000001" customHeight="1">
      <c r="A14" s="70">
        <v>6</v>
      </c>
      <c r="B14" s="70" t="s">
        <v>595</v>
      </c>
      <c r="C14" s="79" t="s">
        <v>205</v>
      </c>
      <c r="D14" s="80" t="s">
        <v>220</v>
      </c>
      <c r="E14" s="70">
        <v>1</v>
      </c>
      <c r="F14" s="81" t="s">
        <v>515</v>
      </c>
      <c r="G14" s="81" t="s">
        <v>920</v>
      </c>
      <c r="H14" s="70">
        <v>4</v>
      </c>
      <c r="I14" s="82">
        <v>45.5</v>
      </c>
      <c r="J14" s="77">
        <v>45.5</v>
      </c>
      <c r="K14" s="83">
        <v>65000</v>
      </c>
      <c r="L14" s="78">
        <v>2957500</v>
      </c>
      <c r="M14" s="83"/>
      <c r="N14" s="83">
        <v>2957500</v>
      </c>
      <c r="O14" s="81"/>
    </row>
    <row r="15" spans="1:15" ht="20.100000000000001" customHeight="1">
      <c r="A15" s="70">
        <v>7</v>
      </c>
      <c r="B15" s="70" t="s">
        <v>753</v>
      </c>
      <c r="C15" s="79" t="s">
        <v>754</v>
      </c>
      <c r="D15" s="80" t="s">
        <v>225</v>
      </c>
      <c r="E15" s="70">
        <v>1</v>
      </c>
      <c r="F15" s="81" t="s">
        <v>515</v>
      </c>
      <c r="G15" s="81" t="s">
        <v>712</v>
      </c>
      <c r="H15" s="70">
        <v>1</v>
      </c>
      <c r="I15" s="82">
        <v>30.1</v>
      </c>
      <c r="J15" s="77">
        <v>30.1</v>
      </c>
      <c r="K15" s="83">
        <v>65000</v>
      </c>
      <c r="L15" s="78">
        <v>1956500</v>
      </c>
      <c r="M15" s="83"/>
      <c r="N15" s="83">
        <v>1956500</v>
      </c>
      <c r="O15" s="81"/>
    </row>
    <row r="16" spans="1:15" ht="20.100000000000001" customHeight="1">
      <c r="A16" s="70">
        <v>8</v>
      </c>
      <c r="B16" s="70" t="s">
        <v>753</v>
      </c>
      <c r="C16" s="79" t="s">
        <v>754</v>
      </c>
      <c r="D16" s="80" t="s">
        <v>225</v>
      </c>
      <c r="E16" s="70">
        <v>1</v>
      </c>
      <c r="F16" s="81" t="s">
        <v>515</v>
      </c>
      <c r="G16" s="81" t="s">
        <v>516</v>
      </c>
      <c r="H16" s="70">
        <v>1</v>
      </c>
      <c r="I16" s="82">
        <v>30.1</v>
      </c>
      <c r="J16" s="77">
        <v>30.1</v>
      </c>
      <c r="K16" s="83">
        <v>65000</v>
      </c>
      <c r="L16" s="78">
        <v>1956500</v>
      </c>
      <c r="M16" s="83"/>
      <c r="N16" s="83">
        <v>1956500</v>
      </c>
      <c r="O16" s="81"/>
    </row>
    <row r="17" spans="1:15" ht="20.100000000000001" customHeight="1">
      <c r="A17" s="70">
        <v>9</v>
      </c>
      <c r="B17" s="70" t="s">
        <v>753</v>
      </c>
      <c r="C17" s="79" t="s">
        <v>754</v>
      </c>
      <c r="D17" s="80" t="s">
        <v>225</v>
      </c>
      <c r="E17" s="70">
        <v>1</v>
      </c>
      <c r="F17" s="81" t="s">
        <v>515</v>
      </c>
      <c r="G17" s="81" t="s">
        <v>516</v>
      </c>
      <c r="H17" s="70">
        <v>2</v>
      </c>
      <c r="I17" s="82">
        <v>30.3</v>
      </c>
      <c r="J17" s="77">
        <v>30.3</v>
      </c>
      <c r="K17" s="83">
        <v>65000</v>
      </c>
      <c r="L17" s="78">
        <v>1969500</v>
      </c>
      <c r="M17" s="83"/>
      <c r="N17" s="83">
        <v>1969500</v>
      </c>
      <c r="O17" s="81"/>
    </row>
    <row r="18" spans="1:15" ht="20.100000000000001" customHeight="1">
      <c r="A18" s="70">
        <v>10</v>
      </c>
      <c r="B18" s="70" t="s">
        <v>444</v>
      </c>
      <c r="C18" s="79" t="s">
        <v>222</v>
      </c>
      <c r="D18" s="80" t="s">
        <v>223</v>
      </c>
      <c r="E18" s="70">
        <v>1</v>
      </c>
      <c r="F18" s="81" t="s">
        <v>515</v>
      </c>
      <c r="G18" s="81" t="s">
        <v>920</v>
      </c>
      <c r="H18" s="70">
        <v>3</v>
      </c>
      <c r="I18" s="82">
        <v>45.4</v>
      </c>
      <c r="J18" s="77">
        <v>45.4</v>
      </c>
      <c r="K18" s="83">
        <v>65000</v>
      </c>
      <c r="L18" s="78">
        <v>2951000</v>
      </c>
      <c r="M18" s="83"/>
      <c r="N18" s="83">
        <v>2951000</v>
      </c>
      <c r="O18" s="81"/>
    </row>
    <row r="19" spans="1:15" ht="20.100000000000001" customHeight="1">
      <c r="A19" s="70">
        <v>11</v>
      </c>
      <c r="B19" s="70" t="s">
        <v>444</v>
      </c>
      <c r="C19" s="79" t="s">
        <v>222</v>
      </c>
      <c r="D19" s="80" t="s">
        <v>223</v>
      </c>
      <c r="E19" s="70">
        <v>1</v>
      </c>
      <c r="F19" s="81" t="s">
        <v>515</v>
      </c>
      <c r="G19" s="81" t="s">
        <v>921</v>
      </c>
      <c r="H19" s="70">
        <v>2</v>
      </c>
      <c r="I19" s="82">
        <v>30.3</v>
      </c>
      <c r="J19" s="77">
        <v>60.6</v>
      </c>
      <c r="K19" s="83">
        <v>65000</v>
      </c>
      <c r="L19" s="78">
        <v>3939000</v>
      </c>
      <c r="M19" s="83"/>
      <c r="N19" s="83">
        <v>3939000</v>
      </c>
      <c r="O19" s="81" t="s">
        <v>16</v>
      </c>
    </row>
    <row r="20" spans="1:15" ht="20.100000000000001" customHeight="1">
      <c r="A20" s="70">
        <v>12</v>
      </c>
      <c r="B20" s="70" t="s">
        <v>441</v>
      </c>
      <c r="C20" s="79" t="s">
        <v>232</v>
      </c>
      <c r="D20" s="80" t="s">
        <v>233</v>
      </c>
      <c r="E20" s="70">
        <v>1</v>
      </c>
      <c r="F20" s="81" t="s">
        <v>508</v>
      </c>
      <c r="G20" s="81" t="s">
        <v>713</v>
      </c>
      <c r="H20" s="70">
        <v>1</v>
      </c>
      <c r="I20" s="82">
        <v>30.1</v>
      </c>
      <c r="J20" s="77">
        <v>30.1</v>
      </c>
      <c r="K20" s="83">
        <v>65000</v>
      </c>
      <c r="L20" s="78">
        <v>1956500</v>
      </c>
      <c r="M20" s="83"/>
      <c r="N20" s="83">
        <v>1956500</v>
      </c>
      <c r="O20" s="81"/>
    </row>
    <row r="21" spans="1:15" ht="20.100000000000001" customHeight="1">
      <c r="A21" s="70">
        <v>13</v>
      </c>
      <c r="B21" s="70" t="s">
        <v>441</v>
      </c>
      <c r="C21" s="79" t="s">
        <v>232</v>
      </c>
      <c r="D21" s="80" t="s">
        <v>233</v>
      </c>
      <c r="E21" s="70">
        <v>1</v>
      </c>
      <c r="F21" s="81" t="s">
        <v>508</v>
      </c>
      <c r="G21" s="81" t="s">
        <v>922</v>
      </c>
      <c r="H21" s="70">
        <v>1</v>
      </c>
      <c r="I21" s="82">
        <v>30.1</v>
      </c>
      <c r="J21" s="77">
        <v>30.1</v>
      </c>
      <c r="K21" s="83">
        <v>65000</v>
      </c>
      <c r="L21" s="78">
        <v>1956500</v>
      </c>
      <c r="M21" s="83"/>
      <c r="N21" s="83">
        <v>1956500</v>
      </c>
      <c r="O21" s="81"/>
    </row>
    <row r="22" spans="1:15" ht="20.100000000000001" customHeight="1">
      <c r="A22" s="70">
        <v>14</v>
      </c>
      <c r="B22" s="70" t="s">
        <v>441</v>
      </c>
      <c r="C22" s="79" t="s">
        <v>232</v>
      </c>
      <c r="D22" s="80" t="s">
        <v>233</v>
      </c>
      <c r="E22" s="70">
        <v>1</v>
      </c>
      <c r="F22" s="81" t="s">
        <v>508</v>
      </c>
      <c r="G22" s="81" t="s">
        <v>627</v>
      </c>
      <c r="H22" s="70">
        <v>1</v>
      </c>
      <c r="I22" s="82">
        <v>30.1</v>
      </c>
      <c r="J22" s="77">
        <v>30.1</v>
      </c>
      <c r="K22" s="83">
        <v>65000</v>
      </c>
      <c r="L22" s="78">
        <v>1956500</v>
      </c>
      <c r="M22" s="83"/>
      <c r="N22" s="83">
        <v>1956500</v>
      </c>
      <c r="O22" s="81"/>
    </row>
    <row r="23" spans="1:15" ht="20.100000000000001" customHeight="1">
      <c r="A23" s="70">
        <v>15</v>
      </c>
      <c r="B23" s="70" t="s">
        <v>441</v>
      </c>
      <c r="C23" s="79" t="s">
        <v>232</v>
      </c>
      <c r="D23" s="80" t="s">
        <v>233</v>
      </c>
      <c r="E23" s="70">
        <v>1</v>
      </c>
      <c r="F23" s="81" t="s">
        <v>508</v>
      </c>
      <c r="G23" s="81" t="s">
        <v>923</v>
      </c>
      <c r="H23" s="70">
        <v>2</v>
      </c>
      <c r="I23" s="82">
        <v>30.3</v>
      </c>
      <c r="J23" s="77">
        <v>30.3</v>
      </c>
      <c r="K23" s="83">
        <v>65000</v>
      </c>
      <c r="L23" s="78">
        <v>1969500</v>
      </c>
      <c r="M23" s="83"/>
      <c r="N23" s="83">
        <v>1969500</v>
      </c>
      <c r="O23" s="81"/>
    </row>
    <row r="24" spans="1:15" ht="20.100000000000001" customHeight="1">
      <c r="A24" s="70">
        <v>16</v>
      </c>
      <c r="B24" s="70" t="s">
        <v>229</v>
      </c>
      <c r="C24" s="79" t="s">
        <v>230</v>
      </c>
      <c r="D24" s="80" t="s">
        <v>231</v>
      </c>
      <c r="E24" s="70">
        <v>1</v>
      </c>
      <c r="F24" s="81" t="s">
        <v>508</v>
      </c>
      <c r="G24" s="81" t="s">
        <v>924</v>
      </c>
      <c r="H24" s="70">
        <v>1</v>
      </c>
      <c r="I24" s="82">
        <v>30.1</v>
      </c>
      <c r="J24" s="77">
        <v>30.1</v>
      </c>
      <c r="K24" s="83">
        <v>65000</v>
      </c>
      <c r="L24" s="78">
        <v>1956500</v>
      </c>
      <c r="M24" s="83"/>
      <c r="N24" s="83">
        <v>1956500</v>
      </c>
      <c r="O24" s="81"/>
    </row>
    <row r="25" spans="1:15" ht="20.100000000000001" customHeight="1">
      <c r="A25" s="70">
        <v>17</v>
      </c>
      <c r="B25" s="70" t="s">
        <v>229</v>
      </c>
      <c r="C25" s="79" t="s">
        <v>230</v>
      </c>
      <c r="D25" s="80" t="s">
        <v>231</v>
      </c>
      <c r="E25" s="70">
        <v>1</v>
      </c>
      <c r="F25" s="81" t="s">
        <v>508</v>
      </c>
      <c r="G25" s="81" t="s">
        <v>922</v>
      </c>
      <c r="H25" s="70">
        <v>1</v>
      </c>
      <c r="I25" s="82">
        <v>30.1</v>
      </c>
      <c r="J25" s="77">
        <v>30.1</v>
      </c>
      <c r="K25" s="83">
        <v>65000</v>
      </c>
      <c r="L25" s="78">
        <v>1956500</v>
      </c>
      <c r="M25" s="83"/>
      <c r="N25" s="83">
        <v>1956500</v>
      </c>
      <c r="O25" s="81"/>
    </row>
    <row r="26" spans="1:15" ht="20.100000000000001" customHeight="1">
      <c r="A26" s="70">
        <v>18</v>
      </c>
      <c r="B26" s="70" t="s">
        <v>229</v>
      </c>
      <c r="C26" s="79" t="s">
        <v>230</v>
      </c>
      <c r="D26" s="80" t="s">
        <v>231</v>
      </c>
      <c r="E26" s="70">
        <v>1</v>
      </c>
      <c r="F26" s="81" t="s">
        <v>508</v>
      </c>
      <c r="G26" s="81" t="s">
        <v>925</v>
      </c>
      <c r="H26" s="70">
        <v>1</v>
      </c>
      <c r="I26" s="82">
        <v>30.1</v>
      </c>
      <c r="J26" s="77">
        <v>30.1</v>
      </c>
      <c r="K26" s="83">
        <v>65000</v>
      </c>
      <c r="L26" s="78">
        <v>1956500</v>
      </c>
      <c r="M26" s="83"/>
      <c r="N26" s="83">
        <v>1956500</v>
      </c>
      <c r="O26" s="81"/>
    </row>
    <row r="27" spans="1:15" ht="20.100000000000001" customHeight="1">
      <c r="A27" s="70">
        <v>19</v>
      </c>
      <c r="B27" s="70" t="s">
        <v>442</v>
      </c>
      <c r="C27" s="79" t="s">
        <v>211</v>
      </c>
      <c r="D27" s="80" t="s">
        <v>228</v>
      </c>
      <c r="E27" s="70">
        <v>1</v>
      </c>
      <c r="F27" s="81" t="s">
        <v>508</v>
      </c>
      <c r="G27" s="81" t="s">
        <v>926</v>
      </c>
      <c r="H27" s="70">
        <v>3</v>
      </c>
      <c r="I27" s="82">
        <v>30.4</v>
      </c>
      <c r="J27" s="77">
        <v>30.4</v>
      </c>
      <c r="K27" s="83">
        <v>65000</v>
      </c>
      <c r="L27" s="78">
        <v>1976000</v>
      </c>
      <c r="M27" s="83"/>
      <c r="N27" s="83">
        <v>1976000</v>
      </c>
      <c r="O27" s="81"/>
    </row>
    <row r="28" spans="1:15" ht="20.100000000000001" customHeight="1">
      <c r="A28" s="70">
        <v>20</v>
      </c>
      <c r="B28" s="70" t="s">
        <v>755</v>
      </c>
      <c r="C28" s="79" t="s">
        <v>234</v>
      </c>
      <c r="D28" s="80" t="s">
        <v>235</v>
      </c>
      <c r="E28" s="70">
        <v>1</v>
      </c>
      <c r="F28" s="81" t="s">
        <v>508</v>
      </c>
      <c r="G28" s="81" t="s">
        <v>927</v>
      </c>
      <c r="H28" s="70">
        <v>2</v>
      </c>
      <c r="I28" s="82">
        <v>30.3</v>
      </c>
      <c r="J28" s="77">
        <v>30.3</v>
      </c>
      <c r="K28" s="83">
        <v>65000</v>
      </c>
      <c r="L28" s="78">
        <v>1969500</v>
      </c>
      <c r="M28" s="83"/>
      <c r="N28" s="83">
        <v>1969500</v>
      </c>
      <c r="O28" s="81"/>
    </row>
    <row r="29" spans="1:15" ht="20.100000000000001" customHeight="1">
      <c r="A29" s="70">
        <v>21</v>
      </c>
      <c r="B29" s="70" t="s">
        <v>445</v>
      </c>
      <c r="C29" s="79" t="s">
        <v>237</v>
      </c>
      <c r="D29" s="80" t="s">
        <v>238</v>
      </c>
      <c r="E29" s="70">
        <v>1</v>
      </c>
      <c r="F29" s="81" t="s">
        <v>131</v>
      </c>
      <c r="G29" s="81" t="s">
        <v>155</v>
      </c>
      <c r="H29" s="70">
        <v>4</v>
      </c>
      <c r="I29" s="82">
        <v>30.5</v>
      </c>
      <c r="J29" s="77">
        <v>30.5</v>
      </c>
      <c r="K29" s="83">
        <v>65000</v>
      </c>
      <c r="L29" s="78">
        <v>1982500</v>
      </c>
      <c r="M29" s="83"/>
      <c r="N29" s="83">
        <v>1982500</v>
      </c>
      <c r="O29" s="81"/>
    </row>
    <row r="30" spans="1:15" ht="20.100000000000001" customHeight="1">
      <c r="A30" s="70">
        <v>22</v>
      </c>
      <c r="B30" s="70" t="s">
        <v>756</v>
      </c>
      <c r="C30" s="79" t="s">
        <v>757</v>
      </c>
      <c r="D30" s="80" t="s">
        <v>758</v>
      </c>
      <c r="E30" s="70">
        <v>1</v>
      </c>
      <c r="F30" s="81" t="s">
        <v>131</v>
      </c>
      <c r="G30" s="81" t="s">
        <v>928</v>
      </c>
      <c r="H30" s="70">
        <v>2</v>
      </c>
      <c r="I30" s="82">
        <v>30.3</v>
      </c>
      <c r="J30" s="77">
        <v>30.3</v>
      </c>
      <c r="K30" s="83">
        <v>65000</v>
      </c>
      <c r="L30" s="78">
        <v>1969500</v>
      </c>
      <c r="M30" s="83"/>
      <c r="N30" s="83">
        <v>1969500</v>
      </c>
      <c r="O30" s="81"/>
    </row>
    <row r="31" spans="1:15" ht="20.100000000000001" customHeight="1">
      <c r="A31" s="70">
        <v>23</v>
      </c>
      <c r="B31" s="70" t="s">
        <v>759</v>
      </c>
      <c r="C31" s="79" t="s">
        <v>236</v>
      </c>
      <c r="D31" s="80" t="s">
        <v>760</v>
      </c>
      <c r="E31" s="70">
        <v>1</v>
      </c>
      <c r="F31" s="81" t="s">
        <v>131</v>
      </c>
      <c r="G31" s="81" t="s">
        <v>156</v>
      </c>
      <c r="H31" s="70">
        <v>1</v>
      </c>
      <c r="I31" s="82">
        <v>30.1</v>
      </c>
      <c r="J31" s="77">
        <v>30.1</v>
      </c>
      <c r="K31" s="83">
        <v>65000</v>
      </c>
      <c r="L31" s="78">
        <v>1956500</v>
      </c>
      <c r="M31" s="83"/>
      <c r="N31" s="83">
        <v>1956500</v>
      </c>
      <c r="O31" s="81"/>
    </row>
    <row r="32" spans="1:15" ht="20.100000000000001" customHeight="1">
      <c r="A32" s="70">
        <v>24</v>
      </c>
      <c r="B32" s="70" t="s">
        <v>761</v>
      </c>
      <c r="C32" s="79" t="s">
        <v>239</v>
      </c>
      <c r="D32" s="80" t="s">
        <v>240</v>
      </c>
      <c r="E32" s="70">
        <v>1</v>
      </c>
      <c r="F32" s="81" t="s">
        <v>131</v>
      </c>
      <c r="G32" s="81" t="s">
        <v>155</v>
      </c>
      <c r="H32" s="70">
        <v>2</v>
      </c>
      <c r="I32" s="82">
        <v>30.3</v>
      </c>
      <c r="J32" s="77">
        <v>30.3</v>
      </c>
      <c r="K32" s="83">
        <v>65000</v>
      </c>
      <c r="L32" s="78">
        <v>1969500</v>
      </c>
      <c r="M32" s="83"/>
      <c r="N32" s="83">
        <v>1969500</v>
      </c>
      <c r="O32" s="81"/>
    </row>
    <row r="33" spans="1:15" ht="20.100000000000001" customHeight="1">
      <c r="A33" s="70">
        <v>25</v>
      </c>
      <c r="B33" s="70" t="s">
        <v>761</v>
      </c>
      <c r="C33" s="79" t="s">
        <v>239</v>
      </c>
      <c r="D33" s="80" t="s">
        <v>240</v>
      </c>
      <c r="E33" s="70">
        <v>1</v>
      </c>
      <c r="F33" s="81" t="s">
        <v>131</v>
      </c>
      <c r="G33" s="81" t="s">
        <v>155</v>
      </c>
      <c r="H33" s="70">
        <v>1</v>
      </c>
      <c r="I33" s="82">
        <v>30.1</v>
      </c>
      <c r="J33" s="77">
        <v>30.1</v>
      </c>
      <c r="K33" s="83">
        <v>65000</v>
      </c>
      <c r="L33" s="78">
        <v>1956500</v>
      </c>
      <c r="M33" s="83"/>
      <c r="N33" s="83">
        <v>1956500</v>
      </c>
      <c r="O33" s="81"/>
    </row>
    <row r="34" spans="1:15" ht="20.100000000000001" customHeight="1">
      <c r="A34" s="70">
        <v>26</v>
      </c>
      <c r="B34" s="70" t="s">
        <v>596</v>
      </c>
      <c r="C34" s="79" t="s">
        <v>612</v>
      </c>
      <c r="D34" s="80" t="s">
        <v>240</v>
      </c>
      <c r="E34" s="70">
        <v>1</v>
      </c>
      <c r="F34" s="81" t="s">
        <v>241</v>
      </c>
      <c r="G34" s="81" t="s">
        <v>929</v>
      </c>
      <c r="H34" s="70">
        <v>1</v>
      </c>
      <c r="I34" s="82">
        <v>30.1</v>
      </c>
      <c r="J34" s="77">
        <v>30.1</v>
      </c>
      <c r="K34" s="83">
        <v>65000</v>
      </c>
      <c r="L34" s="78">
        <v>1956500</v>
      </c>
      <c r="M34" s="83"/>
      <c r="N34" s="83">
        <v>1956500</v>
      </c>
      <c r="O34" s="81"/>
    </row>
    <row r="35" spans="1:15" ht="20.100000000000001" customHeight="1">
      <c r="A35" s="70">
        <v>27</v>
      </c>
      <c r="B35" s="70" t="s">
        <v>250</v>
      </c>
      <c r="C35" s="79" t="s">
        <v>251</v>
      </c>
      <c r="D35" s="80" t="s">
        <v>252</v>
      </c>
      <c r="E35" s="70">
        <v>1</v>
      </c>
      <c r="F35" s="81" t="s">
        <v>241</v>
      </c>
      <c r="G35" s="81" t="s">
        <v>930</v>
      </c>
      <c r="H35" s="70">
        <v>1</v>
      </c>
      <c r="I35" s="82">
        <v>30.1</v>
      </c>
      <c r="J35" s="77">
        <v>30.1</v>
      </c>
      <c r="K35" s="83">
        <v>65000</v>
      </c>
      <c r="L35" s="78">
        <v>1956500</v>
      </c>
      <c r="M35" s="83"/>
      <c r="N35" s="83">
        <v>1956500</v>
      </c>
      <c r="O35" s="81"/>
    </row>
    <row r="36" spans="1:15" ht="20.100000000000001" customHeight="1">
      <c r="A36" s="70">
        <v>28</v>
      </c>
      <c r="B36" s="70" t="s">
        <v>247</v>
      </c>
      <c r="C36" s="79" t="s">
        <v>226</v>
      </c>
      <c r="D36" s="80" t="s">
        <v>248</v>
      </c>
      <c r="E36" s="70">
        <v>1</v>
      </c>
      <c r="F36" s="81" t="s">
        <v>241</v>
      </c>
      <c r="G36" s="81" t="s">
        <v>137</v>
      </c>
      <c r="H36" s="70">
        <v>2</v>
      </c>
      <c r="I36" s="82">
        <v>45.3</v>
      </c>
      <c r="J36" s="77">
        <v>45.3</v>
      </c>
      <c r="K36" s="83">
        <v>65000</v>
      </c>
      <c r="L36" s="78">
        <v>2944500</v>
      </c>
      <c r="M36" s="83"/>
      <c r="N36" s="83">
        <v>2944500</v>
      </c>
      <c r="O36" s="81"/>
    </row>
    <row r="37" spans="1:15" ht="20.100000000000001" customHeight="1">
      <c r="A37" s="70">
        <v>29</v>
      </c>
      <c r="B37" s="70" t="s">
        <v>762</v>
      </c>
      <c r="C37" s="79" t="s">
        <v>167</v>
      </c>
      <c r="D37" s="80" t="s">
        <v>243</v>
      </c>
      <c r="E37" s="70">
        <v>1</v>
      </c>
      <c r="F37" s="81" t="s">
        <v>241</v>
      </c>
      <c r="G37" s="81" t="s">
        <v>931</v>
      </c>
      <c r="H37" s="70">
        <v>1</v>
      </c>
      <c r="I37" s="82">
        <v>30.1</v>
      </c>
      <c r="J37" s="77">
        <v>30.1</v>
      </c>
      <c r="K37" s="83">
        <v>65000</v>
      </c>
      <c r="L37" s="78">
        <v>1956500</v>
      </c>
      <c r="M37" s="83"/>
      <c r="N37" s="83">
        <v>1956500</v>
      </c>
      <c r="O37" s="81"/>
    </row>
    <row r="38" spans="1:15" ht="20.100000000000001" customHeight="1">
      <c r="A38" s="70">
        <v>30</v>
      </c>
      <c r="B38" s="70" t="s">
        <v>763</v>
      </c>
      <c r="C38" s="79" t="s">
        <v>203</v>
      </c>
      <c r="D38" s="80" t="s">
        <v>764</v>
      </c>
      <c r="E38" s="70">
        <v>1</v>
      </c>
      <c r="F38" s="81" t="s">
        <v>132</v>
      </c>
      <c r="G38" s="81" t="s">
        <v>628</v>
      </c>
      <c r="H38" s="70">
        <v>1</v>
      </c>
      <c r="I38" s="82">
        <v>30.1</v>
      </c>
      <c r="J38" s="77">
        <v>30.1</v>
      </c>
      <c r="K38" s="83">
        <v>65000</v>
      </c>
      <c r="L38" s="78">
        <v>1956500</v>
      </c>
      <c r="M38" s="83"/>
      <c r="N38" s="83">
        <v>1956500</v>
      </c>
      <c r="O38" s="81"/>
    </row>
    <row r="39" spans="1:15" ht="20.100000000000001" customHeight="1">
      <c r="A39" s="70">
        <v>31</v>
      </c>
      <c r="B39" s="70" t="s">
        <v>763</v>
      </c>
      <c r="C39" s="79" t="s">
        <v>203</v>
      </c>
      <c r="D39" s="80" t="s">
        <v>764</v>
      </c>
      <c r="E39" s="70">
        <v>1</v>
      </c>
      <c r="F39" s="81" t="s">
        <v>132</v>
      </c>
      <c r="G39" s="81" t="s">
        <v>932</v>
      </c>
      <c r="H39" s="70">
        <v>1</v>
      </c>
      <c r="I39" s="82">
        <v>30.1</v>
      </c>
      <c r="J39" s="77">
        <v>30.1</v>
      </c>
      <c r="K39" s="83">
        <v>65000</v>
      </c>
      <c r="L39" s="78">
        <v>1956500</v>
      </c>
      <c r="M39" s="83"/>
      <c r="N39" s="83">
        <v>1956500</v>
      </c>
      <c r="O39" s="81"/>
    </row>
    <row r="40" spans="1:15" ht="20.100000000000001" customHeight="1">
      <c r="A40" s="70">
        <v>32</v>
      </c>
      <c r="B40" s="70" t="s">
        <v>765</v>
      </c>
      <c r="C40" s="79" t="s">
        <v>766</v>
      </c>
      <c r="D40" s="80" t="s">
        <v>764</v>
      </c>
      <c r="E40" s="70">
        <v>1</v>
      </c>
      <c r="F40" s="81" t="s">
        <v>132</v>
      </c>
      <c r="G40" s="81" t="s">
        <v>933</v>
      </c>
      <c r="H40" s="70">
        <v>1</v>
      </c>
      <c r="I40" s="82">
        <v>30.1</v>
      </c>
      <c r="J40" s="77">
        <v>30.1</v>
      </c>
      <c r="K40" s="83">
        <v>65000</v>
      </c>
      <c r="L40" s="78">
        <v>1956500</v>
      </c>
      <c r="M40" s="83"/>
      <c r="N40" s="83">
        <v>1956500</v>
      </c>
      <c r="O40" s="81"/>
    </row>
    <row r="41" spans="1:15" ht="20.100000000000001" customHeight="1">
      <c r="A41" s="70">
        <v>33</v>
      </c>
      <c r="B41" s="70" t="s">
        <v>597</v>
      </c>
      <c r="C41" s="79" t="s">
        <v>613</v>
      </c>
      <c r="D41" s="80" t="s">
        <v>221</v>
      </c>
      <c r="E41" s="70">
        <v>1</v>
      </c>
      <c r="F41" s="81" t="s">
        <v>132</v>
      </c>
      <c r="G41" s="81" t="s">
        <v>934</v>
      </c>
      <c r="H41" s="70">
        <v>1</v>
      </c>
      <c r="I41" s="82">
        <v>30.1</v>
      </c>
      <c r="J41" s="77">
        <v>30.1</v>
      </c>
      <c r="K41" s="83">
        <v>65000</v>
      </c>
      <c r="L41" s="78">
        <v>1956500</v>
      </c>
      <c r="M41" s="83"/>
      <c r="N41" s="83">
        <v>1956500</v>
      </c>
      <c r="O41" s="81"/>
    </row>
    <row r="42" spans="1:15" ht="20.100000000000001" customHeight="1">
      <c r="A42" s="70">
        <v>34</v>
      </c>
      <c r="B42" s="70" t="s">
        <v>767</v>
      </c>
      <c r="C42" s="79" t="s">
        <v>768</v>
      </c>
      <c r="D42" s="80" t="s">
        <v>231</v>
      </c>
      <c r="E42" s="70">
        <v>1</v>
      </c>
      <c r="F42" s="81" t="s">
        <v>910</v>
      </c>
      <c r="G42" s="81" t="s">
        <v>935</v>
      </c>
      <c r="H42" s="70">
        <v>1</v>
      </c>
      <c r="I42" s="82">
        <v>30.1</v>
      </c>
      <c r="J42" s="77">
        <v>30.1</v>
      </c>
      <c r="K42" s="83">
        <v>65000</v>
      </c>
      <c r="L42" s="78">
        <v>1956500</v>
      </c>
      <c r="M42" s="83"/>
      <c r="N42" s="83">
        <v>1956500</v>
      </c>
      <c r="O42" s="81"/>
    </row>
    <row r="43" spans="1:15" ht="20.100000000000001" customHeight="1">
      <c r="A43" s="70">
        <v>35</v>
      </c>
      <c r="B43" s="70" t="s">
        <v>769</v>
      </c>
      <c r="C43" s="79" t="s">
        <v>770</v>
      </c>
      <c r="D43" s="80" t="s">
        <v>252</v>
      </c>
      <c r="E43" s="70">
        <v>1</v>
      </c>
      <c r="F43" s="81" t="s">
        <v>910</v>
      </c>
      <c r="G43" s="81" t="s">
        <v>910</v>
      </c>
      <c r="H43" s="70">
        <v>1</v>
      </c>
      <c r="I43" s="82">
        <v>45.1</v>
      </c>
      <c r="J43" s="77">
        <v>45.1</v>
      </c>
      <c r="K43" s="83">
        <v>65000</v>
      </c>
      <c r="L43" s="78">
        <v>2931500</v>
      </c>
      <c r="M43" s="83"/>
      <c r="N43" s="83">
        <v>2931500</v>
      </c>
      <c r="O43" s="81"/>
    </row>
    <row r="44" spans="1:15" ht="20.100000000000001" customHeight="1">
      <c r="A44" s="70">
        <v>36</v>
      </c>
      <c r="B44" s="70" t="s">
        <v>769</v>
      </c>
      <c r="C44" s="79" t="s">
        <v>770</v>
      </c>
      <c r="D44" s="80" t="s">
        <v>252</v>
      </c>
      <c r="E44" s="70">
        <v>1</v>
      </c>
      <c r="F44" s="81" t="s">
        <v>910</v>
      </c>
      <c r="G44" s="81" t="s">
        <v>935</v>
      </c>
      <c r="H44" s="70">
        <v>1</v>
      </c>
      <c r="I44" s="82">
        <v>30.1</v>
      </c>
      <c r="J44" s="77">
        <v>30.1</v>
      </c>
      <c r="K44" s="83">
        <v>65000</v>
      </c>
      <c r="L44" s="78">
        <v>1956500</v>
      </c>
      <c r="M44" s="83"/>
      <c r="N44" s="83">
        <v>1956500</v>
      </c>
      <c r="O44" s="81"/>
    </row>
    <row r="45" spans="1:15" ht="20.100000000000001" customHeight="1">
      <c r="A45" s="70">
        <v>37</v>
      </c>
      <c r="B45" s="70" t="s">
        <v>446</v>
      </c>
      <c r="C45" s="79" t="s">
        <v>259</v>
      </c>
      <c r="D45" s="80" t="s">
        <v>213</v>
      </c>
      <c r="E45" s="70">
        <v>1</v>
      </c>
      <c r="F45" s="81" t="s">
        <v>182</v>
      </c>
      <c r="G45" s="81" t="s">
        <v>183</v>
      </c>
      <c r="H45" s="70">
        <v>1</v>
      </c>
      <c r="I45" s="82">
        <v>45.1</v>
      </c>
      <c r="J45" s="77">
        <v>45.1</v>
      </c>
      <c r="K45" s="83">
        <v>65000</v>
      </c>
      <c r="L45" s="78">
        <v>2931500</v>
      </c>
      <c r="M45" s="83"/>
      <c r="N45" s="83">
        <v>2931500</v>
      </c>
      <c r="O45" s="81"/>
    </row>
    <row r="46" spans="1:15" ht="20.100000000000001" customHeight="1">
      <c r="A46" s="70">
        <v>38</v>
      </c>
      <c r="B46" s="70" t="s">
        <v>446</v>
      </c>
      <c r="C46" s="79" t="s">
        <v>259</v>
      </c>
      <c r="D46" s="80" t="s">
        <v>213</v>
      </c>
      <c r="E46" s="70">
        <v>1</v>
      </c>
      <c r="F46" s="81" t="s">
        <v>182</v>
      </c>
      <c r="G46" s="81" t="s">
        <v>183</v>
      </c>
      <c r="H46" s="70">
        <v>2</v>
      </c>
      <c r="I46" s="82">
        <v>45.3</v>
      </c>
      <c r="J46" s="77">
        <v>45.3</v>
      </c>
      <c r="K46" s="83">
        <v>65000</v>
      </c>
      <c r="L46" s="78">
        <v>2944500</v>
      </c>
      <c r="M46" s="83"/>
      <c r="N46" s="83">
        <v>2944500</v>
      </c>
      <c r="O46" s="81"/>
    </row>
    <row r="47" spans="1:15" ht="20.100000000000001" customHeight="1">
      <c r="A47" s="70">
        <v>39</v>
      </c>
      <c r="B47" s="70" t="s">
        <v>446</v>
      </c>
      <c r="C47" s="79" t="s">
        <v>259</v>
      </c>
      <c r="D47" s="80" t="s">
        <v>213</v>
      </c>
      <c r="E47" s="70">
        <v>1</v>
      </c>
      <c r="F47" s="81" t="s">
        <v>182</v>
      </c>
      <c r="G47" s="81" t="s">
        <v>183</v>
      </c>
      <c r="H47" s="70">
        <v>2</v>
      </c>
      <c r="I47" s="82">
        <v>45.3</v>
      </c>
      <c r="J47" s="77">
        <v>45.3</v>
      </c>
      <c r="K47" s="83">
        <v>65000</v>
      </c>
      <c r="L47" s="78">
        <v>2944500</v>
      </c>
      <c r="M47" s="83"/>
      <c r="N47" s="83">
        <v>2944500</v>
      </c>
      <c r="O47" s="81"/>
    </row>
    <row r="48" spans="1:15" ht="20.100000000000001" customHeight="1">
      <c r="A48" s="70">
        <v>40</v>
      </c>
      <c r="B48" s="70" t="s">
        <v>446</v>
      </c>
      <c r="C48" s="79" t="s">
        <v>259</v>
      </c>
      <c r="D48" s="80" t="s">
        <v>213</v>
      </c>
      <c r="E48" s="70">
        <v>1</v>
      </c>
      <c r="F48" s="81" t="s">
        <v>182</v>
      </c>
      <c r="G48" s="81" t="s">
        <v>183</v>
      </c>
      <c r="H48" s="70">
        <v>2</v>
      </c>
      <c r="I48" s="82">
        <v>45.3</v>
      </c>
      <c r="J48" s="77">
        <v>45.3</v>
      </c>
      <c r="K48" s="83">
        <v>65000</v>
      </c>
      <c r="L48" s="78">
        <v>2944500</v>
      </c>
      <c r="M48" s="83"/>
      <c r="N48" s="83">
        <v>2944500</v>
      </c>
      <c r="O48" s="81"/>
    </row>
    <row r="49" spans="1:15" ht="20.100000000000001" customHeight="1">
      <c r="A49" s="70">
        <v>41</v>
      </c>
      <c r="B49" s="70" t="s">
        <v>771</v>
      </c>
      <c r="C49" s="79" t="s">
        <v>266</v>
      </c>
      <c r="D49" s="80" t="s">
        <v>267</v>
      </c>
      <c r="E49" s="70">
        <v>2</v>
      </c>
      <c r="F49" s="81" t="s">
        <v>330</v>
      </c>
      <c r="G49" s="81" t="s">
        <v>714</v>
      </c>
      <c r="H49" s="70">
        <v>1</v>
      </c>
      <c r="I49" s="82">
        <v>45.1</v>
      </c>
      <c r="J49" s="77">
        <v>45.1</v>
      </c>
      <c r="K49" s="83">
        <v>65000</v>
      </c>
      <c r="L49" s="78">
        <v>2931500</v>
      </c>
      <c r="M49" s="83"/>
      <c r="N49" s="83">
        <v>2931500</v>
      </c>
      <c r="O49" s="81"/>
    </row>
    <row r="50" spans="1:15" ht="20.100000000000001" customHeight="1">
      <c r="A50" s="70">
        <v>42</v>
      </c>
      <c r="B50" s="70" t="s">
        <v>673</v>
      </c>
      <c r="C50" s="79" t="s">
        <v>646</v>
      </c>
      <c r="D50" s="80" t="s">
        <v>647</v>
      </c>
      <c r="E50" s="70">
        <v>2</v>
      </c>
      <c r="F50" s="81" t="s">
        <v>330</v>
      </c>
      <c r="G50" s="81" t="s">
        <v>936</v>
      </c>
      <c r="H50" s="70">
        <v>1</v>
      </c>
      <c r="I50" s="82">
        <v>30.1</v>
      </c>
      <c r="J50" s="77">
        <v>45.150000000000006</v>
      </c>
      <c r="K50" s="83">
        <v>65000</v>
      </c>
      <c r="L50" s="78">
        <v>2934750.0000000005</v>
      </c>
      <c r="M50" s="83"/>
      <c r="N50" s="83">
        <v>2934750.0000000005</v>
      </c>
      <c r="O50" s="81" t="s">
        <v>744</v>
      </c>
    </row>
    <row r="51" spans="1:15" ht="20.100000000000001" customHeight="1">
      <c r="A51" s="70">
        <v>43</v>
      </c>
      <c r="B51" s="70" t="s">
        <v>674</v>
      </c>
      <c r="C51" s="79" t="s">
        <v>649</v>
      </c>
      <c r="D51" s="80" t="s">
        <v>269</v>
      </c>
      <c r="E51" s="70">
        <v>2</v>
      </c>
      <c r="F51" s="81" t="s">
        <v>268</v>
      </c>
      <c r="G51" s="81" t="s">
        <v>715</v>
      </c>
      <c r="H51" s="70">
        <v>2</v>
      </c>
      <c r="I51" s="82">
        <v>30.3</v>
      </c>
      <c r="J51" s="77">
        <v>30.3</v>
      </c>
      <c r="K51" s="83">
        <v>65000</v>
      </c>
      <c r="L51" s="78">
        <v>1969500</v>
      </c>
      <c r="M51" s="83"/>
      <c r="N51" s="83">
        <v>1969500</v>
      </c>
      <c r="O51" s="81"/>
    </row>
    <row r="52" spans="1:15" ht="20.100000000000001" customHeight="1">
      <c r="A52" s="70">
        <v>44</v>
      </c>
      <c r="B52" s="70" t="s">
        <v>674</v>
      </c>
      <c r="C52" s="79" t="s">
        <v>649</v>
      </c>
      <c r="D52" s="80" t="s">
        <v>269</v>
      </c>
      <c r="E52" s="70">
        <v>2</v>
      </c>
      <c r="F52" s="81" t="s">
        <v>268</v>
      </c>
      <c r="G52" s="81" t="s">
        <v>715</v>
      </c>
      <c r="H52" s="70">
        <v>3</v>
      </c>
      <c r="I52" s="82">
        <v>30.4</v>
      </c>
      <c r="J52" s="77">
        <v>30.4</v>
      </c>
      <c r="K52" s="83">
        <v>65000</v>
      </c>
      <c r="L52" s="78">
        <v>1976000</v>
      </c>
      <c r="M52" s="83"/>
      <c r="N52" s="83">
        <v>1976000</v>
      </c>
      <c r="O52" s="81"/>
    </row>
    <row r="53" spans="1:15" ht="20.100000000000001" customHeight="1">
      <c r="A53" s="70">
        <v>45</v>
      </c>
      <c r="B53" s="70" t="s">
        <v>674</v>
      </c>
      <c r="C53" s="79" t="s">
        <v>649</v>
      </c>
      <c r="D53" s="80" t="s">
        <v>269</v>
      </c>
      <c r="E53" s="70">
        <v>2</v>
      </c>
      <c r="F53" s="81" t="s">
        <v>268</v>
      </c>
      <c r="G53" s="81" t="s">
        <v>937</v>
      </c>
      <c r="H53" s="70">
        <v>1</v>
      </c>
      <c r="I53" s="82">
        <v>30.1</v>
      </c>
      <c r="J53" s="77">
        <v>30.1</v>
      </c>
      <c r="K53" s="83">
        <v>65000</v>
      </c>
      <c r="L53" s="78">
        <v>1956500</v>
      </c>
      <c r="M53" s="83"/>
      <c r="N53" s="83">
        <v>1956500</v>
      </c>
      <c r="O53" s="81"/>
    </row>
    <row r="54" spans="1:15" ht="20.100000000000001" customHeight="1">
      <c r="A54" s="70">
        <v>46</v>
      </c>
      <c r="B54" s="70" t="s">
        <v>674</v>
      </c>
      <c r="C54" s="79" t="s">
        <v>649</v>
      </c>
      <c r="D54" s="80" t="s">
        <v>269</v>
      </c>
      <c r="E54" s="70">
        <v>2</v>
      </c>
      <c r="F54" s="81" t="s">
        <v>268</v>
      </c>
      <c r="G54" s="81" t="s">
        <v>937</v>
      </c>
      <c r="H54" s="70">
        <v>1</v>
      </c>
      <c r="I54" s="82">
        <v>30.1</v>
      </c>
      <c r="J54" s="77">
        <v>30.1</v>
      </c>
      <c r="K54" s="83">
        <v>65000</v>
      </c>
      <c r="L54" s="78">
        <v>1956500</v>
      </c>
      <c r="M54" s="83"/>
      <c r="N54" s="83">
        <v>1956500</v>
      </c>
      <c r="O54" s="81"/>
    </row>
    <row r="55" spans="1:15" ht="20.100000000000001" customHeight="1">
      <c r="A55" s="70">
        <v>47</v>
      </c>
      <c r="B55" s="70" t="s">
        <v>407</v>
      </c>
      <c r="C55" s="79" t="s">
        <v>271</v>
      </c>
      <c r="D55" s="80" t="s">
        <v>272</v>
      </c>
      <c r="E55" s="70">
        <v>2</v>
      </c>
      <c r="F55" s="81" t="s">
        <v>169</v>
      </c>
      <c r="G55" s="81" t="s">
        <v>170</v>
      </c>
      <c r="H55" s="70">
        <v>2</v>
      </c>
      <c r="I55" s="82">
        <v>45.3</v>
      </c>
      <c r="J55" s="77">
        <v>45.3</v>
      </c>
      <c r="K55" s="83">
        <v>65000</v>
      </c>
      <c r="L55" s="78">
        <v>2944500</v>
      </c>
      <c r="M55" s="83"/>
      <c r="N55" s="83">
        <v>2944500</v>
      </c>
      <c r="O55" s="81"/>
    </row>
    <row r="56" spans="1:15" ht="20.100000000000001" customHeight="1">
      <c r="A56" s="70">
        <v>48</v>
      </c>
      <c r="B56" s="70" t="s">
        <v>273</v>
      </c>
      <c r="C56" s="79" t="s">
        <v>274</v>
      </c>
      <c r="D56" s="80" t="s">
        <v>235</v>
      </c>
      <c r="E56" s="70">
        <v>2</v>
      </c>
      <c r="F56" s="81" t="s">
        <v>169</v>
      </c>
      <c r="G56" s="81" t="s">
        <v>170</v>
      </c>
      <c r="H56" s="70">
        <v>3</v>
      </c>
      <c r="I56" s="82">
        <v>45.4</v>
      </c>
      <c r="J56" s="77">
        <v>45.4</v>
      </c>
      <c r="K56" s="83">
        <v>65000</v>
      </c>
      <c r="L56" s="78">
        <v>2951000</v>
      </c>
      <c r="M56" s="83"/>
      <c r="N56" s="83">
        <v>2951000</v>
      </c>
      <c r="O56" s="81"/>
    </row>
    <row r="57" spans="1:15" ht="20.100000000000001" customHeight="1">
      <c r="A57" s="70">
        <v>49</v>
      </c>
      <c r="B57" s="70" t="s">
        <v>406</v>
      </c>
      <c r="C57" s="79" t="s">
        <v>277</v>
      </c>
      <c r="D57" s="80" t="s">
        <v>225</v>
      </c>
      <c r="E57" s="70">
        <v>2</v>
      </c>
      <c r="F57" s="81" t="s">
        <v>275</v>
      </c>
      <c r="G57" s="81" t="s">
        <v>331</v>
      </c>
      <c r="H57" s="70">
        <v>1</v>
      </c>
      <c r="I57" s="82">
        <v>45.1</v>
      </c>
      <c r="J57" s="77">
        <v>45.1</v>
      </c>
      <c r="K57" s="83">
        <v>65000</v>
      </c>
      <c r="L57" s="78">
        <v>2931500</v>
      </c>
      <c r="M57" s="83"/>
      <c r="N57" s="83">
        <v>2931500</v>
      </c>
      <c r="O57" s="81"/>
    </row>
    <row r="58" spans="1:15" ht="20.100000000000001" customHeight="1">
      <c r="A58" s="70">
        <v>50</v>
      </c>
      <c r="B58" s="70" t="s">
        <v>405</v>
      </c>
      <c r="C58" s="79" t="s">
        <v>276</v>
      </c>
      <c r="D58" s="80" t="s">
        <v>235</v>
      </c>
      <c r="E58" s="70">
        <v>2</v>
      </c>
      <c r="F58" s="81" t="s">
        <v>275</v>
      </c>
      <c r="G58" s="81" t="s">
        <v>331</v>
      </c>
      <c r="H58" s="70">
        <v>1</v>
      </c>
      <c r="I58" s="82">
        <v>45.1</v>
      </c>
      <c r="J58" s="77">
        <v>45.1</v>
      </c>
      <c r="K58" s="83">
        <v>65000</v>
      </c>
      <c r="L58" s="78">
        <v>2931500</v>
      </c>
      <c r="M58" s="83"/>
      <c r="N58" s="83">
        <v>2931500</v>
      </c>
      <c r="O58" s="81"/>
    </row>
    <row r="59" spans="1:15" ht="20.100000000000001" customHeight="1">
      <c r="A59" s="70">
        <v>51</v>
      </c>
      <c r="B59" s="70" t="s">
        <v>675</v>
      </c>
      <c r="C59" s="79" t="s">
        <v>650</v>
      </c>
      <c r="D59" s="80" t="s">
        <v>651</v>
      </c>
      <c r="E59" s="70">
        <v>2</v>
      </c>
      <c r="F59" s="81" t="s">
        <v>346</v>
      </c>
      <c r="G59" s="81" t="s">
        <v>345</v>
      </c>
      <c r="H59" s="70">
        <v>2</v>
      </c>
      <c r="I59" s="82">
        <v>30.3</v>
      </c>
      <c r="J59" s="77">
        <v>30.3</v>
      </c>
      <c r="K59" s="83">
        <v>65000</v>
      </c>
      <c r="L59" s="78">
        <v>1969500</v>
      </c>
      <c r="M59" s="83"/>
      <c r="N59" s="83">
        <v>1969500</v>
      </c>
      <c r="O59" s="81"/>
    </row>
    <row r="60" spans="1:15" ht="20.100000000000001" customHeight="1">
      <c r="A60" s="70">
        <v>52</v>
      </c>
      <c r="B60" s="70" t="s">
        <v>675</v>
      </c>
      <c r="C60" s="79" t="s">
        <v>650</v>
      </c>
      <c r="D60" s="80" t="s">
        <v>651</v>
      </c>
      <c r="E60" s="70">
        <v>2</v>
      </c>
      <c r="F60" s="81" t="s">
        <v>346</v>
      </c>
      <c r="G60" s="81" t="s">
        <v>345</v>
      </c>
      <c r="H60" s="70">
        <v>2</v>
      </c>
      <c r="I60" s="82">
        <v>30.3</v>
      </c>
      <c r="J60" s="77">
        <v>30.3</v>
      </c>
      <c r="K60" s="83">
        <v>65000</v>
      </c>
      <c r="L60" s="78">
        <v>1969500</v>
      </c>
      <c r="M60" s="83"/>
      <c r="N60" s="83">
        <v>1969500</v>
      </c>
      <c r="O60" s="81"/>
    </row>
    <row r="61" spans="1:15" ht="20.100000000000001" customHeight="1">
      <c r="A61" s="70">
        <v>53</v>
      </c>
      <c r="B61" s="70" t="s">
        <v>675</v>
      </c>
      <c r="C61" s="79" t="s">
        <v>650</v>
      </c>
      <c r="D61" s="80" t="s">
        <v>651</v>
      </c>
      <c r="E61" s="70">
        <v>2</v>
      </c>
      <c r="F61" s="81" t="s">
        <v>346</v>
      </c>
      <c r="G61" s="81" t="s">
        <v>346</v>
      </c>
      <c r="H61" s="70">
        <v>2</v>
      </c>
      <c r="I61" s="82">
        <v>30.3</v>
      </c>
      <c r="J61" s="77">
        <v>30.3</v>
      </c>
      <c r="K61" s="83">
        <v>65000</v>
      </c>
      <c r="L61" s="78">
        <v>1969500</v>
      </c>
      <c r="M61" s="83"/>
      <c r="N61" s="83">
        <v>1969500</v>
      </c>
      <c r="O61" s="81"/>
    </row>
    <row r="62" spans="1:15" ht="20.100000000000001" customHeight="1">
      <c r="A62" s="70">
        <v>54</v>
      </c>
      <c r="B62" s="70" t="s">
        <v>675</v>
      </c>
      <c r="C62" s="79" t="s">
        <v>650</v>
      </c>
      <c r="D62" s="80" t="s">
        <v>651</v>
      </c>
      <c r="E62" s="70">
        <v>2</v>
      </c>
      <c r="F62" s="81" t="s">
        <v>346</v>
      </c>
      <c r="G62" s="81" t="s">
        <v>346</v>
      </c>
      <c r="H62" s="70">
        <v>2</v>
      </c>
      <c r="I62" s="82">
        <v>30.3</v>
      </c>
      <c r="J62" s="77">
        <v>30.3</v>
      </c>
      <c r="K62" s="83">
        <v>65000</v>
      </c>
      <c r="L62" s="78">
        <v>1969500</v>
      </c>
      <c r="M62" s="83"/>
      <c r="N62" s="83">
        <v>1969500</v>
      </c>
      <c r="O62" s="81"/>
    </row>
    <row r="63" spans="1:15" ht="20.100000000000001" customHeight="1">
      <c r="A63" s="70">
        <v>55</v>
      </c>
      <c r="B63" s="70" t="s">
        <v>404</v>
      </c>
      <c r="C63" s="79" t="s">
        <v>278</v>
      </c>
      <c r="D63" s="80" t="s">
        <v>217</v>
      </c>
      <c r="E63" s="70">
        <v>2</v>
      </c>
      <c r="F63" s="81" t="s">
        <v>346</v>
      </c>
      <c r="G63" s="81" t="s">
        <v>346</v>
      </c>
      <c r="H63" s="70">
        <v>2</v>
      </c>
      <c r="I63" s="82">
        <v>30.3</v>
      </c>
      <c r="J63" s="77">
        <v>30.3</v>
      </c>
      <c r="K63" s="83">
        <v>65000</v>
      </c>
      <c r="L63" s="78">
        <v>1969500</v>
      </c>
      <c r="M63" s="83"/>
      <c r="N63" s="83">
        <v>1969500</v>
      </c>
      <c r="O63" s="81"/>
    </row>
    <row r="64" spans="1:15" ht="20.100000000000001" customHeight="1">
      <c r="A64" s="70">
        <v>56</v>
      </c>
      <c r="B64" s="70" t="s">
        <v>404</v>
      </c>
      <c r="C64" s="79" t="s">
        <v>278</v>
      </c>
      <c r="D64" s="80" t="s">
        <v>217</v>
      </c>
      <c r="E64" s="70">
        <v>2</v>
      </c>
      <c r="F64" s="81" t="s">
        <v>346</v>
      </c>
      <c r="G64" s="81" t="s">
        <v>346</v>
      </c>
      <c r="H64" s="70">
        <v>3</v>
      </c>
      <c r="I64" s="82">
        <v>30.4</v>
      </c>
      <c r="J64" s="77">
        <v>30.4</v>
      </c>
      <c r="K64" s="83">
        <v>65000</v>
      </c>
      <c r="L64" s="78">
        <v>1976000</v>
      </c>
      <c r="M64" s="83"/>
      <c r="N64" s="83">
        <v>1976000</v>
      </c>
      <c r="O64" s="81"/>
    </row>
    <row r="65" spans="1:15" ht="20.100000000000001" customHeight="1">
      <c r="A65" s="70">
        <v>57</v>
      </c>
      <c r="B65" s="70" t="s">
        <v>404</v>
      </c>
      <c r="C65" s="79" t="s">
        <v>278</v>
      </c>
      <c r="D65" s="80" t="s">
        <v>217</v>
      </c>
      <c r="E65" s="70">
        <v>2</v>
      </c>
      <c r="F65" s="81" t="s">
        <v>346</v>
      </c>
      <c r="G65" s="81" t="s">
        <v>346</v>
      </c>
      <c r="H65" s="70">
        <v>3</v>
      </c>
      <c r="I65" s="82">
        <v>30.4</v>
      </c>
      <c r="J65" s="77">
        <v>30.4</v>
      </c>
      <c r="K65" s="83">
        <v>65000</v>
      </c>
      <c r="L65" s="78">
        <v>1976000</v>
      </c>
      <c r="M65" s="83"/>
      <c r="N65" s="83">
        <v>1976000</v>
      </c>
      <c r="O65" s="81"/>
    </row>
    <row r="66" spans="1:15" ht="20.100000000000001" customHeight="1">
      <c r="A66" s="70">
        <v>58</v>
      </c>
      <c r="B66" s="70" t="s">
        <v>404</v>
      </c>
      <c r="C66" s="79" t="s">
        <v>278</v>
      </c>
      <c r="D66" s="80" t="s">
        <v>217</v>
      </c>
      <c r="E66" s="70">
        <v>2</v>
      </c>
      <c r="F66" s="81" t="s">
        <v>346</v>
      </c>
      <c r="G66" s="81" t="s">
        <v>346</v>
      </c>
      <c r="H66" s="70">
        <v>2</v>
      </c>
      <c r="I66" s="82">
        <v>30.3</v>
      </c>
      <c r="J66" s="77">
        <v>30.3</v>
      </c>
      <c r="K66" s="83">
        <v>65000</v>
      </c>
      <c r="L66" s="78">
        <v>1969500</v>
      </c>
      <c r="M66" s="83"/>
      <c r="N66" s="83">
        <v>1969500</v>
      </c>
      <c r="O66" s="81"/>
    </row>
    <row r="67" spans="1:15" ht="20.100000000000001" customHeight="1">
      <c r="A67" s="70">
        <v>59</v>
      </c>
      <c r="B67" s="70" t="s">
        <v>404</v>
      </c>
      <c r="C67" s="79" t="s">
        <v>278</v>
      </c>
      <c r="D67" s="80" t="s">
        <v>217</v>
      </c>
      <c r="E67" s="70">
        <v>2</v>
      </c>
      <c r="F67" s="81" t="s">
        <v>346</v>
      </c>
      <c r="G67" s="81" t="s">
        <v>346</v>
      </c>
      <c r="H67" s="70">
        <v>1</v>
      </c>
      <c r="I67" s="82">
        <v>30.1</v>
      </c>
      <c r="J67" s="77">
        <v>30.1</v>
      </c>
      <c r="K67" s="83">
        <v>65000</v>
      </c>
      <c r="L67" s="78">
        <v>1956500</v>
      </c>
      <c r="M67" s="83"/>
      <c r="N67" s="83">
        <v>1956500</v>
      </c>
      <c r="O67" s="81"/>
    </row>
    <row r="68" spans="1:15" ht="20.100000000000001" customHeight="1">
      <c r="A68" s="70">
        <v>60</v>
      </c>
      <c r="B68" s="70" t="s">
        <v>404</v>
      </c>
      <c r="C68" s="79" t="s">
        <v>278</v>
      </c>
      <c r="D68" s="80" t="s">
        <v>217</v>
      </c>
      <c r="E68" s="70">
        <v>2</v>
      </c>
      <c r="F68" s="81" t="s">
        <v>346</v>
      </c>
      <c r="G68" s="81" t="s">
        <v>346</v>
      </c>
      <c r="H68" s="70">
        <v>3</v>
      </c>
      <c r="I68" s="82">
        <v>30.4</v>
      </c>
      <c r="J68" s="77">
        <v>30.4</v>
      </c>
      <c r="K68" s="83">
        <v>65000</v>
      </c>
      <c r="L68" s="78">
        <v>1976000</v>
      </c>
      <c r="M68" s="83"/>
      <c r="N68" s="83">
        <v>1976000</v>
      </c>
      <c r="O68" s="81"/>
    </row>
    <row r="69" spans="1:15" ht="20.100000000000001" customHeight="1">
      <c r="A69" s="70">
        <v>61</v>
      </c>
      <c r="B69" s="70" t="s">
        <v>404</v>
      </c>
      <c r="C69" s="79" t="s">
        <v>278</v>
      </c>
      <c r="D69" s="80" t="s">
        <v>217</v>
      </c>
      <c r="E69" s="70">
        <v>2</v>
      </c>
      <c r="F69" s="81" t="s">
        <v>346</v>
      </c>
      <c r="G69" s="81" t="s">
        <v>346</v>
      </c>
      <c r="H69" s="70">
        <v>1</v>
      </c>
      <c r="I69" s="82">
        <v>30.1</v>
      </c>
      <c r="J69" s="77">
        <v>30.1</v>
      </c>
      <c r="K69" s="83">
        <v>65000</v>
      </c>
      <c r="L69" s="78">
        <v>1956500</v>
      </c>
      <c r="M69" s="83"/>
      <c r="N69" s="83">
        <v>1956500</v>
      </c>
      <c r="O69" s="81"/>
    </row>
    <row r="70" spans="1:15" ht="20.100000000000001" customHeight="1">
      <c r="A70" s="70">
        <v>62</v>
      </c>
      <c r="B70" s="70" t="s">
        <v>676</v>
      </c>
      <c r="C70" s="79" t="s">
        <v>652</v>
      </c>
      <c r="D70" s="80" t="s">
        <v>279</v>
      </c>
      <c r="E70" s="70">
        <v>2</v>
      </c>
      <c r="F70" s="81" t="s">
        <v>346</v>
      </c>
      <c r="G70" s="81" t="s">
        <v>345</v>
      </c>
      <c r="H70" s="70">
        <v>1</v>
      </c>
      <c r="I70" s="82">
        <v>30.1</v>
      </c>
      <c r="J70" s="77">
        <v>30.1</v>
      </c>
      <c r="K70" s="83">
        <v>65000</v>
      </c>
      <c r="L70" s="78">
        <v>1956500</v>
      </c>
      <c r="M70" s="83"/>
      <c r="N70" s="83">
        <v>1956500</v>
      </c>
      <c r="O70" s="81"/>
    </row>
    <row r="71" spans="1:15" ht="20.100000000000001" customHeight="1">
      <c r="A71" s="70">
        <v>63</v>
      </c>
      <c r="B71" s="70" t="s">
        <v>676</v>
      </c>
      <c r="C71" s="79" t="s">
        <v>652</v>
      </c>
      <c r="D71" s="80" t="s">
        <v>279</v>
      </c>
      <c r="E71" s="70">
        <v>2</v>
      </c>
      <c r="F71" s="81" t="s">
        <v>346</v>
      </c>
      <c r="G71" s="81" t="s">
        <v>346</v>
      </c>
      <c r="H71" s="70">
        <v>1</v>
      </c>
      <c r="I71" s="82">
        <v>30.1</v>
      </c>
      <c r="J71" s="77">
        <v>30.1</v>
      </c>
      <c r="K71" s="83">
        <v>65000</v>
      </c>
      <c r="L71" s="78">
        <v>1956500</v>
      </c>
      <c r="M71" s="83"/>
      <c r="N71" s="83">
        <v>1956500</v>
      </c>
      <c r="O71" s="81"/>
    </row>
    <row r="72" spans="1:15" ht="20.100000000000001" customHeight="1">
      <c r="A72" s="70">
        <v>64</v>
      </c>
      <c r="B72" s="70" t="s">
        <v>409</v>
      </c>
      <c r="C72" s="79" t="s">
        <v>282</v>
      </c>
      <c r="D72" s="80" t="s">
        <v>201</v>
      </c>
      <c r="E72" s="70">
        <v>2</v>
      </c>
      <c r="F72" s="81" t="s">
        <v>171</v>
      </c>
      <c r="G72" s="81" t="s">
        <v>173</v>
      </c>
      <c r="H72" s="70">
        <v>1</v>
      </c>
      <c r="I72" s="82">
        <v>30.1</v>
      </c>
      <c r="J72" s="77">
        <v>30.1</v>
      </c>
      <c r="K72" s="83">
        <v>65000</v>
      </c>
      <c r="L72" s="78">
        <v>1956500</v>
      </c>
      <c r="M72" s="83"/>
      <c r="N72" s="83">
        <v>1956500</v>
      </c>
      <c r="O72" s="81"/>
    </row>
    <row r="73" spans="1:15" ht="20.100000000000001" customHeight="1">
      <c r="A73" s="70">
        <v>65</v>
      </c>
      <c r="B73" s="70" t="s">
        <v>772</v>
      </c>
      <c r="C73" s="79" t="s">
        <v>773</v>
      </c>
      <c r="D73" s="80" t="s">
        <v>233</v>
      </c>
      <c r="E73" s="70">
        <v>2</v>
      </c>
      <c r="F73" s="81" t="s">
        <v>171</v>
      </c>
      <c r="G73" s="81" t="s">
        <v>172</v>
      </c>
      <c r="H73" s="70">
        <v>2</v>
      </c>
      <c r="I73" s="82">
        <v>30.3</v>
      </c>
      <c r="J73" s="77">
        <v>30.3</v>
      </c>
      <c r="K73" s="83">
        <v>65000</v>
      </c>
      <c r="L73" s="78">
        <v>1969500</v>
      </c>
      <c r="M73" s="83"/>
      <c r="N73" s="83">
        <v>1969500</v>
      </c>
      <c r="O73" s="81"/>
    </row>
    <row r="74" spans="1:15" ht="20.100000000000001" customHeight="1">
      <c r="A74" s="70">
        <v>66</v>
      </c>
      <c r="B74" s="70" t="s">
        <v>408</v>
      </c>
      <c r="C74" s="79" t="s">
        <v>283</v>
      </c>
      <c r="D74" s="80" t="s">
        <v>284</v>
      </c>
      <c r="E74" s="70">
        <v>2</v>
      </c>
      <c r="F74" s="81" t="s">
        <v>171</v>
      </c>
      <c r="G74" s="81" t="s">
        <v>173</v>
      </c>
      <c r="H74" s="70">
        <v>1</v>
      </c>
      <c r="I74" s="82">
        <v>30.1</v>
      </c>
      <c r="J74" s="77">
        <v>30.1</v>
      </c>
      <c r="K74" s="83">
        <v>65000</v>
      </c>
      <c r="L74" s="78">
        <v>1956500</v>
      </c>
      <c r="M74" s="83"/>
      <c r="N74" s="83">
        <v>1956500</v>
      </c>
      <c r="O74" s="81"/>
    </row>
    <row r="75" spans="1:15" ht="20.100000000000001" customHeight="1">
      <c r="A75" s="70">
        <v>67</v>
      </c>
      <c r="B75" s="70" t="s">
        <v>450</v>
      </c>
      <c r="C75" s="79" t="s">
        <v>289</v>
      </c>
      <c r="D75" s="80" t="s">
        <v>213</v>
      </c>
      <c r="E75" s="70">
        <v>3</v>
      </c>
      <c r="F75" s="81" t="s">
        <v>358</v>
      </c>
      <c r="G75" s="81" t="s">
        <v>362</v>
      </c>
      <c r="H75" s="70">
        <v>2</v>
      </c>
      <c r="I75" s="82">
        <v>30.3</v>
      </c>
      <c r="J75" s="77">
        <v>30.3</v>
      </c>
      <c r="K75" s="83">
        <v>65000</v>
      </c>
      <c r="L75" s="78">
        <v>1969500</v>
      </c>
      <c r="M75" s="83"/>
      <c r="N75" s="83">
        <v>1969500</v>
      </c>
      <c r="O75" s="81"/>
    </row>
    <row r="76" spans="1:15" ht="20.100000000000001" customHeight="1">
      <c r="A76" s="70">
        <v>68</v>
      </c>
      <c r="B76" s="70" t="s">
        <v>450</v>
      </c>
      <c r="C76" s="79" t="s">
        <v>289</v>
      </c>
      <c r="D76" s="80" t="s">
        <v>213</v>
      </c>
      <c r="E76" s="70">
        <v>3</v>
      </c>
      <c r="F76" s="81" t="s">
        <v>358</v>
      </c>
      <c r="G76" s="81" t="s">
        <v>359</v>
      </c>
      <c r="H76" s="70">
        <v>2</v>
      </c>
      <c r="I76" s="82">
        <v>30.3</v>
      </c>
      <c r="J76" s="77">
        <v>30.3</v>
      </c>
      <c r="K76" s="83">
        <v>65000</v>
      </c>
      <c r="L76" s="78">
        <v>1969500</v>
      </c>
      <c r="M76" s="83"/>
      <c r="N76" s="83">
        <v>1969500</v>
      </c>
      <c r="O76" s="81"/>
    </row>
    <row r="77" spans="1:15" ht="20.100000000000001" customHeight="1">
      <c r="A77" s="70">
        <v>69</v>
      </c>
      <c r="B77" s="70" t="s">
        <v>450</v>
      </c>
      <c r="C77" s="79" t="s">
        <v>289</v>
      </c>
      <c r="D77" s="80" t="s">
        <v>213</v>
      </c>
      <c r="E77" s="70">
        <v>3</v>
      </c>
      <c r="F77" s="81" t="s">
        <v>358</v>
      </c>
      <c r="G77" s="81" t="s">
        <v>360</v>
      </c>
      <c r="H77" s="70">
        <v>3</v>
      </c>
      <c r="I77" s="82">
        <v>30.4</v>
      </c>
      <c r="J77" s="77">
        <v>30.4</v>
      </c>
      <c r="K77" s="83">
        <v>65000</v>
      </c>
      <c r="L77" s="78">
        <v>1976000</v>
      </c>
      <c r="M77" s="83"/>
      <c r="N77" s="83">
        <v>1976000</v>
      </c>
      <c r="O77" s="81"/>
    </row>
    <row r="78" spans="1:15" ht="20.100000000000001" customHeight="1">
      <c r="A78" s="70">
        <v>70</v>
      </c>
      <c r="B78" s="70" t="s">
        <v>449</v>
      </c>
      <c r="C78" s="79" t="s">
        <v>287</v>
      </c>
      <c r="D78" s="80" t="s">
        <v>288</v>
      </c>
      <c r="E78" s="70">
        <v>3</v>
      </c>
      <c r="F78" s="81" t="s">
        <v>358</v>
      </c>
      <c r="G78" s="81" t="s">
        <v>361</v>
      </c>
      <c r="H78" s="70">
        <v>3</v>
      </c>
      <c r="I78" s="82">
        <v>30.4</v>
      </c>
      <c r="J78" s="77">
        <v>30.4</v>
      </c>
      <c r="K78" s="83">
        <v>65000</v>
      </c>
      <c r="L78" s="78">
        <v>1976000</v>
      </c>
      <c r="M78" s="83"/>
      <c r="N78" s="83">
        <v>1976000</v>
      </c>
      <c r="O78" s="81"/>
    </row>
    <row r="79" spans="1:15" ht="20.100000000000001" customHeight="1">
      <c r="A79" s="70">
        <v>71</v>
      </c>
      <c r="B79" s="70" t="s">
        <v>449</v>
      </c>
      <c r="C79" s="79" t="s">
        <v>287</v>
      </c>
      <c r="D79" s="80" t="s">
        <v>288</v>
      </c>
      <c r="E79" s="70">
        <v>3</v>
      </c>
      <c r="F79" s="81" t="s">
        <v>358</v>
      </c>
      <c r="G79" s="81" t="s">
        <v>361</v>
      </c>
      <c r="H79" s="70">
        <v>8</v>
      </c>
      <c r="I79" s="82">
        <v>31</v>
      </c>
      <c r="J79" s="77">
        <v>31</v>
      </c>
      <c r="K79" s="83">
        <v>65000</v>
      </c>
      <c r="L79" s="78">
        <v>2015000</v>
      </c>
      <c r="M79" s="83"/>
      <c r="N79" s="83">
        <v>2015000</v>
      </c>
      <c r="O79" s="81"/>
    </row>
    <row r="80" spans="1:15" ht="20.100000000000001" customHeight="1">
      <c r="A80" s="70">
        <v>72</v>
      </c>
      <c r="B80" s="70" t="s">
        <v>598</v>
      </c>
      <c r="C80" s="79" t="s">
        <v>258</v>
      </c>
      <c r="D80" s="80" t="s">
        <v>270</v>
      </c>
      <c r="E80" s="70">
        <v>3</v>
      </c>
      <c r="F80" s="81" t="s">
        <v>358</v>
      </c>
      <c r="G80" s="81" t="s">
        <v>360</v>
      </c>
      <c r="H80" s="70">
        <v>3</v>
      </c>
      <c r="I80" s="82">
        <v>30.4</v>
      </c>
      <c r="J80" s="77">
        <v>30.4</v>
      </c>
      <c r="K80" s="83">
        <v>65000</v>
      </c>
      <c r="L80" s="78">
        <v>1976000</v>
      </c>
      <c r="M80" s="83"/>
      <c r="N80" s="83">
        <v>1976000</v>
      </c>
      <c r="O80" s="81"/>
    </row>
    <row r="81" spans="1:15" ht="20.100000000000001" customHeight="1">
      <c r="A81" s="70">
        <v>73</v>
      </c>
      <c r="B81" s="70" t="s">
        <v>598</v>
      </c>
      <c r="C81" s="79" t="s">
        <v>258</v>
      </c>
      <c r="D81" s="80" t="s">
        <v>270</v>
      </c>
      <c r="E81" s="70">
        <v>3</v>
      </c>
      <c r="F81" s="81" t="s">
        <v>358</v>
      </c>
      <c r="G81" s="81" t="s">
        <v>360</v>
      </c>
      <c r="H81" s="70">
        <v>2</v>
      </c>
      <c r="I81" s="82">
        <v>30.3</v>
      </c>
      <c r="J81" s="77">
        <v>30.3</v>
      </c>
      <c r="K81" s="83">
        <v>65000</v>
      </c>
      <c r="L81" s="78">
        <v>1969500</v>
      </c>
      <c r="M81" s="83"/>
      <c r="N81" s="83">
        <v>1969500</v>
      </c>
      <c r="O81" s="81"/>
    </row>
    <row r="82" spans="1:15" ht="20.100000000000001" customHeight="1">
      <c r="A82" s="70">
        <v>74</v>
      </c>
      <c r="B82" s="70" t="s">
        <v>598</v>
      </c>
      <c r="C82" s="79" t="s">
        <v>258</v>
      </c>
      <c r="D82" s="80" t="s">
        <v>270</v>
      </c>
      <c r="E82" s="70">
        <v>3</v>
      </c>
      <c r="F82" s="81" t="s">
        <v>358</v>
      </c>
      <c r="G82" s="81" t="s">
        <v>938</v>
      </c>
      <c r="H82" s="70">
        <v>2</v>
      </c>
      <c r="I82" s="82">
        <v>45.3</v>
      </c>
      <c r="J82" s="77">
        <v>45.3</v>
      </c>
      <c r="K82" s="83">
        <v>65000</v>
      </c>
      <c r="L82" s="78">
        <v>2944500</v>
      </c>
      <c r="M82" s="83"/>
      <c r="N82" s="83">
        <v>2944500</v>
      </c>
      <c r="O82" s="81"/>
    </row>
    <row r="83" spans="1:15" ht="20.100000000000001" customHeight="1">
      <c r="A83" s="70">
        <v>75</v>
      </c>
      <c r="B83" s="70" t="s">
        <v>598</v>
      </c>
      <c r="C83" s="79" t="s">
        <v>258</v>
      </c>
      <c r="D83" s="80" t="s">
        <v>270</v>
      </c>
      <c r="E83" s="70">
        <v>3</v>
      </c>
      <c r="F83" s="81" t="s">
        <v>358</v>
      </c>
      <c r="G83" s="81" t="s">
        <v>939</v>
      </c>
      <c r="H83" s="70">
        <v>1</v>
      </c>
      <c r="I83" s="82">
        <v>30.1</v>
      </c>
      <c r="J83" s="77">
        <v>30.1</v>
      </c>
      <c r="K83" s="83">
        <v>65000</v>
      </c>
      <c r="L83" s="78">
        <v>1956500</v>
      </c>
      <c r="M83" s="83"/>
      <c r="N83" s="83">
        <v>1956500</v>
      </c>
      <c r="O83" s="81"/>
    </row>
    <row r="84" spans="1:15" ht="20.100000000000001" customHeight="1">
      <c r="A84" s="70">
        <v>76</v>
      </c>
      <c r="B84" s="70" t="s">
        <v>451</v>
      </c>
      <c r="C84" s="79" t="s">
        <v>285</v>
      </c>
      <c r="D84" s="80" t="s">
        <v>286</v>
      </c>
      <c r="E84" s="70">
        <v>3</v>
      </c>
      <c r="F84" s="81" t="s">
        <v>358</v>
      </c>
      <c r="G84" s="81" t="s">
        <v>362</v>
      </c>
      <c r="H84" s="70">
        <v>3</v>
      </c>
      <c r="I84" s="82">
        <v>30.4</v>
      </c>
      <c r="J84" s="77">
        <v>30.4</v>
      </c>
      <c r="K84" s="83">
        <v>65000</v>
      </c>
      <c r="L84" s="78">
        <v>1976000</v>
      </c>
      <c r="M84" s="83"/>
      <c r="N84" s="83">
        <v>1976000</v>
      </c>
      <c r="O84" s="81"/>
    </row>
    <row r="85" spans="1:15" ht="20.100000000000001" customHeight="1">
      <c r="A85" s="70">
        <v>77</v>
      </c>
      <c r="B85" s="70" t="s">
        <v>451</v>
      </c>
      <c r="C85" s="79" t="s">
        <v>285</v>
      </c>
      <c r="D85" s="80" t="s">
        <v>286</v>
      </c>
      <c r="E85" s="70">
        <v>3</v>
      </c>
      <c r="F85" s="81" t="s">
        <v>358</v>
      </c>
      <c r="G85" s="81" t="s">
        <v>362</v>
      </c>
      <c r="H85" s="70">
        <v>2</v>
      </c>
      <c r="I85" s="82">
        <v>30.3</v>
      </c>
      <c r="J85" s="77">
        <v>30.3</v>
      </c>
      <c r="K85" s="83">
        <v>65000</v>
      </c>
      <c r="L85" s="78">
        <v>1969500</v>
      </c>
      <c r="M85" s="83"/>
      <c r="N85" s="83">
        <v>1969500</v>
      </c>
      <c r="O85" s="81"/>
    </row>
    <row r="86" spans="1:15" ht="20.100000000000001" customHeight="1">
      <c r="A86" s="70">
        <v>78</v>
      </c>
      <c r="B86" s="70" t="s">
        <v>451</v>
      </c>
      <c r="C86" s="79" t="s">
        <v>285</v>
      </c>
      <c r="D86" s="80" t="s">
        <v>286</v>
      </c>
      <c r="E86" s="70">
        <v>3</v>
      </c>
      <c r="F86" s="81" t="s">
        <v>358</v>
      </c>
      <c r="G86" s="81" t="s">
        <v>360</v>
      </c>
      <c r="H86" s="70">
        <v>1</v>
      </c>
      <c r="I86" s="82">
        <v>30.1</v>
      </c>
      <c r="J86" s="77">
        <v>30.1</v>
      </c>
      <c r="K86" s="83">
        <v>65000</v>
      </c>
      <c r="L86" s="78">
        <v>1956500</v>
      </c>
      <c r="M86" s="83"/>
      <c r="N86" s="83">
        <v>1956500</v>
      </c>
      <c r="O86" s="81"/>
    </row>
    <row r="87" spans="1:15" ht="20.100000000000001" customHeight="1">
      <c r="A87" s="70">
        <v>79</v>
      </c>
      <c r="B87" s="70" t="s">
        <v>451</v>
      </c>
      <c r="C87" s="79" t="s">
        <v>285</v>
      </c>
      <c r="D87" s="80" t="s">
        <v>286</v>
      </c>
      <c r="E87" s="70">
        <v>3</v>
      </c>
      <c r="F87" s="81" t="s">
        <v>358</v>
      </c>
      <c r="G87" s="81" t="s">
        <v>716</v>
      </c>
      <c r="H87" s="70">
        <v>2</v>
      </c>
      <c r="I87" s="82">
        <v>30.3</v>
      </c>
      <c r="J87" s="77">
        <v>30.3</v>
      </c>
      <c r="K87" s="83">
        <v>65000</v>
      </c>
      <c r="L87" s="78">
        <v>1969500</v>
      </c>
      <c r="M87" s="83"/>
      <c r="N87" s="83">
        <v>1969500</v>
      </c>
      <c r="O87" s="81"/>
    </row>
    <row r="88" spans="1:15" ht="20.100000000000001" customHeight="1">
      <c r="A88" s="70">
        <v>80</v>
      </c>
      <c r="B88" s="70" t="s">
        <v>459</v>
      </c>
      <c r="C88" s="79" t="s">
        <v>280</v>
      </c>
      <c r="D88" s="80" t="s">
        <v>253</v>
      </c>
      <c r="E88" s="70">
        <v>3</v>
      </c>
      <c r="F88" s="81" t="s">
        <v>178</v>
      </c>
      <c r="G88" s="81" t="s">
        <v>629</v>
      </c>
      <c r="H88" s="70">
        <v>3</v>
      </c>
      <c r="I88" s="82">
        <v>30.4</v>
      </c>
      <c r="J88" s="77">
        <v>30.4</v>
      </c>
      <c r="K88" s="83">
        <v>65000</v>
      </c>
      <c r="L88" s="78">
        <v>1976000</v>
      </c>
      <c r="M88" s="83"/>
      <c r="N88" s="83">
        <v>1976000</v>
      </c>
      <c r="O88" s="81"/>
    </row>
    <row r="89" spans="1:15" ht="20.100000000000001" customHeight="1">
      <c r="A89" s="70">
        <v>81</v>
      </c>
      <c r="B89" s="70" t="s">
        <v>774</v>
      </c>
      <c r="C89" s="79" t="s">
        <v>203</v>
      </c>
      <c r="D89" s="80" t="s">
        <v>233</v>
      </c>
      <c r="E89" s="70">
        <v>3</v>
      </c>
      <c r="F89" s="81" t="s">
        <v>178</v>
      </c>
      <c r="G89" s="81" t="s">
        <v>940</v>
      </c>
      <c r="H89" s="70">
        <v>3</v>
      </c>
      <c r="I89" s="82">
        <v>30.4</v>
      </c>
      <c r="J89" s="77">
        <v>30.4</v>
      </c>
      <c r="K89" s="83">
        <v>65000</v>
      </c>
      <c r="L89" s="78">
        <v>1976000</v>
      </c>
      <c r="M89" s="83"/>
      <c r="N89" s="83">
        <v>1976000</v>
      </c>
      <c r="O89" s="81"/>
    </row>
    <row r="90" spans="1:15" ht="20.100000000000001" customHeight="1">
      <c r="A90" s="70">
        <v>82</v>
      </c>
      <c r="B90" s="70" t="s">
        <v>460</v>
      </c>
      <c r="C90" s="79" t="s">
        <v>290</v>
      </c>
      <c r="D90" s="80" t="s">
        <v>262</v>
      </c>
      <c r="E90" s="70">
        <v>3</v>
      </c>
      <c r="F90" s="81" t="s">
        <v>178</v>
      </c>
      <c r="G90" s="81" t="s">
        <v>179</v>
      </c>
      <c r="H90" s="70">
        <v>1</v>
      </c>
      <c r="I90" s="82">
        <v>30.1</v>
      </c>
      <c r="J90" s="77">
        <v>30.1</v>
      </c>
      <c r="K90" s="83">
        <v>65000</v>
      </c>
      <c r="L90" s="78">
        <v>1956500</v>
      </c>
      <c r="M90" s="83"/>
      <c r="N90" s="83">
        <v>1956500</v>
      </c>
      <c r="O90" s="81"/>
    </row>
    <row r="91" spans="1:15" ht="20.100000000000001" customHeight="1">
      <c r="A91" s="70">
        <v>83</v>
      </c>
      <c r="B91" s="70" t="s">
        <v>460</v>
      </c>
      <c r="C91" s="79" t="s">
        <v>290</v>
      </c>
      <c r="D91" s="80" t="s">
        <v>262</v>
      </c>
      <c r="E91" s="70">
        <v>3</v>
      </c>
      <c r="F91" s="81" t="s">
        <v>178</v>
      </c>
      <c r="G91" s="81" t="s">
        <v>629</v>
      </c>
      <c r="H91" s="70">
        <v>1</v>
      </c>
      <c r="I91" s="82">
        <v>30.1</v>
      </c>
      <c r="J91" s="77">
        <v>30.1</v>
      </c>
      <c r="K91" s="83">
        <v>65000</v>
      </c>
      <c r="L91" s="78">
        <v>1956500</v>
      </c>
      <c r="M91" s="83"/>
      <c r="N91" s="83">
        <v>1956500</v>
      </c>
      <c r="O91" s="81"/>
    </row>
    <row r="92" spans="1:15" ht="20.100000000000001" customHeight="1">
      <c r="A92" s="70">
        <v>84</v>
      </c>
      <c r="B92" s="70" t="s">
        <v>460</v>
      </c>
      <c r="C92" s="79" t="s">
        <v>290</v>
      </c>
      <c r="D92" s="80" t="s">
        <v>262</v>
      </c>
      <c r="E92" s="70">
        <v>3</v>
      </c>
      <c r="F92" s="81" t="s">
        <v>178</v>
      </c>
      <c r="G92" s="81" t="s">
        <v>629</v>
      </c>
      <c r="H92" s="70">
        <v>2</v>
      </c>
      <c r="I92" s="82">
        <v>30.3</v>
      </c>
      <c r="J92" s="77">
        <v>30.3</v>
      </c>
      <c r="K92" s="83">
        <v>65000</v>
      </c>
      <c r="L92" s="78">
        <v>1969500</v>
      </c>
      <c r="M92" s="83"/>
      <c r="N92" s="83">
        <v>1969500</v>
      </c>
      <c r="O92" s="81"/>
    </row>
    <row r="93" spans="1:15" ht="20.100000000000001" customHeight="1">
      <c r="A93" s="70">
        <v>85</v>
      </c>
      <c r="B93" s="70" t="s">
        <v>455</v>
      </c>
      <c r="C93" s="79" t="s">
        <v>296</v>
      </c>
      <c r="D93" s="80" t="s">
        <v>297</v>
      </c>
      <c r="E93" s="70">
        <v>3</v>
      </c>
      <c r="F93" s="81" t="s">
        <v>164</v>
      </c>
      <c r="G93" s="81" t="s">
        <v>138</v>
      </c>
      <c r="H93" s="70">
        <v>3</v>
      </c>
      <c r="I93" s="82">
        <v>30.4</v>
      </c>
      <c r="J93" s="77">
        <v>30.4</v>
      </c>
      <c r="K93" s="83">
        <v>65000</v>
      </c>
      <c r="L93" s="78">
        <v>1976000</v>
      </c>
      <c r="M93" s="83"/>
      <c r="N93" s="83">
        <v>1976000</v>
      </c>
      <c r="O93" s="81"/>
    </row>
    <row r="94" spans="1:15" ht="20.100000000000001" customHeight="1">
      <c r="A94" s="70">
        <v>86</v>
      </c>
      <c r="B94" s="70" t="s">
        <v>455</v>
      </c>
      <c r="C94" s="79" t="s">
        <v>296</v>
      </c>
      <c r="D94" s="80" t="s">
        <v>297</v>
      </c>
      <c r="E94" s="70">
        <v>3</v>
      </c>
      <c r="F94" s="81" t="s">
        <v>164</v>
      </c>
      <c r="G94" s="81" t="s">
        <v>138</v>
      </c>
      <c r="H94" s="70">
        <v>3</v>
      </c>
      <c r="I94" s="82">
        <v>30.4</v>
      </c>
      <c r="J94" s="77">
        <v>30.4</v>
      </c>
      <c r="K94" s="83">
        <v>65000</v>
      </c>
      <c r="L94" s="78">
        <v>1976000</v>
      </c>
      <c r="M94" s="83"/>
      <c r="N94" s="83">
        <v>1976000</v>
      </c>
      <c r="O94" s="81"/>
    </row>
    <row r="95" spans="1:15" ht="20.100000000000001" customHeight="1">
      <c r="A95" s="70">
        <v>87</v>
      </c>
      <c r="B95" s="70" t="s">
        <v>455</v>
      </c>
      <c r="C95" s="79" t="s">
        <v>296</v>
      </c>
      <c r="D95" s="80" t="s">
        <v>297</v>
      </c>
      <c r="E95" s="70">
        <v>3</v>
      </c>
      <c r="F95" s="81" t="s">
        <v>164</v>
      </c>
      <c r="G95" s="81" t="s">
        <v>561</v>
      </c>
      <c r="H95" s="70">
        <v>3</v>
      </c>
      <c r="I95" s="82">
        <v>45.4</v>
      </c>
      <c r="J95" s="77">
        <v>45.4</v>
      </c>
      <c r="K95" s="83">
        <v>65000</v>
      </c>
      <c r="L95" s="78">
        <v>2951000</v>
      </c>
      <c r="M95" s="83"/>
      <c r="N95" s="83">
        <v>2951000</v>
      </c>
      <c r="O95" s="81"/>
    </row>
    <row r="96" spans="1:15" ht="20.100000000000001" customHeight="1">
      <c r="A96" s="70">
        <v>88</v>
      </c>
      <c r="B96" s="70" t="s">
        <v>455</v>
      </c>
      <c r="C96" s="79" t="s">
        <v>296</v>
      </c>
      <c r="D96" s="80" t="s">
        <v>297</v>
      </c>
      <c r="E96" s="70">
        <v>3</v>
      </c>
      <c r="F96" s="81" t="s">
        <v>164</v>
      </c>
      <c r="G96" s="81" t="s">
        <v>561</v>
      </c>
      <c r="H96" s="70">
        <v>1</v>
      </c>
      <c r="I96" s="82">
        <v>45.1</v>
      </c>
      <c r="J96" s="77">
        <v>45.1</v>
      </c>
      <c r="K96" s="83">
        <v>65000</v>
      </c>
      <c r="L96" s="78">
        <v>2931500</v>
      </c>
      <c r="M96" s="83"/>
      <c r="N96" s="83">
        <v>2931500</v>
      </c>
      <c r="O96" s="81"/>
    </row>
    <row r="97" spans="1:15" ht="20.100000000000001" customHeight="1">
      <c r="A97" s="70">
        <v>89</v>
      </c>
      <c r="B97" s="70" t="s">
        <v>455</v>
      </c>
      <c r="C97" s="79" t="s">
        <v>296</v>
      </c>
      <c r="D97" s="80" t="s">
        <v>297</v>
      </c>
      <c r="E97" s="70">
        <v>3</v>
      </c>
      <c r="F97" s="81" t="s">
        <v>164</v>
      </c>
      <c r="G97" s="81" t="s">
        <v>166</v>
      </c>
      <c r="H97" s="70">
        <v>1</v>
      </c>
      <c r="I97" s="82">
        <v>30.1</v>
      </c>
      <c r="J97" s="77">
        <v>30.1</v>
      </c>
      <c r="K97" s="83">
        <v>65000</v>
      </c>
      <c r="L97" s="78">
        <v>1956500</v>
      </c>
      <c r="M97" s="83"/>
      <c r="N97" s="83">
        <v>1956500</v>
      </c>
      <c r="O97" s="81"/>
    </row>
    <row r="98" spans="1:15" ht="20.100000000000001" customHeight="1">
      <c r="A98" s="70">
        <v>90</v>
      </c>
      <c r="B98" s="70" t="s">
        <v>455</v>
      </c>
      <c r="C98" s="79" t="s">
        <v>296</v>
      </c>
      <c r="D98" s="80" t="s">
        <v>297</v>
      </c>
      <c r="E98" s="70">
        <v>3</v>
      </c>
      <c r="F98" s="81" t="s">
        <v>164</v>
      </c>
      <c r="G98" s="81" t="s">
        <v>941</v>
      </c>
      <c r="H98" s="70">
        <v>3</v>
      </c>
      <c r="I98" s="82">
        <v>45.4</v>
      </c>
      <c r="J98" s="77">
        <v>45.4</v>
      </c>
      <c r="K98" s="83">
        <v>65000</v>
      </c>
      <c r="L98" s="78">
        <v>2951000</v>
      </c>
      <c r="M98" s="83"/>
      <c r="N98" s="83">
        <v>2951000</v>
      </c>
      <c r="O98" s="81"/>
    </row>
    <row r="99" spans="1:15" ht="20.100000000000001" customHeight="1">
      <c r="A99" s="70">
        <v>91</v>
      </c>
      <c r="B99" s="70" t="s">
        <v>457</v>
      </c>
      <c r="C99" s="79" t="s">
        <v>294</v>
      </c>
      <c r="D99" s="80" t="s">
        <v>295</v>
      </c>
      <c r="E99" s="70">
        <v>3</v>
      </c>
      <c r="F99" s="81" t="s">
        <v>164</v>
      </c>
      <c r="G99" s="81" t="s">
        <v>563</v>
      </c>
      <c r="H99" s="70">
        <v>1</v>
      </c>
      <c r="I99" s="82">
        <v>30.1</v>
      </c>
      <c r="J99" s="77">
        <v>30.1</v>
      </c>
      <c r="K99" s="83">
        <v>65000</v>
      </c>
      <c r="L99" s="78">
        <v>1956500</v>
      </c>
      <c r="M99" s="83"/>
      <c r="N99" s="83">
        <v>1956500</v>
      </c>
      <c r="O99" s="81"/>
    </row>
    <row r="100" spans="1:15" ht="20.100000000000001" customHeight="1">
      <c r="A100" s="70">
        <v>92</v>
      </c>
      <c r="B100" s="70" t="s">
        <v>457</v>
      </c>
      <c r="C100" s="79" t="s">
        <v>294</v>
      </c>
      <c r="D100" s="80" t="s">
        <v>295</v>
      </c>
      <c r="E100" s="70">
        <v>3</v>
      </c>
      <c r="F100" s="81" t="s">
        <v>164</v>
      </c>
      <c r="G100" s="81" t="s">
        <v>563</v>
      </c>
      <c r="H100" s="70">
        <v>2</v>
      </c>
      <c r="I100" s="82">
        <v>30.3</v>
      </c>
      <c r="J100" s="77">
        <v>30.3</v>
      </c>
      <c r="K100" s="83">
        <v>65000</v>
      </c>
      <c r="L100" s="78">
        <v>1969500</v>
      </c>
      <c r="M100" s="83"/>
      <c r="N100" s="83">
        <v>1969500</v>
      </c>
      <c r="O100" s="81"/>
    </row>
    <row r="101" spans="1:15" ht="20.100000000000001" customHeight="1">
      <c r="A101" s="70">
        <v>93</v>
      </c>
      <c r="B101" s="70" t="s">
        <v>457</v>
      </c>
      <c r="C101" s="79" t="s">
        <v>294</v>
      </c>
      <c r="D101" s="80" t="s">
        <v>295</v>
      </c>
      <c r="E101" s="70">
        <v>3</v>
      </c>
      <c r="F101" s="81" t="s">
        <v>164</v>
      </c>
      <c r="G101" s="81" t="s">
        <v>563</v>
      </c>
      <c r="H101" s="70">
        <v>1</v>
      </c>
      <c r="I101" s="82">
        <v>30.1</v>
      </c>
      <c r="J101" s="77">
        <v>30.1</v>
      </c>
      <c r="K101" s="83">
        <v>65000</v>
      </c>
      <c r="L101" s="78">
        <v>1956500</v>
      </c>
      <c r="M101" s="83"/>
      <c r="N101" s="83">
        <v>1956500</v>
      </c>
      <c r="O101" s="81"/>
    </row>
    <row r="102" spans="1:15" ht="20.100000000000001" customHeight="1">
      <c r="A102" s="70">
        <v>94</v>
      </c>
      <c r="B102" s="70" t="s">
        <v>457</v>
      </c>
      <c r="C102" s="79" t="s">
        <v>294</v>
      </c>
      <c r="D102" s="80" t="s">
        <v>295</v>
      </c>
      <c r="E102" s="70">
        <v>3</v>
      </c>
      <c r="F102" s="81" t="s">
        <v>164</v>
      </c>
      <c r="G102" s="81" t="s">
        <v>562</v>
      </c>
      <c r="H102" s="70">
        <v>2</v>
      </c>
      <c r="I102" s="82">
        <v>45.3</v>
      </c>
      <c r="J102" s="77">
        <v>45.3</v>
      </c>
      <c r="K102" s="83">
        <v>65000</v>
      </c>
      <c r="L102" s="78">
        <v>2944500</v>
      </c>
      <c r="M102" s="83"/>
      <c r="N102" s="83">
        <v>2944500</v>
      </c>
      <c r="O102" s="81"/>
    </row>
    <row r="103" spans="1:15" ht="20.100000000000001" customHeight="1">
      <c r="A103" s="70">
        <v>95</v>
      </c>
      <c r="B103" s="70" t="s">
        <v>454</v>
      </c>
      <c r="C103" s="79" t="s">
        <v>292</v>
      </c>
      <c r="D103" s="80" t="s">
        <v>293</v>
      </c>
      <c r="E103" s="70">
        <v>3</v>
      </c>
      <c r="F103" s="81" t="s">
        <v>164</v>
      </c>
      <c r="G103" s="81" t="s">
        <v>561</v>
      </c>
      <c r="H103" s="70">
        <v>2</v>
      </c>
      <c r="I103" s="82">
        <v>45.3</v>
      </c>
      <c r="J103" s="77">
        <v>45.3</v>
      </c>
      <c r="K103" s="83">
        <v>65000</v>
      </c>
      <c r="L103" s="78">
        <v>2944500</v>
      </c>
      <c r="M103" s="83"/>
      <c r="N103" s="83">
        <v>2944500</v>
      </c>
      <c r="O103" s="81"/>
    </row>
    <row r="104" spans="1:15" ht="20.100000000000001" customHeight="1">
      <c r="A104" s="70">
        <v>96</v>
      </c>
      <c r="B104" s="70" t="s">
        <v>458</v>
      </c>
      <c r="C104" s="79" t="s">
        <v>292</v>
      </c>
      <c r="D104" s="80" t="s">
        <v>212</v>
      </c>
      <c r="E104" s="70">
        <v>3</v>
      </c>
      <c r="F104" s="81" t="s">
        <v>164</v>
      </c>
      <c r="G104" s="81" t="s">
        <v>165</v>
      </c>
      <c r="H104" s="70">
        <v>2</v>
      </c>
      <c r="I104" s="82">
        <v>30.3</v>
      </c>
      <c r="J104" s="77">
        <v>30.3</v>
      </c>
      <c r="K104" s="83">
        <v>65000</v>
      </c>
      <c r="L104" s="78">
        <v>1969500</v>
      </c>
      <c r="M104" s="83"/>
      <c r="N104" s="83">
        <v>1969500</v>
      </c>
      <c r="O104" s="81"/>
    </row>
    <row r="105" spans="1:15" ht="20.100000000000001" customHeight="1">
      <c r="A105" s="70">
        <v>97</v>
      </c>
      <c r="B105" s="70" t="s">
        <v>458</v>
      </c>
      <c r="C105" s="79" t="s">
        <v>292</v>
      </c>
      <c r="D105" s="80" t="s">
        <v>212</v>
      </c>
      <c r="E105" s="70">
        <v>3</v>
      </c>
      <c r="F105" s="81" t="s">
        <v>164</v>
      </c>
      <c r="G105" s="81" t="s">
        <v>166</v>
      </c>
      <c r="H105" s="70">
        <v>1</v>
      </c>
      <c r="I105" s="82">
        <v>30.1</v>
      </c>
      <c r="J105" s="77">
        <v>30.1</v>
      </c>
      <c r="K105" s="83">
        <v>65000</v>
      </c>
      <c r="L105" s="78">
        <v>1956500</v>
      </c>
      <c r="M105" s="83"/>
      <c r="N105" s="83">
        <v>1956500</v>
      </c>
      <c r="O105" s="81"/>
    </row>
    <row r="106" spans="1:15" ht="20.100000000000001" customHeight="1">
      <c r="A106" s="70">
        <v>98</v>
      </c>
      <c r="B106" s="70" t="s">
        <v>458</v>
      </c>
      <c r="C106" s="79" t="s">
        <v>292</v>
      </c>
      <c r="D106" s="80" t="s">
        <v>212</v>
      </c>
      <c r="E106" s="70">
        <v>3</v>
      </c>
      <c r="F106" s="81" t="s">
        <v>164</v>
      </c>
      <c r="G106" s="81" t="s">
        <v>139</v>
      </c>
      <c r="H106" s="70">
        <v>2</v>
      </c>
      <c r="I106" s="82">
        <v>30.3</v>
      </c>
      <c r="J106" s="77">
        <v>30.3</v>
      </c>
      <c r="K106" s="83">
        <v>65000</v>
      </c>
      <c r="L106" s="78">
        <v>1969500</v>
      </c>
      <c r="M106" s="83"/>
      <c r="N106" s="83">
        <v>1969500</v>
      </c>
      <c r="O106" s="81"/>
    </row>
    <row r="107" spans="1:15" ht="20.100000000000001" customHeight="1">
      <c r="A107" s="70">
        <v>99</v>
      </c>
      <c r="B107" s="70" t="s">
        <v>456</v>
      </c>
      <c r="C107" s="79" t="s">
        <v>242</v>
      </c>
      <c r="D107" s="80" t="s">
        <v>231</v>
      </c>
      <c r="E107" s="70">
        <v>3</v>
      </c>
      <c r="F107" s="81" t="s">
        <v>164</v>
      </c>
      <c r="G107" s="81" t="s">
        <v>165</v>
      </c>
      <c r="H107" s="70">
        <v>2</v>
      </c>
      <c r="I107" s="82">
        <v>30.3</v>
      </c>
      <c r="J107" s="77">
        <v>30.3</v>
      </c>
      <c r="K107" s="83">
        <v>65000</v>
      </c>
      <c r="L107" s="78">
        <v>1969500</v>
      </c>
      <c r="M107" s="83"/>
      <c r="N107" s="83">
        <v>1969500</v>
      </c>
      <c r="O107" s="81"/>
    </row>
    <row r="108" spans="1:15" ht="20.100000000000001" customHeight="1">
      <c r="A108" s="70">
        <v>100</v>
      </c>
      <c r="B108" s="70" t="s">
        <v>456</v>
      </c>
      <c r="C108" s="79" t="s">
        <v>242</v>
      </c>
      <c r="D108" s="80" t="s">
        <v>231</v>
      </c>
      <c r="E108" s="70">
        <v>3</v>
      </c>
      <c r="F108" s="81" t="s">
        <v>164</v>
      </c>
      <c r="G108" s="81" t="s">
        <v>165</v>
      </c>
      <c r="H108" s="70">
        <v>3</v>
      </c>
      <c r="I108" s="82">
        <v>30.4</v>
      </c>
      <c r="J108" s="77">
        <v>30.4</v>
      </c>
      <c r="K108" s="83">
        <v>65000</v>
      </c>
      <c r="L108" s="78">
        <v>1976000</v>
      </c>
      <c r="M108" s="83"/>
      <c r="N108" s="83">
        <v>1976000</v>
      </c>
      <c r="O108" s="81"/>
    </row>
    <row r="109" spans="1:15" ht="20.100000000000001" customHeight="1">
      <c r="A109" s="70">
        <v>101</v>
      </c>
      <c r="B109" s="70" t="s">
        <v>456</v>
      </c>
      <c r="C109" s="79" t="s">
        <v>242</v>
      </c>
      <c r="D109" s="80" t="s">
        <v>231</v>
      </c>
      <c r="E109" s="70">
        <v>3</v>
      </c>
      <c r="F109" s="81" t="s">
        <v>164</v>
      </c>
      <c r="G109" s="81" t="s">
        <v>139</v>
      </c>
      <c r="H109" s="70">
        <v>2</v>
      </c>
      <c r="I109" s="82">
        <v>30.3</v>
      </c>
      <c r="J109" s="77">
        <v>30.3</v>
      </c>
      <c r="K109" s="83">
        <v>65000</v>
      </c>
      <c r="L109" s="78">
        <v>1969500</v>
      </c>
      <c r="M109" s="83"/>
      <c r="N109" s="83">
        <v>1969500</v>
      </c>
      <c r="O109" s="81"/>
    </row>
    <row r="110" spans="1:15" ht="20.100000000000001" customHeight="1">
      <c r="A110" s="70">
        <v>102</v>
      </c>
      <c r="B110" s="70" t="s">
        <v>456</v>
      </c>
      <c r="C110" s="79" t="s">
        <v>242</v>
      </c>
      <c r="D110" s="80" t="s">
        <v>231</v>
      </c>
      <c r="E110" s="70">
        <v>3</v>
      </c>
      <c r="F110" s="81" t="s">
        <v>164</v>
      </c>
      <c r="G110" s="81" t="s">
        <v>139</v>
      </c>
      <c r="H110" s="70">
        <v>3</v>
      </c>
      <c r="I110" s="82">
        <v>30.4</v>
      </c>
      <c r="J110" s="77">
        <v>30.4</v>
      </c>
      <c r="K110" s="83">
        <v>65000</v>
      </c>
      <c r="L110" s="78">
        <v>1976000</v>
      </c>
      <c r="M110" s="83"/>
      <c r="N110" s="83">
        <v>1976000</v>
      </c>
      <c r="O110" s="81"/>
    </row>
    <row r="111" spans="1:15" ht="20.100000000000001" customHeight="1">
      <c r="A111" s="70">
        <v>103</v>
      </c>
      <c r="B111" s="70" t="s">
        <v>456</v>
      </c>
      <c r="C111" s="79" t="s">
        <v>242</v>
      </c>
      <c r="D111" s="80" t="s">
        <v>231</v>
      </c>
      <c r="E111" s="70">
        <v>3</v>
      </c>
      <c r="F111" s="81" t="s">
        <v>164</v>
      </c>
      <c r="G111" s="81" t="s">
        <v>139</v>
      </c>
      <c r="H111" s="70">
        <v>3</v>
      </c>
      <c r="I111" s="82">
        <v>30.4</v>
      </c>
      <c r="J111" s="77">
        <v>30.4</v>
      </c>
      <c r="K111" s="83">
        <v>65000</v>
      </c>
      <c r="L111" s="78">
        <v>1976000</v>
      </c>
      <c r="M111" s="83"/>
      <c r="N111" s="83">
        <v>1976000</v>
      </c>
      <c r="O111" s="81"/>
    </row>
    <row r="112" spans="1:15" ht="20.100000000000001" customHeight="1">
      <c r="A112" s="70">
        <v>104</v>
      </c>
      <c r="B112" s="70" t="s">
        <v>456</v>
      </c>
      <c r="C112" s="79" t="s">
        <v>242</v>
      </c>
      <c r="D112" s="80" t="s">
        <v>231</v>
      </c>
      <c r="E112" s="70">
        <v>3</v>
      </c>
      <c r="F112" s="81" t="s">
        <v>164</v>
      </c>
      <c r="G112" s="81" t="s">
        <v>139</v>
      </c>
      <c r="H112" s="70">
        <v>2</v>
      </c>
      <c r="I112" s="82">
        <v>30.3</v>
      </c>
      <c r="J112" s="77">
        <v>30.3</v>
      </c>
      <c r="K112" s="83">
        <v>65000</v>
      </c>
      <c r="L112" s="78">
        <v>1969500</v>
      </c>
      <c r="M112" s="83"/>
      <c r="N112" s="83">
        <v>1969500</v>
      </c>
      <c r="O112" s="81"/>
    </row>
    <row r="113" spans="1:15" ht="20.100000000000001" customHeight="1">
      <c r="A113" s="70">
        <v>105</v>
      </c>
      <c r="B113" s="70" t="s">
        <v>456</v>
      </c>
      <c r="C113" s="79" t="s">
        <v>242</v>
      </c>
      <c r="D113" s="80" t="s">
        <v>231</v>
      </c>
      <c r="E113" s="70">
        <v>3</v>
      </c>
      <c r="F113" s="81" t="s">
        <v>164</v>
      </c>
      <c r="G113" s="81" t="s">
        <v>139</v>
      </c>
      <c r="H113" s="70">
        <v>2</v>
      </c>
      <c r="I113" s="82">
        <v>30.3</v>
      </c>
      <c r="J113" s="77">
        <v>30.3</v>
      </c>
      <c r="K113" s="83">
        <v>65000</v>
      </c>
      <c r="L113" s="78">
        <v>1969500</v>
      </c>
      <c r="M113" s="83"/>
      <c r="N113" s="83">
        <v>1969500</v>
      </c>
      <c r="O113" s="81"/>
    </row>
    <row r="114" spans="1:15" ht="20.100000000000001" customHeight="1">
      <c r="A114" s="70">
        <v>106</v>
      </c>
      <c r="B114" s="70" t="s">
        <v>456</v>
      </c>
      <c r="C114" s="79" t="s">
        <v>242</v>
      </c>
      <c r="D114" s="80" t="s">
        <v>231</v>
      </c>
      <c r="E114" s="70">
        <v>3</v>
      </c>
      <c r="F114" s="81" t="s">
        <v>164</v>
      </c>
      <c r="G114" s="81" t="s">
        <v>563</v>
      </c>
      <c r="H114" s="70">
        <v>1</v>
      </c>
      <c r="I114" s="82">
        <v>30.1</v>
      </c>
      <c r="J114" s="77">
        <v>30.1</v>
      </c>
      <c r="K114" s="83">
        <v>65000</v>
      </c>
      <c r="L114" s="78">
        <v>1956500</v>
      </c>
      <c r="M114" s="83"/>
      <c r="N114" s="83">
        <v>1956500</v>
      </c>
      <c r="O114" s="81"/>
    </row>
    <row r="115" spans="1:15" ht="20.100000000000001" customHeight="1">
      <c r="A115" s="70">
        <v>107</v>
      </c>
      <c r="B115" s="70" t="s">
        <v>456</v>
      </c>
      <c r="C115" s="79" t="s">
        <v>242</v>
      </c>
      <c r="D115" s="80" t="s">
        <v>231</v>
      </c>
      <c r="E115" s="70">
        <v>3</v>
      </c>
      <c r="F115" s="81" t="s">
        <v>164</v>
      </c>
      <c r="G115" s="81" t="s">
        <v>640</v>
      </c>
      <c r="H115" s="70">
        <v>1</v>
      </c>
      <c r="I115" s="82">
        <v>30.1</v>
      </c>
      <c r="J115" s="77">
        <v>30.1</v>
      </c>
      <c r="K115" s="83">
        <v>65000</v>
      </c>
      <c r="L115" s="78">
        <v>1956500</v>
      </c>
      <c r="M115" s="83"/>
      <c r="N115" s="83">
        <v>1956500</v>
      </c>
      <c r="O115" s="81"/>
    </row>
    <row r="116" spans="1:15" ht="20.100000000000001" customHeight="1">
      <c r="A116" s="70">
        <v>108</v>
      </c>
      <c r="B116" s="70" t="s">
        <v>544</v>
      </c>
      <c r="C116" s="79" t="s">
        <v>555</v>
      </c>
      <c r="D116" s="80" t="s">
        <v>235</v>
      </c>
      <c r="E116" s="70">
        <v>3</v>
      </c>
      <c r="F116" s="81" t="s">
        <v>164</v>
      </c>
      <c r="G116" s="81" t="s">
        <v>138</v>
      </c>
      <c r="H116" s="70">
        <v>2</v>
      </c>
      <c r="I116" s="82">
        <v>30.3</v>
      </c>
      <c r="J116" s="77">
        <v>30.3</v>
      </c>
      <c r="K116" s="83">
        <v>65000</v>
      </c>
      <c r="L116" s="78">
        <v>1969500</v>
      </c>
      <c r="M116" s="83"/>
      <c r="N116" s="83">
        <v>1969500</v>
      </c>
      <c r="O116" s="81"/>
    </row>
    <row r="117" spans="1:15" ht="20.100000000000001" customHeight="1">
      <c r="A117" s="70">
        <v>109</v>
      </c>
      <c r="B117" s="70" t="s">
        <v>544</v>
      </c>
      <c r="C117" s="79" t="s">
        <v>555</v>
      </c>
      <c r="D117" s="80" t="s">
        <v>235</v>
      </c>
      <c r="E117" s="70">
        <v>3</v>
      </c>
      <c r="F117" s="81" t="s">
        <v>164</v>
      </c>
      <c r="G117" s="81" t="s">
        <v>138</v>
      </c>
      <c r="H117" s="70">
        <v>2</v>
      </c>
      <c r="I117" s="82">
        <v>30.3</v>
      </c>
      <c r="J117" s="77">
        <v>30.3</v>
      </c>
      <c r="K117" s="83">
        <v>65000</v>
      </c>
      <c r="L117" s="78">
        <v>1969500</v>
      </c>
      <c r="M117" s="83"/>
      <c r="N117" s="83">
        <v>1969500</v>
      </c>
      <c r="O117" s="81"/>
    </row>
    <row r="118" spans="1:15" ht="20.100000000000001" customHeight="1">
      <c r="A118" s="70">
        <v>110</v>
      </c>
      <c r="B118" s="70" t="s">
        <v>544</v>
      </c>
      <c r="C118" s="79" t="s">
        <v>555</v>
      </c>
      <c r="D118" s="80" t="s">
        <v>235</v>
      </c>
      <c r="E118" s="70">
        <v>3</v>
      </c>
      <c r="F118" s="81" t="s">
        <v>164</v>
      </c>
      <c r="G118" s="81" t="s">
        <v>138</v>
      </c>
      <c r="H118" s="70">
        <v>3</v>
      </c>
      <c r="I118" s="82">
        <v>30.4</v>
      </c>
      <c r="J118" s="77">
        <v>30.4</v>
      </c>
      <c r="K118" s="83">
        <v>65000</v>
      </c>
      <c r="L118" s="78">
        <v>1976000</v>
      </c>
      <c r="M118" s="83"/>
      <c r="N118" s="83">
        <v>1976000</v>
      </c>
      <c r="O118" s="81"/>
    </row>
    <row r="119" spans="1:15" ht="20.100000000000001" customHeight="1">
      <c r="A119" s="70">
        <v>111</v>
      </c>
      <c r="B119" s="70" t="s">
        <v>544</v>
      </c>
      <c r="C119" s="79" t="s">
        <v>555</v>
      </c>
      <c r="D119" s="80" t="s">
        <v>235</v>
      </c>
      <c r="E119" s="70">
        <v>3</v>
      </c>
      <c r="F119" s="81" t="s">
        <v>164</v>
      </c>
      <c r="G119" s="81" t="s">
        <v>138</v>
      </c>
      <c r="H119" s="70">
        <v>2</v>
      </c>
      <c r="I119" s="82">
        <v>30.3</v>
      </c>
      <c r="J119" s="77">
        <v>30.3</v>
      </c>
      <c r="K119" s="83">
        <v>65000</v>
      </c>
      <c r="L119" s="78">
        <v>1969500</v>
      </c>
      <c r="M119" s="83"/>
      <c r="N119" s="83">
        <v>1969500</v>
      </c>
      <c r="O119" s="81"/>
    </row>
    <row r="120" spans="1:15" ht="20.100000000000001" customHeight="1">
      <c r="A120" s="70">
        <v>112</v>
      </c>
      <c r="B120" s="70" t="s">
        <v>544</v>
      </c>
      <c r="C120" s="79" t="s">
        <v>555</v>
      </c>
      <c r="D120" s="80" t="s">
        <v>235</v>
      </c>
      <c r="E120" s="70">
        <v>3</v>
      </c>
      <c r="F120" s="81" t="s">
        <v>164</v>
      </c>
      <c r="G120" s="81" t="s">
        <v>561</v>
      </c>
      <c r="H120" s="70">
        <v>2</v>
      </c>
      <c r="I120" s="82">
        <v>45.3</v>
      </c>
      <c r="J120" s="77">
        <v>45.3</v>
      </c>
      <c r="K120" s="83">
        <v>65000</v>
      </c>
      <c r="L120" s="78">
        <v>2944500</v>
      </c>
      <c r="M120" s="83"/>
      <c r="N120" s="83">
        <v>2944500</v>
      </c>
      <c r="O120" s="81"/>
    </row>
    <row r="121" spans="1:15" ht="20.100000000000001" customHeight="1">
      <c r="A121" s="70">
        <v>113</v>
      </c>
      <c r="B121" s="70" t="s">
        <v>544</v>
      </c>
      <c r="C121" s="79" t="s">
        <v>555</v>
      </c>
      <c r="D121" s="80" t="s">
        <v>235</v>
      </c>
      <c r="E121" s="70">
        <v>3</v>
      </c>
      <c r="F121" s="81" t="s">
        <v>164</v>
      </c>
      <c r="G121" s="81" t="s">
        <v>561</v>
      </c>
      <c r="H121" s="70">
        <v>3</v>
      </c>
      <c r="I121" s="82">
        <v>45.4</v>
      </c>
      <c r="J121" s="77">
        <v>45.4</v>
      </c>
      <c r="K121" s="83">
        <v>65000</v>
      </c>
      <c r="L121" s="78">
        <v>2951000</v>
      </c>
      <c r="M121" s="83"/>
      <c r="N121" s="83">
        <v>2951000</v>
      </c>
      <c r="O121" s="81"/>
    </row>
    <row r="122" spans="1:15" ht="20.100000000000001" customHeight="1">
      <c r="A122" s="70">
        <v>114</v>
      </c>
      <c r="B122" s="70" t="s">
        <v>453</v>
      </c>
      <c r="C122" s="79" t="s">
        <v>300</v>
      </c>
      <c r="D122" s="80" t="s">
        <v>223</v>
      </c>
      <c r="E122" s="70">
        <v>3</v>
      </c>
      <c r="F122" s="81" t="s">
        <v>162</v>
      </c>
      <c r="G122" s="81" t="s">
        <v>160</v>
      </c>
      <c r="H122" s="70">
        <v>2</v>
      </c>
      <c r="I122" s="82">
        <v>30.3</v>
      </c>
      <c r="J122" s="77">
        <v>30.3</v>
      </c>
      <c r="K122" s="83">
        <v>65000</v>
      </c>
      <c r="L122" s="78">
        <v>1969500</v>
      </c>
      <c r="M122" s="83"/>
      <c r="N122" s="83">
        <v>1969500</v>
      </c>
      <c r="O122" s="81"/>
    </row>
    <row r="123" spans="1:15" ht="20.100000000000001" customHeight="1">
      <c r="A123" s="70">
        <v>115</v>
      </c>
      <c r="B123" s="70" t="s">
        <v>453</v>
      </c>
      <c r="C123" s="79" t="s">
        <v>300</v>
      </c>
      <c r="D123" s="80" t="s">
        <v>223</v>
      </c>
      <c r="E123" s="70">
        <v>3</v>
      </c>
      <c r="F123" s="81" t="s">
        <v>162</v>
      </c>
      <c r="G123" s="81" t="s">
        <v>160</v>
      </c>
      <c r="H123" s="70">
        <v>2</v>
      </c>
      <c r="I123" s="82">
        <v>30.3</v>
      </c>
      <c r="J123" s="77">
        <v>30.3</v>
      </c>
      <c r="K123" s="83">
        <v>65000</v>
      </c>
      <c r="L123" s="78">
        <v>1969500</v>
      </c>
      <c r="M123" s="83"/>
      <c r="N123" s="83">
        <v>1969500</v>
      </c>
      <c r="O123" s="81"/>
    </row>
    <row r="124" spans="1:15" ht="20.100000000000001" customHeight="1">
      <c r="A124" s="70">
        <v>116</v>
      </c>
      <c r="B124" s="70" t="s">
        <v>453</v>
      </c>
      <c r="C124" s="79" t="s">
        <v>300</v>
      </c>
      <c r="D124" s="80" t="s">
        <v>223</v>
      </c>
      <c r="E124" s="70">
        <v>3</v>
      </c>
      <c r="F124" s="81" t="s">
        <v>162</v>
      </c>
      <c r="G124" s="81" t="s">
        <v>160</v>
      </c>
      <c r="H124" s="70">
        <v>3</v>
      </c>
      <c r="I124" s="82">
        <v>30.4</v>
      </c>
      <c r="J124" s="77">
        <v>30.4</v>
      </c>
      <c r="K124" s="83">
        <v>65000</v>
      </c>
      <c r="L124" s="78">
        <v>1976000</v>
      </c>
      <c r="M124" s="83"/>
      <c r="N124" s="83">
        <v>1976000</v>
      </c>
      <c r="O124" s="81"/>
    </row>
    <row r="125" spans="1:15" ht="20.100000000000001" customHeight="1">
      <c r="A125" s="70">
        <v>117</v>
      </c>
      <c r="B125" s="70" t="s">
        <v>453</v>
      </c>
      <c r="C125" s="79" t="s">
        <v>300</v>
      </c>
      <c r="D125" s="80" t="s">
        <v>223</v>
      </c>
      <c r="E125" s="70">
        <v>3</v>
      </c>
      <c r="F125" s="81" t="s">
        <v>162</v>
      </c>
      <c r="G125" s="81" t="s">
        <v>160</v>
      </c>
      <c r="H125" s="70">
        <v>3</v>
      </c>
      <c r="I125" s="82">
        <v>30.4</v>
      </c>
      <c r="J125" s="77">
        <v>30.4</v>
      </c>
      <c r="K125" s="83">
        <v>65000</v>
      </c>
      <c r="L125" s="78">
        <v>1976000</v>
      </c>
      <c r="M125" s="83"/>
      <c r="N125" s="83">
        <v>1976000</v>
      </c>
      <c r="O125" s="81"/>
    </row>
    <row r="126" spans="1:15" ht="20.100000000000001" customHeight="1">
      <c r="A126" s="70">
        <v>118</v>
      </c>
      <c r="B126" s="70" t="s">
        <v>453</v>
      </c>
      <c r="C126" s="79" t="s">
        <v>300</v>
      </c>
      <c r="D126" s="80" t="s">
        <v>223</v>
      </c>
      <c r="E126" s="70">
        <v>3</v>
      </c>
      <c r="F126" s="81" t="s">
        <v>162</v>
      </c>
      <c r="G126" s="81" t="s">
        <v>160</v>
      </c>
      <c r="H126" s="70">
        <v>2</v>
      </c>
      <c r="I126" s="82">
        <v>30.3</v>
      </c>
      <c r="J126" s="77">
        <v>30.3</v>
      </c>
      <c r="K126" s="83">
        <v>65000</v>
      </c>
      <c r="L126" s="78">
        <v>1969500</v>
      </c>
      <c r="M126" s="83"/>
      <c r="N126" s="83">
        <v>1969500</v>
      </c>
      <c r="O126" s="81"/>
    </row>
    <row r="127" spans="1:15" ht="20.100000000000001" customHeight="1">
      <c r="A127" s="70">
        <v>119</v>
      </c>
      <c r="B127" s="70" t="s">
        <v>677</v>
      </c>
      <c r="C127" s="79" t="s">
        <v>298</v>
      </c>
      <c r="D127" s="80" t="s">
        <v>272</v>
      </c>
      <c r="E127" s="70">
        <v>3</v>
      </c>
      <c r="F127" s="81" t="s">
        <v>162</v>
      </c>
      <c r="G127" s="81" t="s">
        <v>641</v>
      </c>
      <c r="H127" s="70">
        <v>3</v>
      </c>
      <c r="I127" s="82">
        <v>45.4</v>
      </c>
      <c r="J127" s="77">
        <v>45.4</v>
      </c>
      <c r="K127" s="83">
        <v>65000</v>
      </c>
      <c r="L127" s="78">
        <v>2951000</v>
      </c>
      <c r="M127" s="83"/>
      <c r="N127" s="83">
        <v>2951000</v>
      </c>
      <c r="O127" s="81"/>
    </row>
    <row r="128" spans="1:15" ht="20.100000000000001" customHeight="1">
      <c r="A128" s="70">
        <v>120</v>
      </c>
      <c r="B128" s="70" t="s">
        <v>677</v>
      </c>
      <c r="C128" s="79" t="s">
        <v>298</v>
      </c>
      <c r="D128" s="80" t="s">
        <v>272</v>
      </c>
      <c r="E128" s="70">
        <v>3</v>
      </c>
      <c r="F128" s="81" t="s">
        <v>162</v>
      </c>
      <c r="G128" s="81" t="s">
        <v>942</v>
      </c>
      <c r="H128" s="70">
        <v>1</v>
      </c>
      <c r="I128" s="82">
        <v>30.1</v>
      </c>
      <c r="J128" s="77">
        <v>30.1</v>
      </c>
      <c r="K128" s="83">
        <v>65000</v>
      </c>
      <c r="L128" s="78">
        <v>1956500</v>
      </c>
      <c r="M128" s="83"/>
      <c r="N128" s="83">
        <v>1956500</v>
      </c>
      <c r="O128" s="81"/>
    </row>
    <row r="129" spans="1:15" ht="20.100000000000001" customHeight="1">
      <c r="A129" s="70">
        <v>121</v>
      </c>
      <c r="B129" s="70" t="s">
        <v>677</v>
      </c>
      <c r="C129" s="79" t="s">
        <v>298</v>
      </c>
      <c r="D129" s="80" t="s">
        <v>272</v>
      </c>
      <c r="E129" s="70">
        <v>3</v>
      </c>
      <c r="F129" s="81" t="s">
        <v>162</v>
      </c>
      <c r="G129" s="81" t="s">
        <v>942</v>
      </c>
      <c r="H129" s="70">
        <v>1</v>
      </c>
      <c r="I129" s="82">
        <v>30.1</v>
      </c>
      <c r="J129" s="77">
        <v>30.1</v>
      </c>
      <c r="K129" s="83">
        <v>65000</v>
      </c>
      <c r="L129" s="78">
        <v>1956500</v>
      </c>
      <c r="M129" s="83"/>
      <c r="N129" s="83">
        <v>1956500</v>
      </c>
      <c r="O129" s="81"/>
    </row>
    <row r="130" spans="1:15" ht="20.100000000000001" customHeight="1">
      <c r="A130" s="70">
        <v>122</v>
      </c>
      <c r="B130" s="70" t="s">
        <v>677</v>
      </c>
      <c r="C130" s="79" t="s">
        <v>298</v>
      </c>
      <c r="D130" s="80" t="s">
        <v>272</v>
      </c>
      <c r="E130" s="70">
        <v>3</v>
      </c>
      <c r="F130" s="81" t="s">
        <v>162</v>
      </c>
      <c r="G130" s="81" t="s">
        <v>717</v>
      </c>
      <c r="H130" s="70">
        <v>3</v>
      </c>
      <c r="I130" s="82">
        <v>30.4</v>
      </c>
      <c r="J130" s="77">
        <v>30.4</v>
      </c>
      <c r="K130" s="83">
        <v>65000</v>
      </c>
      <c r="L130" s="78">
        <v>1976000</v>
      </c>
      <c r="M130" s="83"/>
      <c r="N130" s="83">
        <v>1976000</v>
      </c>
      <c r="O130" s="81"/>
    </row>
    <row r="131" spans="1:15" ht="20.100000000000001" customHeight="1">
      <c r="A131" s="70">
        <v>123</v>
      </c>
      <c r="B131" s="70" t="s">
        <v>636</v>
      </c>
      <c r="C131" s="79" t="s">
        <v>632</v>
      </c>
      <c r="D131" s="80" t="s">
        <v>301</v>
      </c>
      <c r="E131" s="70">
        <v>3</v>
      </c>
      <c r="F131" s="81" t="s">
        <v>162</v>
      </c>
      <c r="G131" s="81" t="s">
        <v>161</v>
      </c>
      <c r="H131" s="70">
        <v>2</v>
      </c>
      <c r="I131" s="82">
        <v>30.3</v>
      </c>
      <c r="J131" s="77">
        <v>30.3</v>
      </c>
      <c r="K131" s="83">
        <v>65000</v>
      </c>
      <c r="L131" s="78">
        <v>1969500</v>
      </c>
      <c r="M131" s="83"/>
      <c r="N131" s="83">
        <v>1969500</v>
      </c>
      <c r="O131" s="81"/>
    </row>
    <row r="132" spans="1:15" ht="20.100000000000001" customHeight="1">
      <c r="A132" s="70">
        <v>124</v>
      </c>
      <c r="B132" s="70" t="s">
        <v>636</v>
      </c>
      <c r="C132" s="79" t="s">
        <v>632</v>
      </c>
      <c r="D132" s="80" t="s">
        <v>301</v>
      </c>
      <c r="E132" s="70">
        <v>3</v>
      </c>
      <c r="F132" s="81" t="s">
        <v>162</v>
      </c>
      <c r="G132" s="81" t="s">
        <v>943</v>
      </c>
      <c r="H132" s="70">
        <v>4</v>
      </c>
      <c r="I132" s="82">
        <v>30.5</v>
      </c>
      <c r="J132" s="77">
        <v>30.5</v>
      </c>
      <c r="K132" s="83">
        <v>65000</v>
      </c>
      <c r="L132" s="78">
        <v>1982500</v>
      </c>
      <c r="M132" s="83"/>
      <c r="N132" s="83">
        <v>1982500</v>
      </c>
      <c r="O132" s="81"/>
    </row>
    <row r="133" spans="1:15" ht="20.100000000000001" customHeight="1">
      <c r="A133" s="70">
        <v>125</v>
      </c>
      <c r="B133" s="70" t="s">
        <v>545</v>
      </c>
      <c r="C133" s="79" t="s">
        <v>556</v>
      </c>
      <c r="D133" s="80" t="s">
        <v>240</v>
      </c>
      <c r="E133" s="70">
        <v>3</v>
      </c>
      <c r="F133" s="81" t="s">
        <v>352</v>
      </c>
      <c r="G133" s="81" t="s">
        <v>352</v>
      </c>
      <c r="H133" s="70">
        <v>1</v>
      </c>
      <c r="I133" s="82">
        <v>45.1</v>
      </c>
      <c r="J133" s="77">
        <v>45.1</v>
      </c>
      <c r="K133" s="83">
        <v>65000</v>
      </c>
      <c r="L133" s="78">
        <v>2931500</v>
      </c>
      <c r="M133" s="83"/>
      <c r="N133" s="83">
        <v>2931500</v>
      </c>
      <c r="O133" s="81"/>
    </row>
    <row r="134" spans="1:15" ht="20.100000000000001" customHeight="1">
      <c r="A134" s="70">
        <v>126</v>
      </c>
      <c r="B134" s="70" t="s">
        <v>461</v>
      </c>
      <c r="C134" s="79" t="s">
        <v>308</v>
      </c>
      <c r="D134" s="80" t="s">
        <v>233</v>
      </c>
      <c r="E134" s="70">
        <v>3</v>
      </c>
      <c r="F134" s="81" t="s">
        <v>352</v>
      </c>
      <c r="G134" s="81" t="s">
        <v>349</v>
      </c>
      <c r="H134" s="70">
        <v>1</v>
      </c>
      <c r="I134" s="82">
        <v>15.1</v>
      </c>
      <c r="J134" s="77">
        <v>15.1</v>
      </c>
      <c r="K134" s="83">
        <v>65000</v>
      </c>
      <c r="L134" s="78">
        <v>981500</v>
      </c>
      <c r="M134" s="83"/>
      <c r="N134" s="83">
        <v>981500</v>
      </c>
      <c r="O134" s="81"/>
    </row>
    <row r="135" spans="1:15" ht="20.100000000000001" customHeight="1">
      <c r="A135" s="70">
        <v>127</v>
      </c>
      <c r="B135" s="70" t="s">
        <v>461</v>
      </c>
      <c r="C135" s="79" t="s">
        <v>308</v>
      </c>
      <c r="D135" s="80" t="s">
        <v>233</v>
      </c>
      <c r="E135" s="70">
        <v>3</v>
      </c>
      <c r="F135" s="81" t="s">
        <v>352</v>
      </c>
      <c r="G135" s="81" t="s">
        <v>140</v>
      </c>
      <c r="H135" s="70">
        <v>3</v>
      </c>
      <c r="I135" s="82">
        <v>30.4</v>
      </c>
      <c r="J135" s="77">
        <v>30.4</v>
      </c>
      <c r="K135" s="83">
        <v>65000</v>
      </c>
      <c r="L135" s="78">
        <v>1976000</v>
      </c>
      <c r="M135" s="83"/>
      <c r="N135" s="83">
        <v>1976000</v>
      </c>
      <c r="O135" s="81"/>
    </row>
    <row r="136" spans="1:15" ht="20.100000000000001" customHeight="1">
      <c r="A136" s="70">
        <v>128</v>
      </c>
      <c r="B136" s="70" t="s">
        <v>461</v>
      </c>
      <c r="C136" s="79" t="s">
        <v>308</v>
      </c>
      <c r="D136" s="80" t="s">
        <v>233</v>
      </c>
      <c r="E136" s="70">
        <v>3</v>
      </c>
      <c r="F136" s="81" t="s">
        <v>352</v>
      </c>
      <c r="G136" s="81" t="s">
        <v>140</v>
      </c>
      <c r="H136" s="70">
        <v>2</v>
      </c>
      <c r="I136" s="82">
        <v>30.3</v>
      </c>
      <c r="J136" s="77">
        <v>30.3</v>
      </c>
      <c r="K136" s="83">
        <v>65000</v>
      </c>
      <c r="L136" s="78">
        <v>1969500</v>
      </c>
      <c r="M136" s="83"/>
      <c r="N136" s="83">
        <v>1969500</v>
      </c>
      <c r="O136" s="81"/>
    </row>
    <row r="137" spans="1:15" ht="20.100000000000001" customHeight="1">
      <c r="A137" s="70">
        <v>129</v>
      </c>
      <c r="B137" s="70" t="s">
        <v>463</v>
      </c>
      <c r="C137" s="79" t="s">
        <v>211</v>
      </c>
      <c r="D137" s="80" t="s">
        <v>307</v>
      </c>
      <c r="E137" s="70">
        <v>3</v>
      </c>
      <c r="F137" s="81" t="s">
        <v>352</v>
      </c>
      <c r="G137" s="81" t="s">
        <v>350</v>
      </c>
      <c r="H137" s="70">
        <v>1</v>
      </c>
      <c r="I137" s="82">
        <v>30.1</v>
      </c>
      <c r="J137" s="77">
        <v>30.1</v>
      </c>
      <c r="K137" s="83">
        <v>65000</v>
      </c>
      <c r="L137" s="78">
        <v>1956500</v>
      </c>
      <c r="M137" s="83"/>
      <c r="N137" s="83">
        <v>1956500</v>
      </c>
      <c r="O137" s="81"/>
    </row>
    <row r="138" spans="1:15" ht="20.100000000000001" customHeight="1">
      <c r="A138" s="70">
        <v>130</v>
      </c>
      <c r="B138" s="70" t="s">
        <v>463</v>
      </c>
      <c r="C138" s="79" t="s">
        <v>211</v>
      </c>
      <c r="D138" s="80" t="s">
        <v>307</v>
      </c>
      <c r="E138" s="70">
        <v>3</v>
      </c>
      <c r="F138" s="81" t="s">
        <v>352</v>
      </c>
      <c r="G138" s="81" t="s">
        <v>350</v>
      </c>
      <c r="H138" s="70">
        <v>4</v>
      </c>
      <c r="I138" s="82">
        <v>30.5</v>
      </c>
      <c r="J138" s="77">
        <v>30.5</v>
      </c>
      <c r="K138" s="83">
        <v>65000</v>
      </c>
      <c r="L138" s="78">
        <v>1982500</v>
      </c>
      <c r="M138" s="83"/>
      <c r="N138" s="83">
        <v>1982500</v>
      </c>
      <c r="O138" s="81"/>
    </row>
    <row r="139" spans="1:15" ht="20.100000000000001" customHeight="1">
      <c r="A139" s="70">
        <v>131</v>
      </c>
      <c r="B139" s="70" t="s">
        <v>463</v>
      </c>
      <c r="C139" s="79" t="s">
        <v>211</v>
      </c>
      <c r="D139" s="80" t="s">
        <v>307</v>
      </c>
      <c r="E139" s="70">
        <v>3</v>
      </c>
      <c r="F139" s="81" t="s">
        <v>352</v>
      </c>
      <c r="G139" s="81" t="s">
        <v>350</v>
      </c>
      <c r="H139" s="70">
        <v>2</v>
      </c>
      <c r="I139" s="82">
        <v>30.3</v>
      </c>
      <c r="J139" s="77">
        <v>30.3</v>
      </c>
      <c r="K139" s="83">
        <v>65000</v>
      </c>
      <c r="L139" s="78">
        <v>1969500</v>
      </c>
      <c r="M139" s="83"/>
      <c r="N139" s="83">
        <v>1969500</v>
      </c>
      <c r="O139" s="81"/>
    </row>
    <row r="140" spans="1:15" ht="20.100000000000001" customHeight="1">
      <c r="A140" s="70">
        <v>132</v>
      </c>
      <c r="B140" s="70" t="s">
        <v>463</v>
      </c>
      <c r="C140" s="79" t="s">
        <v>211</v>
      </c>
      <c r="D140" s="80" t="s">
        <v>307</v>
      </c>
      <c r="E140" s="70">
        <v>3</v>
      </c>
      <c r="F140" s="81" t="s">
        <v>352</v>
      </c>
      <c r="G140" s="81" t="s">
        <v>351</v>
      </c>
      <c r="H140" s="70">
        <v>3</v>
      </c>
      <c r="I140" s="82">
        <v>30.4</v>
      </c>
      <c r="J140" s="77">
        <v>30.4</v>
      </c>
      <c r="K140" s="83">
        <v>65000</v>
      </c>
      <c r="L140" s="78">
        <v>1976000</v>
      </c>
      <c r="M140" s="83"/>
      <c r="N140" s="83">
        <v>1976000</v>
      </c>
      <c r="O140" s="81"/>
    </row>
    <row r="141" spans="1:15" ht="20.100000000000001" customHeight="1">
      <c r="A141" s="70">
        <v>133</v>
      </c>
      <c r="B141" s="70" t="s">
        <v>463</v>
      </c>
      <c r="C141" s="79" t="s">
        <v>211</v>
      </c>
      <c r="D141" s="80" t="s">
        <v>307</v>
      </c>
      <c r="E141" s="70">
        <v>3</v>
      </c>
      <c r="F141" s="81" t="s">
        <v>352</v>
      </c>
      <c r="G141" s="81" t="s">
        <v>351</v>
      </c>
      <c r="H141" s="70">
        <v>2</v>
      </c>
      <c r="I141" s="82">
        <v>30.3</v>
      </c>
      <c r="J141" s="77">
        <v>30.3</v>
      </c>
      <c r="K141" s="83">
        <v>65000</v>
      </c>
      <c r="L141" s="78">
        <v>1969500</v>
      </c>
      <c r="M141" s="83"/>
      <c r="N141" s="83">
        <v>1969500</v>
      </c>
      <c r="O141" s="81"/>
    </row>
    <row r="142" spans="1:15" ht="20.100000000000001" customHeight="1">
      <c r="A142" s="70">
        <v>134</v>
      </c>
      <c r="B142" s="70" t="s">
        <v>463</v>
      </c>
      <c r="C142" s="79" t="s">
        <v>211</v>
      </c>
      <c r="D142" s="80" t="s">
        <v>307</v>
      </c>
      <c r="E142" s="70">
        <v>3</v>
      </c>
      <c r="F142" s="81" t="s">
        <v>352</v>
      </c>
      <c r="G142" s="81" t="s">
        <v>351</v>
      </c>
      <c r="H142" s="70">
        <v>2</v>
      </c>
      <c r="I142" s="82">
        <v>30.3</v>
      </c>
      <c r="J142" s="77">
        <v>30.3</v>
      </c>
      <c r="K142" s="83">
        <v>65000</v>
      </c>
      <c r="L142" s="78">
        <v>1969500</v>
      </c>
      <c r="M142" s="83"/>
      <c r="N142" s="83">
        <v>1969500</v>
      </c>
      <c r="O142" s="81"/>
    </row>
    <row r="143" spans="1:15" ht="20.100000000000001" customHeight="1">
      <c r="A143" s="70">
        <v>135</v>
      </c>
      <c r="B143" s="70" t="s">
        <v>462</v>
      </c>
      <c r="C143" s="79" t="s">
        <v>224</v>
      </c>
      <c r="D143" s="80" t="s">
        <v>309</v>
      </c>
      <c r="E143" s="70">
        <v>3</v>
      </c>
      <c r="F143" s="81" t="s">
        <v>352</v>
      </c>
      <c r="G143" s="81" t="s">
        <v>564</v>
      </c>
      <c r="H143" s="70">
        <v>3</v>
      </c>
      <c r="I143" s="82">
        <v>30.4</v>
      </c>
      <c r="J143" s="77">
        <v>30.4</v>
      </c>
      <c r="K143" s="83">
        <v>65000</v>
      </c>
      <c r="L143" s="78">
        <v>1976000</v>
      </c>
      <c r="M143" s="83"/>
      <c r="N143" s="83">
        <v>1976000</v>
      </c>
      <c r="O143" s="81"/>
    </row>
    <row r="144" spans="1:15" ht="20.100000000000001" customHeight="1">
      <c r="A144" s="70">
        <v>136</v>
      </c>
      <c r="B144" s="70" t="s">
        <v>462</v>
      </c>
      <c r="C144" s="79" t="s">
        <v>224</v>
      </c>
      <c r="D144" s="80" t="s">
        <v>309</v>
      </c>
      <c r="E144" s="70">
        <v>3</v>
      </c>
      <c r="F144" s="81" t="s">
        <v>352</v>
      </c>
      <c r="G144" s="81" t="s">
        <v>564</v>
      </c>
      <c r="H144" s="70">
        <v>2</v>
      </c>
      <c r="I144" s="82">
        <v>30.3</v>
      </c>
      <c r="J144" s="77">
        <v>30.3</v>
      </c>
      <c r="K144" s="83">
        <v>65000</v>
      </c>
      <c r="L144" s="78">
        <v>1969500</v>
      </c>
      <c r="M144" s="83"/>
      <c r="N144" s="83">
        <v>1969500</v>
      </c>
      <c r="O144" s="81"/>
    </row>
    <row r="145" spans="1:15" ht="20.100000000000001" customHeight="1">
      <c r="A145" s="70">
        <v>137</v>
      </c>
      <c r="B145" s="70" t="s">
        <v>462</v>
      </c>
      <c r="C145" s="79" t="s">
        <v>224</v>
      </c>
      <c r="D145" s="80" t="s">
        <v>309</v>
      </c>
      <c r="E145" s="70">
        <v>3</v>
      </c>
      <c r="F145" s="81" t="s">
        <v>352</v>
      </c>
      <c r="G145" s="81" t="s">
        <v>564</v>
      </c>
      <c r="H145" s="70">
        <v>1</v>
      </c>
      <c r="I145" s="82">
        <v>30.1</v>
      </c>
      <c r="J145" s="77">
        <v>30.1</v>
      </c>
      <c r="K145" s="83">
        <v>65000</v>
      </c>
      <c r="L145" s="78">
        <v>1956500</v>
      </c>
      <c r="M145" s="83"/>
      <c r="N145" s="83">
        <v>1956500</v>
      </c>
      <c r="O145" s="81"/>
    </row>
    <row r="146" spans="1:15" ht="20.100000000000001" customHeight="1">
      <c r="A146" s="70">
        <v>138</v>
      </c>
      <c r="B146" s="70" t="s">
        <v>310</v>
      </c>
      <c r="C146" s="79" t="s">
        <v>311</v>
      </c>
      <c r="D146" s="80" t="s">
        <v>216</v>
      </c>
      <c r="E146" s="70">
        <v>3</v>
      </c>
      <c r="F146" s="81" t="s">
        <v>352</v>
      </c>
      <c r="G146" s="81" t="s">
        <v>349</v>
      </c>
      <c r="H146" s="70">
        <v>1</v>
      </c>
      <c r="I146" s="82">
        <v>15.1</v>
      </c>
      <c r="J146" s="77">
        <v>15.1</v>
      </c>
      <c r="K146" s="83">
        <v>65000</v>
      </c>
      <c r="L146" s="78">
        <v>981500</v>
      </c>
      <c r="M146" s="83"/>
      <c r="N146" s="83">
        <v>981500</v>
      </c>
      <c r="O146" s="81"/>
    </row>
    <row r="147" spans="1:15" ht="20.100000000000001" customHeight="1">
      <c r="A147" s="70">
        <v>139</v>
      </c>
      <c r="B147" s="70" t="s">
        <v>310</v>
      </c>
      <c r="C147" s="79" t="s">
        <v>311</v>
      </c>
      <c r="D147" s="80" t="s">
        <v>216</v>
      </c>
      <c r="E147" s="70">
        <v>3</v>
      </c>
      <c r="F147" s="81" t="s">
        <v>352</v>
      </c>
      <c r="G147" s="81" t="s">
        <v>140</v>
      </c>
      <c r="H147" s="70">
        <v>3</v>
      </c>
      <c r="I147" s="82">
        <v>30.4</v>
      </c>
      <c r="J147" s="77">
        <v>30.4</v>
      </c>
      <c r="K147" s="83">
        <v>65000</v>
      </c>
      <c r="L147" s="78">
        <v>1976000</v>
      </c>
      <c r="M147" s="83"/>
      <c r="N147" s="83">
        <v>1976000</v>
      </c>
      <c r="O147" s="81"/>
    </row>
    <row r="148" spans="1:15" ht="20.100000000000001" customHeight="1">
      <c r="A148" s="70">
        <v>140</v>
      </c>
      <c r="B148" s="70" t="s">
        <v>775</v>
      </c>
      <c r="C148" s="79" t="s">
        <v>776</v>
      </c>
      <c r="D148" s="80" t="s">
        <v>303</v>
      </c>
      <c r="E148" s="70">
        <v>3</v>
      </c>
      <c r="F148" s="81" t="s">
        <v>312</v>
      </c>
      <c r="G148" s="81" t="s">
        <v>374</v>
      </c>
      <c r="H148" s="70">
        <v>2</v>
      </c>
      <c r="I148" s="82">
        <v>30.3</v>
      </c>
      <c r="J148" s="77">
        <v>30.3</v>
      </c>
      <c r="K148" s="83">
        <v>65000</v>
      </c>
      <c r="L148" s="78">
        <v>1969500</v>
      </c>
      <c r="M148" s="83"/>
      <c r="N148" s="83">
        <v>1969500</v>
      </c>
      <c r="O148" s="81"/>
    </row>
    <row r="149" spans="1:15" ht="20.100000000000001" customHeight="1">
      <c r="A149" s="70">
        <v>141</v>
      </c>
      <c r="B149" s="70" t="s">
        <v>313</v>
      </c>
      <c r="C149" s="79" t="s">
        <v>189</v>
      </c>
      <c r="D149" s="80" t="s">
        <v>231</v>
      </c>
      <c r="E149" s="70">
        <v>3</v>
      </c>
      <c r="F149" s="81" t="s">
        <v>312</v>
      </c>
      <c r="G149" s="81" t="s">
        <v>374</v>
      </c>
      <c r="H149" s="70">
        <v>1</v>
      </c>
      <c r="I149" s="82">
        <v>30.1</v>
      </c>
      <c r="J149" s="77">
        <v>30.1</v>
      </c>
      <c r="K149" s="83">
        <v>65000</v>
      </c>
      <c r="L149" s="78">
        <v>1956500</v>
      </c>
      <c r="M149" s="83"/>
      <c r="N149" s="83">
        <v>1956500</v>
      </c>
      <c r="O149" s="81"/>
    </row>
    <row r="150" spans="1:15" ht="20.100000000000001" customHeight="1">
      <c r="A150" s="70">
        <v>142</v>
      </c>
      <c r="B150" s="70" t="s">
        <v>452</v>
      </c>
      <c r="C150" s="79" t="s">
        <v>314</v>
      </c>
      <c r="D150" s="80" t="s">
        <v>213</v>
      </c>
      <c r="E150" s="70">
        <v>3</v>
      </c>
      <c r="F150" s="81" t="s">
        <v>312</v>
      </c>
      <c r="G150" s="81" t="s">
        <v>944</v>
      </c>
      <c r="H150" s="70">
        <v>2</v>
      </c>
      <c r="I150" s="82">
        <v>30.3</v>
      </c>
      <c r="J150" s="77">
        <v>30.3</v>
      </c>
      <c r="K150" s="83">
        <v>65000</v>
      </c>
      <c r="L150" s="78">
        <v>1969500</v>
      </c>
      <c r="M150" s="83"/>
      <c r="N150" s="83">
        <v>1969500</v>
      </c>
      <c r="O150" s="81"/>
    </row>
    <row r="151" spans="1:15" ht="20.100000000000001" customHeight="1">
      <c r="A151" s="70">
        <v>143</v>
      </c>
      <c r="B151" s="70" t="s">
        <v>396</v>
      </c>
      <c r="C151" s="79" t="s">
        <v>298</v>
      </c>
      <c r="D151" s="80" t="s">
        <v>243</v>
      </c>
      <c r="E151" s="70">
        <v>3</v>
      </c>
      <c r="F151" s="81" t="s">
        <v>302</v>
      </c>
      <c r="G151" s="81" t="s">
        <v>945</v>
      </c>
      <c r="H151" s="70">
        <v>1</v>
      </c>
      <c r="I151" s="82">
        <v>30.1</v>
      </c>
      <c r="J151" s="77">
        <v>30.1</v>
      </c>
      <c r="K151" s="83">
        <v>65000</v>
      </c>
      <c r="L151" s="78">
        <v>1956500</v>
      </c>
      <c r="M151" s="83"/>
      <c r="N151" s="83">
        <v>1956500</v>
      </c>
      <c r="O151" s="81"/>
    </row>
    <row r="152" spans="1:15" ht="20.100000000000001" customHeight="1">
      <c r="A152" s="70">
        <v>144</v>
      </c>
      <c r="B152" s="70" t="s">
        <v>396</v>
      </c>
      <c r="C152" s="79" t="s">
        <v>298</v>
      </c>
      <c r="D152" s="80" t="s">
        <v>243</v>
      </c>
      <c r="E152" s="70">
        <v>3</v>
      </c>
      <c r="F152" s="81" t="s">
        <v>302</v>
      </c>
      <c r="G152" s="81" t="s">
        <v>191</v>
      </c>
      <c r="H152" s="70">
        <v>1</v>
      </c>
      <c r="I152" s="82">
        <v>30.1</v>
      </c>
      <c r="J152" s="77">
        <v>30.1</v>
      </c>
      <c r="K152" s="83">
        <v>65000</v>
      </c>
      <c r="L152" s="78">
        <v>1956500</v>
      </c>
      <c r="M152" s="83"/>
      <c r="N152" s="83">
        <v>1956500</v>
      </c>
      <c r="O152" s="81"/>
    </row>
    <row r="153" spans="1:15" ht="20.100000000000001" customHeight="1">
      <c r="A153" s="70">
        <v>145</v>
      </c>
      <c r="B153" s="70" t="s">
        <v>448</v>
      </c>
      <c r="C153" s="79" t="s">
        <v>304</v>
      </c>
      <c r="D153" s="80" t="s">
        <v>305</v>
      </c>
      <c r="E153" s="70">
        <v>3</v>
      </c>
      <c r="F153" s="81" t="s">
        <v>302</v>
      </c>
      <c r="G153" s="81" t="s">
        <v>192</v>
      </c>
      <c r="H153" s="70">
        <v>1</v>
      </c>
      <c r="I153" s="82">
        <v>45.1</v>
      </c>
      <c r="J153" s="77">
        <v>45.1</v>
      </c>
      <c r="K153" s="83">
        <v>65000</v>
      </c>
      <c r="L153" s="78">
        <v>2931500</v>
      </c>
      <c r="M153" s="83"/>
      <c r="N153" s="83">
        <v>2931500</v>
      </c>
      <c r="O153" s="81"/>
    </row>
    <row r="154" spans="1:15" ht="20.100000000000001" customHeight="1">
      <c r="A154" s="70">
        <v>146</v>
      </c>
      <c r="B154" s="70" t="s">
        <v>448</v>
      </c>
      <c r="C154" s="79" t="s">
        <v>304</v>
      </c>
      <c r="D154" s="80" t="s">
        <v>305</v>
      </c>
      <c r="E154" s="70">
        <v>3</v>
      </c>
      <c r="F154" s="81" t="s">
        <v>302</v>
      </c>
      <c r="G154" s="81" t="s">
        <v>191</v>
      </c>
      <c r="H154" s="70">
        <v>1</v>
      </c>
      <c r="I154" s="82">
        <v>30.1</v>
      </c>
      <c r="J154" s="77">
        <v>30.1</v>
      </c>
      <c r="K154" s="83">
        <v>65000</v>
      </c>
      <c r="L154" s="78">
        <v>1956500</v>
      </c>
      <c r="M154" s="83"/>
      <c r="N154" s="83">
        <v>1956500</v>
      </c>
      <c r="O154" s="81"/>
    </row>
    <row r="155" spans="1:15" ht="20.100000000000001" customHeight="1">
      <c r="A155" s="70">
        <v>147</v>
      </c>
      <c r="B155" s="70" t="s">
        <v>447</v>
      </c>
      <c r="C155" s="79" t="s">
        <v>306</v>
      </c>
      <c r="D155" s="80" t="s">
        <v>235</v>
      </c>
      <c r="E155" s="70">
        <v>3</v>
      </c>
      <c r="F155" s="81" t="s">
        <v>302</v>
      </c>
      <c r="G155" s="81" t="s">
        <v>193</v>
      </c>
      <c r="H155" s="70">
        <v>1</v>
      </c>
      <c r="I155" s="82">
        <v>30.1</v>
      </c>
      <c r="J155" s="77">
        <v>30.1</v>
      </c>
      <c r="K155" s="83">
        <v>65000</v>
      </c>
      <c r="L155" s="78">
        <v>1956500</v>
      </c>
      <c r="M155" s="83"/>
      <c r="N155" s="83">
        <v>1956500</v>
      </c>
      <c r="O155" s="81"/>
    </row>
    <row r="156" spans="1:15" ht="20.100000000000001" customHeight="1">
      <c r="A156" s="70">
        <v>148</v>
      </c>
      <c r="B156" s="70" t="s">
        <v>447</v>
      </c>
      <c r="C156" s="79" t="s">
        <v>306</v>
      </c>
      <c r="D156" s="80" t="s">
        <v>235</v>
      </c>
      <c r="E156" s="70">
        <v>3</v>
      </c>
      <c r="F156" s="81" t="s">
        <v>302</v>
      </c>
      <c r="G156" s="81" t="s">
        <v>193</v>
      </c>
      <c r="H156" s="70">
        <v>3</v>
      </c>
      <c r="I156" s="82">
        <v>30.4</v>
      </c>
      <c r="J156" s="77">
        <v>30.4</v>
      </c>
      <c r="K156" s="83">
        <v>65000</v>
      </c>
      <c r="L156" s="78">
        <v>1976000</v>
      </c>
      <c r="M156" s="83"/>
      <c r="N156" s="83">
        <v>1976000</v>
      </c>
      <c r="O156" s="81"/>
    </row>
    <row r="157" spans="1:15" ht="20.100000000000001" customHeight="1">
      <c r="A157" s="70">
        <v>149</v>
      </c>
      <c r="B157" s="70" t="s">
        <v>777</v>
      </c>
      <c r="C157" s="79" t="s">
        <v>778</v>
      </c>
      <c r="D157" s="80" t="s">
        <v>779</v>
      </c>
      <c r="E157" s="70">
        <v>4</v>
      </c>
      <c r="F157" s="81" t="s">
        <v>327</v>
      </c>
      <c r="G157" s="81" t="s">
        <v>946</v>
      </c>
      <c r="H157" s="70">
        <v>1</v>
      </c>
      <c r="I157" s="82">
        <v>30.1</v>
      </c>
      <c r="J157" s="77">
        <v>30.1</v>
      </c>
      <c r="K157" s="83">
        <v>65000</v>
      </c>
      <c r="L157" s="78">
        <v>1956500</v>
      </c>
      <c r="M157" s="83"/>
      <c r="N157" s="83">
        <v>1956500</v>
      </c>
      <c r="O157" s="81"/>
    </row>
    <row r="158" spans="1:15" ht="20.100000000000001" customHeight="1">
      <c r="A158" s="70">
        <v>150</v>
      </c>
      <c r="B158" s="70" t="s">
        <v>780</v>
      </c>
      <c r="C158" s="79" t="s">
        <v>781</v>
      </c>
      <c r="D158" s="80" t="s">
        <v>782</v>
      </c>
      <c r="E158" s="70">
        <v>4</v>
      </c>
      <c r="F158" s="81" t="s">
        <v>327</v>
      </c>
      <c r="G158" s="81" t="s">
        <v>947</v>
      </c>
      <c r="H158" s="70">
        <v>1</v>
      </c>
      <c r="I158" s="82">
        <v>30.1</v>
      </c>
      <c r="J158" s="77">
        <v>30.1</v>
      </c>
      <c r="K158" s="83">
        <v>65000</v>
      </c>
      <c r="L158" s="78">
        <v>1956500</v>
      </c>
      <c r="M158" s="83"/>
      <c r="N158" s="83">
        <v>1956500</v>
      </c>
      <c r="O158" s="81"/>
    </row>
    <row r="159" spans="1:15" ht="20.100000000000001" customHeight="1">
      <c r="A159" s="70">
        <v>151</v>
      </c>
      <c r="B159" s="70" t="s">
        <v>315</v>
      </c>
      <c r="C159" s="79" t="s">
        <v>316</v>
      </c>
      <c r="D159" s="80" t="s">
        <v>317</v>
      </c>
      <c r="E159" s="70">
        <v>4</v>
      </c>
      <c r="F159" s="81" t="s">
        <v>327</v>
      </c>
      <c r="G159" s="81" t="s">
        <v>948</v>
      </c>
      <c r="H159" s="70">
        <v>2</v>
      </c>
      <c r="I159" s="82">
        <v>15.3</v>
      </c>
      <c r="J159" s="77">
        <v>15.3</v>
      </c>
      <c r="K159" s="83">
        <v>65000</v>
      </c>
      <c r="L159" s="78">
        <v>994500</v>
      </c>
      <c r="M159" s="83"/>
      <c r="N159" s="83">
        <v>994500</v>
      </c>
      <c r="O159" s="81"/>
    </row>
    <row r="160" spans="1:15" ht="20.100000000000001" customHeight="1">
      <c r="A160" s="70">
        <v>152</v>
      </c>
      <c r="B160" s="70" t="s">
        <v>315</v>
      </c>
      <c r="C160" s="79" t="s">
        <v>316</v>
      </c>
      <c r="D160" s="80" t="s">
        <v>317</v>
      </c>
      <c r="E160" s="70">
        <v>4</v>
      </c>
      <c r="F160" s="81" t="s">
        <v>327</v>
      </c>
      <c r="G160" s="81" t="s">
        <v>718</v>
      </c>
      <c r="H160" s="70">
        <v>1</v>
      </c>
      <c r="I160" s="82">
        <v>30.1</v>
      </c>
      <c r="J160" s="77">
        <v>30.1</v>
      </c>
      <c r="K160" s="83">
        <v>65000</v>
      </c>
      <c r="L160" s="78">
        <v>1956500</v>
      </c>
      <c r="M160" s="83"/>
      <c r="N160" s="83">
        <v>1956500</v>
      </c>
      <c r="O160" s="81"/>
    </row>
    <row r="161" spans="1:15" ht="20.100000000000001" customHeight="1">
      <c r="A161" s="70">
        <v>153</v>
      </c>
      <c r="B161" s="70" t="s">
        <v>403</v>
      </c>
      <c r="C161" s="79" t="s">
        <v>322</v>
      </c>
      <c r="D161" s="80" t="s">
        <v>240</v>
      </c>
      <c r="E161" s="70">
        <v>4</v>
      </c>
      <c r="F161" s="81" t="s">
        <v>328</v>
      </c>
      <c r="G161" s="81" t="s">
        <v>720</v>
      </c>
      <c r="H161" s="70">
        <v>3</v>
      </c>
      <c r="I161" s="82">
        <v>45.4</v>
      </c>
      <c r="J161" s="77">
        <v>45.4</v>
      </c>
      <c r="K161" s="83">
        <v>65000</v>
      </c>
      <c r="L161" s="78">
        <v>2951000</v>
      </c>
      <c r="M161" s="83"/>
      <c r="N161" s="83">
        <v>2951000</v>
      </c>
      <c r="O161" s="81"/>
    </row>
    <row r="162" spans="1:15" ht="20.100000000000001" customHeight="1">
      <c r="A162" s="70">
        <v>154</v>
      </c>
      <c r="B162" s="70" t="s">
        <v>783</v>
      </c>
      <c r="C162" s="79" t="s">
        <v>211</v>
      </c>
      <c r="D162" s="80" t="s">
        <v>318</v>
      </c>
      <c r="E162" s="70">
        <v>4</v>
      </c>
      <c r="F162" s="81" t="s">
        <v>328</v>
      </c>
      <c r="G162" s="81" t="s">
        <v>949</v>
      </c>
      <c r="H162" s="70">
        <v>2</v>
      </c>
      <c r="I162" s="82">
        <v>45.3</v>
      </c>
      <c r="J162" s="77">
        <v>45.3</v>
      </c>
      <c r="K162" s="83">
        <v>65000</v>
      </c>
      <c r="L162" s="78">
        <v>2944500</v>
      </c>
      <c r="M162" s="83"/>
      <c r="N162" s="83">
        <v>2944500</v>
      </c>
      <c r="O162" s="81"/>
    </row>
    <row r="163" spans="1:15" ht="20.100000000000001" customHeight="1">
      <c r="A163" s="70">
        <v>155</v>
      </c>
      <c r="B163" s="70" t="s">
        <v>783</v>
      </c>
      <c r="C163" s="79" t="s">
        <v>211</v>
      </c>
      <c r="D163" s="80" t="s">
        <v>318</v>
      </c>
      <c r="E163" s="70">
        <v>4</v>
      </c>
      <c r="F163" s="81" t="s">
        <v>328</v>
      </c>
      <c r="G163" s="81" t="s">
        <v>719</v>
      </c>
      <c r="H163" s="70">
        <v>1</v>
      </c>
      <c r="I163" s="82">
        <v>45.1</v>
      </c>
      <c r="J163" s="77">
        <v>45.1</v>
      </c>
      <c r="K163" s="83">
        <v>65000</v>
      </c>
      <c r="L163" s="78">
        <v>2931500</v>
      </c>
      <c r="M163" s="83"/>
      <c r="N163" s="83">
        <v>2931500</v>
      </c>
      <c r="O163" s="81"/>
    </row>
    <row r="164" spans="1:15" ht="20.100000000000001" customHeight="1">
      <c r="A164" s="70">
        <v>156</v>
      </c>
      <c r="B164" s="70" t="s">
        <v>402</v>
      </c>
      <c r="C164" s="79" t="s">
        <v>203</v>
      </c>
      <c r="D164" s="80" t="s">
        <v>321</v>
      </c>
      <c r="E164" s="70">
        <v>4</v>
      </c>
      <c r="F164" s="81" t="s">
        <v>328</v>
      </c>
      <c r="G164" s="81" t="s">
        <v>631</v>
      </c>
      <c r="H164" s="70">
        <v>5</v>
      </c>
      <c r="I164" s="82">
        <v>30.6</v>
      </c>
      <c r="J164" s="77">
        <v>30.6</v>
      </c>
      <c r="K164" s="83">
        <v>65000</v>
      </c>
      <c r="L164" s="78">
        <v>1989000</v>
      </c>
      <c r="M164" s="83"/>
      <c r="N164" s="83">
        <v>1989000</v>
      </c>
      <c r="O164" s="81"/>
    </row>
    <row r="165" spans="1:15" ht="20.100000000000001" customHeight="1">
      <c r="A165" s="70">
        <v>157</v>
      </c>
      <c r="B165" s="70" t="s">
        <v>402</v>
      </c>
      <c r="C165" s="79" t="s">
        <v>203</v>
      </c>
      <c r="D165" s="80" t="s">
        <v>321</v>
      </c>
      <c r="E165" s="70">
        <v>4</v>
      </c>
      <c r="F165" s="81" t="s">
        <v>328</v>
      </c>
      <c r="G165" s="81" t="s">
        <v>631</v>
      </c>
      <c r="H165" s="70">
        <v>3</v>
      </c>
      <c r="I165" s="82">
        <v>30.4</v>
      </c>
      <c r="J165" s="77">
        <v>30.4</v>
      </c>
      <c r="K165" s="83">
        <v>65000</v>
      </c>
      <c r="L165" s="78">
        <v>1976000</v>
      </c>
      <c r="M165" s="83"/>
      <c r="N165" s="83">
        <v>1976000</v>
      </c>
      <c r="O165" s="81"/>
    </row>
    <row r="166" spans="1:15" ht="20.100000000000001" customHeight="1">
      <c r="A166" s="70">
        <v>158</v>
      </c>
      <c r="B166" s="70" t="s">
        <v>402</v>
      </c>
      <c r="C166" s="79" t="s">
        <v>203</v>
      </c>
      <c r="D166" s="80" t="s">
        <v>321</v>
      </c>
      <c r="E166" s="70">
        <v>4</v>
      </c>
      <c r="F166" s="81" t="s">
        <v>328</v>
      </c>
      <c r="G166" s="81" t="s">
        <v>631</v>
      </c>
      <c r="H166" s="70">
        <v>4</v>
      </c>
      <c r="I166" s="82">
        <v>30.5</v>
      </c>
      <c r="J166" s="77">
        <v>30.5</v>
      </c>
      <c r="K166" s="83">
        <v>65000</v>
      </c>
      <c r="L166" s="78">
        <v>1982500</v>
      </c>
      <c r="M166" s="83"/>
      <c r="N166" s="83">
        <v>1982500</v>
      </c>
      <c r="O166" s="81"/>
    </row>
    <row r="167" spans="1:15" ht="20.100000000000001" customHeight="1">
      <c r="A167" s="70">
        <v>159</v>
      </c>
      <c r="B167" s="70" t="s">
        <v>402</v>
      </c>
      <c r="C167" s="79" t="s">
        <v>203</v>
      </c>
      <c r="D167" s="80" t="s">
        <v>321</v>
      </c>
      <c r="E167" s="70">
        <v>4</v>
      </c>
      <c r="F167" s="81" t="s">
        <v>328</v>
      </c>
      <c r="G167" s="81" t="s">
        <v>630</v>
      </c>
      <c r="H167" s="70">
        <v>3</v>
      </c>
      <c r="I167" s="82">
        <v>30.4</v>
      </c>
      <c r="J167" s="77">
        <v>30.4</v>
      </c>
      <c r="K167" s="83">
        <v>65000</v>
      </c>
      <c r="L167" s="78">
        <v>1976000</v>
      </c>
      <c r="M167" s="83"/>
      <c r="N167" s="83">
        <v>1976000</v>
      </c>
      <c r="O167" s="81"/>
    </row>
    <row r="168" spans="1:15" ht="20.100000000000001" customHeight="1">
      <c r="A168" s="70">
        <v>160</v>
      </c>
      <c r="B168" s="70" t="s">
        <v>784</v>
      </c>
      <c r="C168" s="79" t="s">
        <v>258</v>
      </c>
      <c r="D168" s="80" t="s">
        <v>785</v>
      </c>
      <c r="E168" s="70">
        <v>4</v>
      </c>
      <c r="F168" s="81" t="s">
        <v>509</v>
      </c>
      <c r="G168" s="81" t="s">
        <v>950</v>
      </c>
      <c r="H168" s="70">
        <v>1</v>
      </c>
      <c r="I168" s="82">
        <v>45.1</v>
      </c>
      <c r="J168" s="77">
        <v>45.1</v>
      </c>
      <c r="K168" s="83">
        <v>65000</v>
      </c>
      <c r="L168" s="78">
        <v>2931500</v>
      </c>
      <c r="M168" s="83"/>
      <c r="N168" s="83">
        <v>2931500</v>
      </c>
      <c r="O168" s="81"/>
    </row>
    <row r="169" spans="1:15" ht="20.100000000000001" customHeight="1">
      <c r="A169" s="70">
        <v>161</v>
      </c>
      <c r="B169" s="70" t="s">
        <v>784</v>
      </c>
      <c r="C169" s="79" t="s">
        <v>258</v>
      </c>
      <c r="D169" s="80" t="s">
        <v>785</v>
      </c>
      <c r="E169" s="70">
        <v>4</v>
      </c>
      <c r="F169" s="81" t="s">
        <v>509</v>
      </c>
      <c r="G169" s="81" t="s">
        <v>951</v>
      </c>
      <c r="H169" s="70">
        <v>3</v>
      </c>
      <c r="I169" s="82">
        <v>15.4</v>
      </c>
      <c r="J169" s="77">
        <v>15.4</v>
      </c>
      <c r="K169" s="83">
        <v>65000</v>
      </c>
      <c r="L169" s="78">
        <v>1001000</v>
      </c>
      <c r="M169" s="83"/>
      <c r="N169" s="83">
        <v>1001000</v>
      </c>
      <c r="O169" s="81"/>
    </row>
    <row r="170" spans="1:15" ht="20.100000000000001" customHeight="1">
      <c r="A170" s="70">
        <v>162</v>
      </c>
      <c r="B170" s="70" t="s">
        <v>786</v>
      </c>
      <c r="C170" s="79" t="s">
        <v>226</v>
      </c>
      <c r="D170" s="80" t="s">
        <v>221</v>
      </c>
      <c r="E170" s="70">
        <v>4</v>
      </c>
      <c r="F170" s="81" t="s">
        <v>509</v>
      </c>
      <c r="G170" s="81" t="s">
        <v>952</v>
      </c>
      <c r="H170" s="70">
        <v>1</v>
      </c>
      <c r="I170" s="82">
        <v>45.1</v>
      </c>
      <c r="J170" s="77">
        <v>45.1</v>
      </c>
      <c r="K170" s="83">
        <v>65000</v>
      </c>
      <c r="L170" s="78">
        <v>2931500</v>
      </c>
      <c r="M170" s="83"/>
      <c r="N170" s="83">
        <v>2931500</v>
      </c>
      <c r="O170" s="81"/>
    </row>
    <row r="171" spans="1:15" ht="20.100000000000001" customHeight="1">
      <c r="A171" s="70">
        <v>163</v>
      </c>
      <c r="B171" s="70" t="s">
        <v>400</v>
      </c>
      <c r="C171" s="79" t="s">
        <v>324</v>
      </c>
      <c r="D171" s="80" t="s">
        <v>252</v>
      </c>
      <c r="E171" s="70">
        <v>4</v>
      </c>
      <c r="F171" s="81" t="s">
        <v>509</v>
      </c>
      <c r="G171" s="81" t="s">
        <v>953</v>
      </c>
      <c r="H171" s="70">
        <v>2</v>
      </c>
      <c r="I171" s="82">
        <v>30.3</v>
      </c>
      <c r="J171" s="77">
        <v>30.3</v>
      </c>
      <c r="K171" s="83">
        <v>65000</v>
      </c>
      <c r="L171" s="78">
        <v>1969500</v>
      </c>
      <c r="M171" s="83"/>
      <c r="N171" s="83">
        <v>1969500</v>
      </c>
      <c r="O171" s="81"/>
    </row>
    <row r="172" spans="1:15" ht="20.100000000000001" customHeight="1">
      <c r="A172" s="70">
        <v>164</v>
      </c>
      <c r="B172" s="70" t="s">
        <v>787</v>
      </c>
      <c r="C172" s="79" t="s">
        <v>788</v>
      </c>
      <c r="D172" s="80" t="s">
        <v>260</v>
      </c>
      <c r="E172" s="70">
        <v>4</v>
      </c>
      <c r="F172" s="81" t="s">
        <v>911</v>
      </c>
      <c r="G172" s="81" t="s">
        <v>954</v>
      </c>
      <c r="H172" s="70">
        <v>3</v>
      </c>
      <c r="I172" s="82">
        <v>30.4</v>
      </c>
      <c r="J172" s="77">
        <v>30.4</v>
      </c>
      <c r="K172" s="83">
        <v>65000</v>
      </c>
      <c r="L172" s="78">
        <v>1976000</v>
      </c>
      <c r="M172" s="83"/>
      <c r="N172" s="83">
        <v>1976000</v>
      </c>
      <c r="O172" s="81"/>
    </row>
    <row r="173" spans="1:15" ht="20.100000000000001" customHeight="1">
      <c r="A173" s="70">
        <v>165</v>
      </c>
      <c r="B173" s="70" t="s">
        <v>787</v>
      </c>
      <c r="C173" s="79" t="s">
        <v>788</v>
      </c>
      <c r="D173" s="80" t="s">
        <v>260</v>
      </c>
      <c r="E173" s="70">
        <v>4</v>
      </c>
      <c r="F173" s="81" t="s">
        <v>911</v>
      </c>
      <c r="G173" s="81" t="s">
        <v>955</v>
      </c>
      <c r="H173" s="70">
        <v>1</v>
      </c>
      <c r="I173" s="82">
        <v>30.1</v>
      </c>
      <c r="J173" s="77">
        <v>30.1</v>
      </c>
      <c r="K173" s="83">
        <v>65000</v>
      </c>
      <c r="L173" s="78">
        <v>1956500</v>
      </c>
      <c r="M173" s="83"/>
      <c r="N173" s="83">
        <v>1956500</v>
      </c>
      <c r="O173" s="81"/>
    </row>
    <row r="174" spans="1:15" ht="20.100000000000001" customHeight="1">
      <c r="A174" s="70">
        <v>166</v>
      </c>
      <c r="B174" s="70" t="s">
        <v>787</v>
      </c>
      <c r="C174" s="79" t="s">
        <v>788</v>
      </c>
      <c r="D174" s="80" t="s">
        <v>260</v>
      </c>
      <c r="E174" s="70">
        <v>4</v>
      </c>
      <c r="F174" s="81" t="s">
        <v>911</v>
      </c>
      <c r="G174" s="81" t="s">
        <v>956</v>
      </c>
      <c r="H174" s="70">
        <v>1</v>
      </c>
      <c r="I174" s="82">
        <v>30.1</v>
      </c>
      <c r="J174" s="77">
        <v>30.1</v>
      </c>
      <c r="K174" s="83">
        <v>65000</v>
      </c>
      <c r="L174" s="78">
        <v>1956500</v>
      </c>
      <c r="M174" s="83"/>
      <c r="N174" s="83">
        <v>1956500</v>
      </c>
      <c r="O174" s="81"/>
    </row>
    <row r="175" spans="1:15" ht="20.100000000000001" customHeight="1">
      <c r="A175" s="70">
        <v>167</v>
      </c>
      <c r="B175" s="70" t="s">
        <v>789</v>
      </c>
      <c r="C175" s="79" t="s">
        <v>790</v>
      </c>
      <c r="D175" s="80" t="s">
        <v>231</v>
      </c>
      <c r="E175" s="70">
        <v>4</v>
      </c>
      <c r="F175" s="81" t="s">
        <v>22</v>
      </c>
      <c r="G175" s="81" t="s">
        <v>957</v>
      </c>
      <c r="H175" s="70">
        <v>1</v>
      </c>
      <c r="I175" s="82">
        <v>30.1</v>
      </c>
      <c r="J175" s="77">
        <v>30.1</v>
      </c>
      <c r="K175" s="83">
        <v>65000</v>
      </c>
      <c r="L175" s="78">
        <v>1956500</v>
      </c>
      <c r="M175" s="83"/>
      <c r="N175" s="83">
        <v>1956500</v>
      </c>
      <c r="O175" s="81"/>
    </row>
    <row r="176" spans="1:15" ht="20.100000000000001" customHeight="1">
      <c r="A176" s="70">
        <v>168</v>
      </c>
      <c r="B176" s="70" t="s">
        <v>789</v>
      </c>
      <c r="C176" s="79" t="s">
        <v>790</v>
      </c>
      <c r="D176" s="80" t="s">
        <v>231</v>
      </c>
      <c r="E176" s="70">
        <v>4</v>
      </c>
      <c r="F176" s="81" t="s">
        <v>22</v>
      </c>
      <c r="G176" s="81" t="s">
        <v>958</v>
      </c>
      <c r="H176" s="70">
        <v>1</v>
      </c>
      <c r="I176" s="82">
        <v>15.1</v>
      </c>
      <c r="J176" s="77">
        <v>15.1</v>
      </c>
      <c r="K176" s="83">
        <v>65000</v>
      </c>
      <c r="L176" s="78">
        <v>981500</v>
      </c>
      <c r="M176" s="83"/>
      <c r="N176" s="83">
        <v>981500</v>
      </c>
      <c r="O176" s="81"/>
    </row>
    <row r="177" spans="1:15" ht="20.100000000000001" customHeight="1">
      <c r="A177" s="70">
        <v>169</v>
      </c>
      <c r="B177" s="70" t="s">
        <v>401</v>
      </c>
      <c r="C177" s="79" t="s">
        <v>20</v>
      </c>
      <c r="D177" s="80" t="s">
        <v>21</v>
      </c>
      <c r="E177" s="70">
        <v>4</v>
      </c>
      <c r="F177" s="81" t="s">
        <v>22</v>
      </c>
      <c r="G177" s="81" t="s">
        <v>959</v>
      </c>
      <c r="H177" s="70">
        <v>6</v>
      </c>
      <c r="I177" s="82">
        <v>15.8</v>
      </c>
      <c r="J177" s="77">
        <v>15.8</v>
      </c>
      <c r="K177" s="83">
        <v>65000</v>
      </c>
      <c r="L177" s="78">
        <v>1027000</v>
      </c>
      <c r="M177" s="83"/>
      <c r="N177" s="83">
        <v>1027000</v>
      </c>
      <c r="O177" s="81"/>
    </row>
    <row r="178" spans="1:15" ht="20.100000000000001" customHeight="1">
      <c r="A178" s="70">
        <v>170</v>
      </c>
      <c r="B178" s="70" t="s">
        <v>401</v>
      </c>
      <c r="C178" s="79" t="s">
        <v>20</v>
      </c>
      <c r="D178" s="80" t="s">
        <v>21</v>
      </c>
      <c r="E178" s="70">
        <v>4</v>
      </c>
      <c r="F178" s="81" t="s">
        <v>22</v>
      </c>
      <c r="G178" s="81" t="s">
        <v>959</v>
      </c>
      <c r="H178" s="70">
        <v>2</v>
      </c>
      <c r="I178" s="82">
        <v>15.3</v>
      </c>
      <c r="J178" s="77">
        <v>15.3</v>
      </c>
      <c r="K178" s="83">
        <v>65000</v>
      </c>
      <c r="L178" s="78">
        <v>994500</v>
      </c>
      <c r="M178" s="83"/>
      <c r="N178" s="83">
        <v>994500</v>
      </c>
      <c r="O178" s="81"/>
    </row>
    <row r="179" spans="1:15" ht="20.100000000000001" customHeight="1">
      <c r="A179" s="70">
        <v>171</v>
      </c>
      <c r="B179" s="70" t="s">
        <v>791</v>
      </c>
      <c r="C179" s="79" t="s">
        <v>792</v>
      </c>
      <c r="D179" s="80" t="s">
        <v>793</v>
      </c>
      <c r="E179" s="70">
        <v>4</v>
      </c>
      <c r="F179" s="81" t="s">
        <v>347</v>
      </c>
      <c r="G179" s="81" t="s">
        <v>960</v>
      </c>
      <c r="H179" s="70">
        <v>2</v>
      </c>
      <c r="I179" s="82">
        <v>45.3</v>
      </c>
      <c r="J179" s="77">
        <v>45.3</v>
      </c>
      <c r="K179" s="83">
        <v>65000</v>
      </c>
      <c r="L179" s="78">
        <v>2944500</v>
      </c>
      <c r="M179" s="83"/>
      <c r="N179" s="83">
        <v>2944500</v>
      </c>
      <c r="O179" s="81"/>
    </row>
    <row r="180" spans="1:15" ht="20.100000000000001" customHeight="1">
      <c r="A180" s="70">
        <v>172</v>
      </c>
      <c r="B180" s="70" t="s">
        <v>399</v>
      </c>
      <c r="C180" s="79" t="s">
        <v>23</v>
      </c>
      <c r="D180" s="80" t="s">
        <v>24</v>
      </c>
      <c r="E180" s="70">
        <v>4</v>
      </c>
      <c r="F180" s="81" t="s">
        <v>347</v>
      </c>
      <c r="G180" s="81" t="s">
        <v>721</v>
      </c>
      <c r="H180" s="70">
        <v>4</v>
      </c>
      <c r="I180" s="82">
        <v>45.5</v>
      </c>
      <c r="J180" s="77">
        <v>45.5</v>
      </c>
      <c r="K180" s="83">
        <v>65000</v>
      </c>
      <c r="L180" s="78">
        <v>2957500</v>
      </c>
      <c r="M180" s="83"/>
      <c r="N180" s="83">
        <v>2957500</v>
      </c>
      <c r="O180" s="81"/>
    </row>
    <row r="181" spans="1:15" ht="20.100000000000001" customHeight="1">
      <c r="A181" s="70">
        <v>173</v>
      </c>
      <c r="B181" s="70" t="s">
        <v>399</v>
      </c>
      <c r="C181" s="79" t="s">
        <v>23</v>
      </c>
      <c r="D181" s="80" t="s">
        <v>24</v>
      </c>
      <c r="E181" s="70">
        <v>4</v>
      </c>
      <c r="F181" s="81" t="s">
        <v>347</v>
      </c>
      <c r="G181" s="81" t="s">
        <v>961</v>
      </c>
      <c r="H181" s="70">
        <v>4</v>
      </c>
      <c r="I181" s="82">
        <v>45.5</v>
      </c>
      <c r="J181" s="77">
        <v>45.5</v>
      </c>
      <c r="K181" s="83">
        <v>65000</v>
      </c>
      <c r="L181" s="78">
        <v>2957500</v>
      </c>
      <c r="M181" s="83"/>
      <c r="N181" s="83">
        <v>2957500</v>
      </c>
      <c r="O181" s="81"/>
    </row>
    <row r="182" spans="1:15" ht="20.100000000000001" customHeight="1">
      <c r="A182" s="70">
        <v>174</v>
      </c>
      <c r="B182" s="70" t="s">
        <v>399</v>
      </c>
      <c r="C182" s="79" t="s">
        <v>23</v>
      </c>
      <c r="D182" s="80" t="s">
        <v>24</v>
      </c>
      <c r="E182" s="70">
        <v>4</v>
      </c>
      <c r="F182" s="81" t="s">
        <v>347</v>
      </c>
      <c r="G182" s="81" t="s">
        <v>141</v>
      </c>
      <c r="H182" s="70">
        <v>3</v>
      </c>
      <c r="I182" s="82">
        <v>30.4</v>
      </c>
      <c r="J182" s="77">
        <v>30.4</v>
      </c>
      <c r="K182" s="83">
        <v>65000</v>
      </c>
      <c r="L182" s="78">
        <v>1976000</v>
      </c>
      <c r="M182" s="83"/>
      <c r="N182" s="83">
        <v>1976000</v>
      </c>
      <c r="O182" s="81"/>
    </row>
    <row r="183" spans="1:15" ht="20.100000000000001" customHeight="1">
      <c r="A183" s="70">
        <v>175</v>
      </c>
      <c r="B183" s="70" t="s">
        <v>397</v>
      </c>
      <c r="C183" s="79" t="s">
        <v>363</v>
      </c>
      <c r="D183" s="80" t="s">
        <v>26</v>
      </c>
      <c r="E183" s="70">
        <v>4</v>
      </c>
      <c r="F183" s="81" t="s">
        <v>347</v>
      </c>
      <c r="G183" s="81" t="s">
        <v>348</v>
      </c>
      <c r="H183" s="70">
        <v>3</v>
      </c>
      <c r="I183" s="82">
        <v>45.4</v>
      </c>
      <c r="J183" s="77">
        <v>45.4</v>
      </c>
      <c r="K183" s="83">
        <v>65000</v>
      </c>
      <c r="L183" s="78">
        <v>2951000</v>
      </c>
      <c r="M183" s="83"/>
      <c r="N183" s="83">
        <v>2951000</v>
      </c>
      <c r="O183" s="81"/>
    </row>
    <row r="184" spans="1:15" ht="20.100000000000001" customHeight="1">
      <c r="A184" s="70">
        <v>176</v>
      </c>
      <c r="B184" s="70" t="s">
        <v>398</v>
      </c>
      <c r="C184" s="79" t="s">
        <v>263</v>
      </c>
      <c r="D184" s="80" t="s">
        <v>28</v>
      </c>
      <c r="E184" s="70">
        <v>4</v>
      </c>
      <c r="F184" s="81" t="s">
        <v>347</v>
      </c>
      <c r="G184" s="81" t="s">
        <v>962</v>
      </c>
      <c r="H184" s="70">
        <v>1</v>
      </c>
      <c r="I184" s="82">
        <v>45.1</v>
      </c>
      <c r="J184" s="77">
        <v>45.1</v>
      </c>
      <c r="K184" s="83">
        <v>65000</v>
      </c>
      <c r="L184" s="78">
        <v>2931500</v>
      </c>
      <c r="M184" s="83"/>
      <c r="N184" s="83">
        <v>2931500</v>
      </c>
      <c r="O184" s="81"/>
    </row>
    <row r="185" spans="1:15" ht="20.100000000000001" customHeight="1">
      <c r="A185" s="70">
        <v>177</v>
      </c>
      <c r="B185" s="70" t="s">
        <v>794</v>
      </c>
      <c r="C185" s="79" t="s">
        <v>795</v>
      </c>
      <c r="D185" s="80" t="s">
        <v>260</v>
      </c>
      <c r="E185" s="70">
        <v>5</v>
      </c>
      <c r="F185" s="81" t="s">
        <v>364</v>
      </c>
      <c r="G185" s="81" t="s">
        <v>565</v>
      </c>
      <c r="H185" s="70">
        <v>1</v>
      </c>
      <c r="I185" s="82">
        <v>30.1</v>
      </c>
      <c r="J185" s="77">
        <v>30.1</v>
      </c>
      <c r="K185" s="83">
        <v>65000</v>
      </c>
      <c r="L185" s="78">
        <v>1956500</v>
      </c>
      <c r="M185" s="83"/>
      <c r="N185" s="83">
        <v>1956500</v>
      </c>
      <c r="O185" s="81"/>
    </row>
    <row r="186" spans="1:15" ht="20.100000000000001" customHeight="1">
      <c r="A186" s="70">
        <v>178</v>
      </c>
      <c r="B186" s="70" t="s">
        <v>599</v>
      </c>
      <c r="C186" s="79" t="s">
        <v>615</v>
      </c>
      <c r="D186" s="80" t="s">
        <v>223</v>
      </c>
      <c r="E186" s="70">
        <v>5</v>
      </c>
      <c r="F186" s="81" t="s">
        <v>364</v>
      </c>
      <c r="G186" s="81" t="s">
        <v>142</v>
      </c>
      <c r="H186" s="70">
        <v>3</v>
      </c>
      <c r="I186" s="82">
        <v>30.4</v>
      </c>
      <c r="J186" s="77">
        <v>30.4</v>
      </c>
      <c r="K186" s="83">
        <v>65000</v>
      </c>
      <c r="L186" s="78">
        <v>1976000</v>
      </c>
      <c r="M186" s="83"/>
      <c r="N186" s="83">
        <v>1976000</v>
      </c>
      <c r="O186" s="81"/>
    </row>
    <row r="187" spans="1:15" ht="20.100000000000001" customHeight="1">
      <c r="A187" s="70">
        <v>179</v>
      </c>
      <c r="B187" s="70" t="s">
        <v>599</v>
      </c>
      <c r="C187" s="79" t="s">
        <v>615</v>
      </c>
      <c r="D187" s="80" t="s">
        <v>223</v>
      </c>
      <c r="E187" s="70">
        <v>5</v>
      </c>
      <c r="F187" s="81" t="s">
        <v>364</v>
      </c>
      <c r="G187" s="81" t="s">
        <v>365</v>
      </c>
      <c r="H187" s="70">
        <v>1</v>
      </c>
      <c r="I187" s="82">
        <v>45.1</v>
      </c>
      <c r="J187" s="77">
        <v>45.1</v>
      </c>
      <c r="K187" s="83">
        <v>65000</v>
      </c>
      <c r="L187" s="78">
        <v>2931500</v>
      </c>
      <c r="M187" s="83"/>
      <c r="N187" s="83">
        <v>2931500</v>
      </c>
      <c r="O187" s="81"/>
    </row>
    <row r="188" spans="1:15" ht="20.100000000000001" customHeight="1">
      <c r="A188" s="70">
        <v>180</v>
      </c>
      <c r="B188" s="70" t="s">
        <v>415</v>
      </c>
      <c r="C188" s="79" t="s">
        <v>29</v>
      </c>
      <c r="D188" s="80" t="s">
        <v>30</v>
      </c>
      <c r="E188" s="70">
        <v>5</v>
      </c>
      <c r="F188" s="81" t="s">
        <v>364</v>
      </c>
      <c r="G188" s="81" t="s">
        <v>642</v>
      </c>
      <c r="H188" s="70">
        <v>1</v>
      </c>
      <c r="I188" s="82">
        <v>45.1</v>
      </c>
      <c r="J188" s="77">
        <v>45.1</v>
      </c>
      <c r="K188" s="83">
        <v>65000</v>
      </c>
      <c r="L188" s="78">
        <v>2931500</v>
      </c>
      <c r="M188" s="83"/>
      <c r="N188" s="83">
        <v>2931500</v>
      </c>
      <c r="O188" s="81"/>
    </row>
    <row r="189" spans="1:15" ht="20.100000000000001" customHeight="1">
      <c r="A189" s="70">
        <v>181</v>
      </c>
      <c r="B189" s="70" t="s">
        <v>546</v>
      </c>
      <c r="C189" s="79" t="s">
        <v>363</v>
      </c>
      <c r="D189" s="80" t="s">
        <v>249</v>
      </c>
      <c r="E189" s="70">
        <v>5</v>
      </c>
      <c r="F189" s="81" t="s">
        <v>364</v>
      </c>
      <c r="G189" s="81" t="s">
        <v>566</v>
      </c>
      <c r="H189" s="70">
        <v>1</v>
      </c>
      <c r="I189" s="82">
        <v>30.1</v>
      </c>
      <c r="J189" s="77">
        <v>30.1</v>
      </c>
      <c r="K189" s="83">
        <v>65000</v>
      </c>
      <c r="L189" s="78">
        <v>1956500</v>
      </c>
      <c r="M189" s="83"/>
      <c r="N189" s="83">
        <v>1956500</v>
      </c>
      <c r="O189" s="81"/>
    </row>
    <row r="190" spans="1:15" ht="20.100000000000001" customHeight="1">
      <c r="A190" s="70">
        <v>182</v>
      </c>
      <c r="B190" s="70" t="s">
        <v>546</v>
      </c>
      <c r="C190" s="79" t="s">
        <v>363</v>
      </c>
      <c r="D190" s="80" t="s">
        <v>249</v>
      </c>
      <c r="E190" s="70">
        <v>5</v>
      </c>
      <c r="F190" s="81" t="s">
        <v>364</v>
      </c>
      <c r="G190" s="81" t="s">
        <v>566</v>
      </c>
      <c r="H190" s="70">
        <v>3</v>
      </c>
      <c r="I190" s="82">
        <v>30.4</v>
      </c>
      <c r="J190" s="77">
        <v>30.4</v>
      </c>
      <c r="K190" s="83">
        <v>65000</v>
      </c>
      <c r="L190" s="78">
        <v>1976000</v>
      </c>
      <c r="M190" s="83"/>
      <c r="N190" s="83">
        <v>1976000</v>
      </c>
      <c r="O190" s="81"/>
    </row>
    <row r="191" spans="1:15" ht="20.100000000000001" customHeight="1">
      <c r="A191" s="70">
        <v>183</v>
      </c>
      <c r="B191" s="70" t="s">
        <v>600</v>
      </c>
      <c r="C191" s="79" t="s">
        <v>298</v>
      </c>
      <c r="D191" s="80" t="s">
        <v>616</v>
      </c>
      <c r="E191" s="70">
        <v>5</v>
      </c>
      <c r="F191" s="81" t="s">
        <v>364</v>
      </c>
      <c r="G191" s="81" t="s">
        <v>963</v>
      </c>
      <c r="H191" s="70">
        <v>1</v>
      </c>
      <c r="I191" s="82">
        <v>30.1</v>
      </c>
      <c r="J191" s="77">
        <v>30.1</v>
      </c>
      <c r="K191" s="83">
        <v>65000</v>
      </c>
      <c r="L191" s="78">
        <v>1956500</v>
      </c>
      <c r="M191" s="83"/>
      <c r="N191" s="83">
        <v>1956500</v>
      </c>
      <c r="O191" s="81"/>
    </row>
    <row r="192" spans="1:15" ht="20.100000000000001" customHeight="1">
      <c r="A192" s="70">
        <v>184</v>
      </c>
      <c r="B192" s="70" t="s">
        <v>600</v>
      </c>
      <c r="C192" s="79" t="s">
        <v>298</v>
      </c>
      <c r="D192" s="80" t="s">
        <v>616</v>
      </c>
      <c r="E192" s="70">
        <v>5</v>
      </c>
      <c r="F192" s="81" t="s">
        <v>364</v>
      </c>
      <c r="G192" s="81" t="s">
        <v>142</v>
      </c>
      <c r="H192" s="70">
        <v>1</v>
      </c>
      <c r="I192" s="82">
        <v>30.1</v>
      </c>
      <c r="J192" s="77">
        <v>30.1</v>
      </c>
      <c r="K192" s="83">
        <v>65000</v>
      </c>
      <c r="L192" s="78">
        <v>1956500</v>
      </c>
      <c r="M192" s="83"/>
      <c r="N192" s="83">
        <v>1956500</v>
      </c>
      <c r="O192" s="81"/>
    </row>
    <row r="193" spans="1:15" ht="20.100000000000001" customHeight="1">
      <c r="A193" s="70">
        <v>185</v>
      </c>
      <c r="B193" s="70" t="s">
        <v>567</v>
      </c>
      <c r="C193" s="79" t="s">
        <v>577</v>
      </c>
      <c r="D193" s="80" t="s">
        <v>225</v>
      </c>
      <c r="E193" s="70">
        <v>5</v>
      </c>
      <c r="F193" s="81" t="s">
        <v>364</v>
      </c>
      <c r="G193" s="81" t="s">
        <v>642</v>
      </c>
      <c r="H193" s="70">
        <v>2</v>
      </c>
      <c r="I193" s="82">
        <v>45.3</v>
      </c>
      <c r="J193" s="77">
        <v>45.3</v>
      </c>
      <c r="K193" s="83">
        <v>65000</v>
      </c>
      <c r="L193" s="78">
        <v>2944500</v>
      </c>
      <c r="M193" s="83"/>
      <c r="N193" s="83">
        <v>2944500</v>
      </c>
      <c r="O193" s="81"/>
    </row>
    <row r="194" spans="1:15" ht="20.100000000000001" customHeight="1">
      <c r="A194" s="70">
        <v>186</v>
      </c>
      <c r="B194" s="70" t="s">
        <v>796</v>
      </c>
      <c r="C194" s="79" t="s">
        <v>797</v>
      </c>
      <c r="D194" s="80" t="s">
        <v>798</v>
      </c>
      <c r="E194" s="70">
        <v>5</v>
      </c>
      <c r="F194" s="81" t="s">
        <v>364</v>
      </c>
      <c r="G194" s="81" t="s">
        <v>964</v>
      </c>
      <c r="H194" s="70">
        <v>4</v>
      </c>
      <c r="I194" s="82">
        <v>45.5</v>
      </c>
      <c r="J194" s="77">
        <v>45.5</v>
      </c>
      <c r="K194" s="83">
        <v>65000</v>
      </c>
      <c r="L194" s="78">
        <v>2957500</v>
      </c>
      <c r="M194" s="83"/>
      <c r="N194" s="83">
        <v>2957500</v>
      </c>
      <c r="O194" s="81"/>
    </row>
    <row r="195" spans="1:15" ht="20.100000000000001" customHeight="1">
      <c r="A195" s="70">
        <v>187</v>
      </c>
      <c r="B195" s="70" t="s">
        <v>796</v>
      </c>
      <c r="C195" s="79" t="s">
        <v>797</v>
      </c>
      <c r="D195" s="80" t="s">
        <v>798</v>
      </c>
      <c r="E195" s="70">
        <v>5</v>
      </c>
      <c r="F195" s="81" t="s">
        <v>364</v>
      </c>
      <c r="G195" s="81" t="s">
        <v>365</v>
      </c>
      <c r="H195" s="70">
        <v>1</v>
      </c>
      <c r="I195" s="82">
        <v>45.1</v>
      </c>
      <c r="J195" s="77">
        <v>45.1</v>
      </c>
      <c r="K195" s="83">
        <v>65000</v>
      </c>
      <c r="L195" s="78">
        <v>2931500</v>
      </c>
      <c r="M195" s="83"/>
      <c r="N195" s="83">
        <v>2931500</v>
      </c>
      <c r="O195" s="81"/>
    </row>
    <row r="196" spans="1:15" ht="20.100000000000001" customHeight="1">
      <c r="A196" s="70">
        <v>188</v>
      </c>
      <c r="B196" s="70" t="s">
        <v>799</v>
      </c>
      <c r="C196" s="79" t="s">
        <v>613</v>
      </c>
      <c r="D196" s="80" t="s">
        <v>260</v>
      </c>
      <c r="E196" s="70">
        <v>5</v>
      </c>
      <c r="F196" s="81" t="s">
        <v>364</v>
      </c>
      <c r="G196" s="81" t="s">
        <v>642</v>
      </c>
      <c r="H196" s="70">
        <v>1</v>
      </c>
      <c r="I196" s="82">
        <v>45.1</v>
      </c>
      <c r="J196" s="77">
        <v>45.1</v>
      </c>
      <c r="K196" s="83">
        <v>65000</v>
      </c>
      <c r="L196" s="78">
        <v>2931500</v>
      </c>
      <c r="M196" s="83"/>
      <c r="N196" s="83">
        <v>2931500</v>
      </c>
      <c r="O196" s="81"/>
    </row>
    <row r="197" spans="1:15" ht="20.100000000000001" customHeight="1">
      <c r="A197" s="70">
        <v>189</v>
      </c>
      <c r="B197" s="70" t="s">
        <v>678</v>
      </c>
      <c r="C197" s="79" t="s">
        <v>653</v>
      </c>
      <c r="D197" s="80" t="s">
        <v>240</v>
      </c>
      <c r="E197" s="70">
        <v>5</v>
      </c>
      <c r="F197" s="81" t="s">
        <v>389</v>
      </c>
      <c r="G197" s="81" t="s">
        <v>723</v>
      </c>
      <c r="H197" s="70">
        <v>1</v>
      </c>
      <c r="I197" s="82">
        <v>45.1</v>
      </c>
      <c r="J197" s="77">
        <v>45.1</v>
      </c>
      <c r="K197" s="83">
        <v>65000</v>
      </c>
      <c r="L197" s="78">
        <v>2931500</v>
      </c>
      <c r="M197" s="83"/>
      <c r="N197" s="83">
        <v>2931500</v>
      </c>
      <c r="O197" s="81"/>
    </row>
    <row r="198" spans="1:15" ht="20.100000000000001" customHeight="1">
      <c r="A198" s="70">
        <v>190</v>
      </c>
      <c r="B198" s="70" t="s">
        <v>420</v>
      </c>
      <c r="C198" s="79" t="s">
        <v>237</v>
      </c>
      <c r="D198" s="80" t="s">
        <v>37</v>
      </c>
      <c r="E198" s="70">
        <v>5</v>
      </c>
      <c r="F198" s="81" t="s">
        <v>389</v>
      </c>
      <c r="G198" s="81" t="s">
        <v>965</v>
      </c>
      <c r="H198" s="70">
        <v>1</v>
      </c>
      <c r="I198" s="82">
        <v>45.1</v>
      </c>
      <c r="J198" s="77">
        <v>45.1</v>
      </c>
      <c r="K198" s="83">
        <v>65000</v>
      </c>
      <c r="L198" s="78">
        <v>2931500</v>
      </c>
      <c r="M198" s="83"/>
      <c r="N198" s="83">
        <v>2931500</v>
      </c>
      <c r="O198" s="81"/>
    </row>
    <row r="199" spans="1:15" ht="20.100000000000001" customHeight="1">
      <c r="A199" s="70">
        <v>191</v>
      </c>
      <c r="B199" s="70" t="s">
        <v>420</v>
      </c>
      <c r="C199" s="79" t="s">
        <v>237</v>
      </c>
      <c r="D199" s="80" t="s">
        <v>37</v>
      </c>
      <c r="E199" s="70">
        <v>5</v>
      </c>
      <c r="F199" s="81" t="s">
        <v>389</v>
      </c>
      <c r="G199" s="81" t="s">
        <v>583</v>
      </c>
      <c r="H199" s="70">
        <v>1</v>
      </c>
      <c r="I199" s="82">
        <v>45.1</v>
      </c>
      <c r="J199" s="77">
        <v>45.1</v>
      </c>
      <c r="K199" s="83">
        <v>65000</v>
      </c>
      <c r="L199" s="78">
        <v>2931500</v>
      </c>
      <c r="M199" s="83"/>
      <c r="N199" s="83">
        <v>2931500</v>
      </c>
      <c r="O199" s="81"/>
    </row>
    <row r="200" spans="1:15" ht="20.100000000000001" customHeight="1">
      <c r="A200" s="70">
        <v>192</v>
      </c>
      <c r="B200" s="70" t="s">
        <v>419</v>
      </c>
      <c r="C200" s="79" t="s">
        <v>35</v>
      </c>
      <c r="D200" s="80" t="s">
        <v>235</v>
      </c>
      <c r="E200" s="70">
        <v>5</v>
      </c>
      <c r="F200" s="81" t="s">
        <v>389</v>
      </c>
      <c r="G200" s="81" t="s">
        <v>723</v>
      </c>
      <c r="H200" s="70">
        <v>1</v>
      </c>
      <c r="I200" s="82">
        <v>45.1</v>
      </c>
      <c r="J200" s="77">
        <v>45.1</v>
      </c>
      <c r="K200" s="83">
        <v>65000</v>
      </c>
      <c r="L200" s="78">
        <v>2931500</v>
      </c>
      <c r="M200" s="83"/>
      <c r="N200" s="83">
        <v>2931500</v>
      </c>
      <c r="O200" s="81"/>
    </row>
    <row r="201" spans="1:15" ht="20.100000000000001" customHeight="1">
      <c r="A201" s="70">
        <v>193</v>
      </c>
      <c r="B201" s="70" t="s">
        <v>419</v>
      </c>
      <c r="C201" s="79" t="s">
        <v>35</v>
      </c>
      <c r="D201" s="80" t="s">
        <v>235</v>
      </c>
      <c r="E201" s="70">
        <v>5</v>
      </c>
      <c r="F201" s="81" t="s">
        <v>389</v>
      </c>
      <c r="G201" s="81" t="s">
        <v>722</v>
      </c>
      <c r="H201" s="70">
        <v>8</v>
      </c>
      <c r="I201" s="82">
        <v>31</v>
      </c>
      <c r="J201" s="77">
        <v>46.5</v>
      </c>
      <c r="K201" s="83">
        <v>65000</v>
      </c>
      <c r="L201" s="78">
        <v>3022500</v>
      </c>
      <c r="M201" s="83"/>
      <c r="N201" s="83">
        <v>3022500</v>
      </c>
      <c r="O201" s="81" t="s">
        <v>744</v>
      </c>
    </row>
    <row r="202" spans="1:15" ht="20.100000000000001" customHeight="1">
      <c r="A202" s="70">
        <v>194</v>
      </c>
      <c r="B202" s="70" t="s">
        <v>679</v>
      </c>
      <c r="C202" s="79" t="s">
        <v>203</v>
      </c>
      <c r="D202" s="80" t="s">
        <v>235</v>
      </c>
      <c r="E202" s="70">
        <v>5</v>
      </c>
      <c r="F202" s="81" t="s">
        <v>389</v>
      </c>
      <c r="G202" s="81" t="s">
        <v>390</v>
      </c>
      <c r="H202" s="70">
        <v>1</v>
      </c>
      <c r="I202" s="82">
        <v>45.1</v>
      </c>
      <c r="J202" s="77">
        <v>45.1</v>
      </c>
      <c r="K202" s="83">
        <v>65000</v>
      </c>
      <c r="L202" s="78">
        <v>2931500</v>
      </c>
      <c r="M202" s="83"/>
      <c r="N202" s="83">
        <v>2931500</v>
      </c>
      <c r="O202" s="81"/>
    </row>
    <row r="203" spans="1:15" ht="20.100000000000001" customHeight="1">
      <c r="A203" s="70">
        <v>195</v>
      </c>
      <c r="B203" s="70" t="s">
        <v>679</v>
      </c>
      <c r="C203" s="79" t="s">
        <v>203</v>
      </c>
      <c r="D203" s="80" t="s">
        <v>235</v>
      </c>
      <c r="E203" s="70">
        <v>5</v>
      </c>
      <c r="F203" s="81" t="s">
        <v>389</v>
      </c>
      <c r="G203" s="81" t="s">
        <v>966</v>
      </c>
      <c r="H203" s="70">
        <v>1</v>
      </c>
      <c r="I203" s="82">
        <v>45.1</v>
      </c>
      <c r="J203" s="77">
        <v>45.1</v>
      </c>
      <c r="K203" s="83">
        <v>65000</v>
      </c>
      <c r="L203" s="78">
        <v>2931500</v>
      </c>
      <c r="M203" s="83"/>
      <c r="N203" s="83">
        <v>2931500</v>
      </c>
      <c r="O203" s="81"/>
    </row>
    <row r="204" spans="1:15" ht="20.100000000000001" customHeight="1">
      <c r="A204" s="70">
        <v>196</v>
      </c>
      <c r="B204" s="70" t="s">
        <v>800</v>
      </c>
      <c r="C204" s="79" t="s">
        <v>298</v>
      </c>
      <c r="D204" s="80" t="s">
        <v>235</v>
      </c>
      <c r="E204" s="70">
        <v>5</v>
      </c>
      <c r="F204" s="81" t="s">
        <v>389</v>
      </c>
      <c r="G204" s="81" t="s">
        <v>583</v>
      </c>
      <c r="H204" s="70">
        <v>2</v>
      </c>
      <c r="I204" s="82">
        <v>45.3</v>
      </c>
      <c r="J204" s="77">
        <v>45.3</v>
      </c>
      <c r="K204" s="83">
        <v>65000</v>
      </c>
      <c r="L204" s="78">
        <v>2944500</v>
      </c>
      <c r="M204" s="83"/>
      <c r="N204" s="83">
        <v>2944500</v>
      </c>
      <c r="O204" s="81"/>
    </row>
    <row r="205" spans="1:15" ht="20.100000000000001" customHeight="1">
      <c r="A205" s="70">
        <v>197</v>
      </c>
      <c r="B205" s="70" t="s">
        <v>800</v>
      </c>
      <c r="C205" s="79" t="s">
        <v>298</v>
      </c>
      <c r="D205" s="80" t="s">
        <v>235</v>
      </c>
      <c r="E205" s="70">
        <v>5</v>
      </c>
      <c r="F205" s="81" t="s">
        <v>389</v>
      </c>
      <c r="G205" s="81" t="s">
        <v>583</v>
      </c>
      <c r="H205" s="70">
        <v>1</v>
      </c>
      <c r="I205" s="82">
        <v>45.1</v>
      </c>
      <c r="J205" s="77">
        <v>45.1</v>
      </c>
      <c r="K205" s="83">
        <v>65000</v>
      </c>
      <c r="L205" s="78">
        <v>2931500</v>
      </c>
      <c r="M205" s="83"/>
      <c r="N205" s="83">
        <v>2931500</v>
      </c>
      <c r="O205" s="81"/>
    </row>
    <row r="206" spans="1:15" ht="20.100000000000001" customHeight="1">
      <c r="A206" s="70">
        <v>198</v>
      </c>
      <c r="B206" s="70" t="s">
        <v>421</v>
      </c>
      <c r="C206" s="79" t="s">
        <v>34</v>
      </c>
      <c r="D206" s="80" t="s">
        <v>213</v>
      </c>
      <c r="E206" s="70">
        <v>5</v>
      </c>
      <c r="F206" s="81" t="s">
        <v>389</v>
      </c>
      <c r="G206" s="81" t="s">
        <v>967</v>
      </c>
      <c r="H206" s="70">
        <v>2</v>
      </c>
      <c r="I206" s="82">
        <v>30.3</v>
      </c>
      <c r="J206" s="77">
        <v>30.3</v>
      </c>
      <c r="K206" s="83">
        <v>65000</v>
      </c>
      <c r="L206" s="78">
        <v>1969500</v>
      </c>
      <c r="M206" s="83"/>
      <c r="N206" s="83">
        <v>1969500</v>
      </c>
      <c r="O206" s="81"/>
    </row>
    <row r="207" spans="1:15" ht="20.100000000000001" customHeight="1">
      <c r="A207" s="70">
        <v>199</v>
      </c>
      <c r="B207" s="70" t="s">
        <v>421</v>
      </c>
      <c r="C207" s="79" t="s">
        <v>34</v>
      </c>
      <c r="D207" s="80" t="s">
        <v>213</v>
      </c>
      <c r="E207" s="70">
        <v>5</v>
      </c>
      <c r="F207" s="81" t="s">
        <v>389</v>
      </c>
      <c r="G207" s="81" t="s">
        <v>723</v>
      </c>
      <c r="H207" s="70">
        <v>1</v>
      </c>
      <c r="I207" s="82">
        <v>45.1</v>
      </c>
      <c r="J207" s="77">
        <v>45.1</v>
      </c>
      <c r="K207" s="83">
        <v>65000</v>
      </c>
      <c r="L207" s="78">
        <v>2931500</v>
      </c>
      <c r="M207" s="83"/>
      <c r="N207" s="83">
        <v>2931500</v>
      </c>
      <c r="O207" s="81"/>
    </row>
    <row r="208" spans="1:15" ht="20.100000000000001" customHeight="1">
      <c r="A208" s="70">
        <v>200</v>
      </c>
      <c r="B208" s="70" t="s">
        <v>801</v>
      </c>
      <c r="C208" s="79" t="s">
        <v>237</v>
      </c>
      <c r="D208" s="80" t="s">
        <v>802</v>
      </c>
      <c r="E208" s="70">
        <v>5</v>
      </c>
      <c r="F208" s="81" t="s">
        <v>31</v>
      </c>
      <c r="G208" s="81" t="s">
        <v>369</v>
      </c>
      <c r="H208" s="70">
        <v>1</v>
      </c>
      <c r="I208" s="82">
        <v>30.1</v>
      </c>
      <c r="J208" s="77">
        <v>30.1</v>
      </c>
      <c r="K208" s="83">
        <v>65000</v>
      </c>
      <c r="L208" s="78">
        <v>1956500</v>
      </c>
      <c r="M208" s="83"/>
      <c r="N208" s="83">
        <v>1956500</v>
      </c>
      <c r="O208" s="81"/>
    </row>
    <row r="209" spans="1:15" ht="20.100000000000001" customHeight="1">
      <c r="A209" s="70">
        <v>201</v>
      </c>
      <c r="B209" s="70" t="s">
        <v>801</v>
      </c>
      <c r="C209" s="79" t="s">
        <v>237</v>
      </c>
      <c r="D209" s="80" t="s">
        <v>802</v>
      </c>
      <c r="E209" s="70">
        <v>5</v>
      </c>
      <c r="F209" s="81" t="s">
        <v>31</v>
      </c>
      <c r="G209" s="81" t="s">
        <v>968</v>
      </c>
      <c r="H209" s="70">
        <v>1</v>
      </c>
      <c r="I209" s="82">
        <v>45.1</v>
      </c>
      <c r="J209" s="77">
        <v>45.1</v>
      </c>
      <c r="K209" s="83">
        <v>65000</v>
      </c>
      <c r="L209" s="78">
        <v>2931500</v>
      </c>
      <c r="M209" s="83"/>
      <c r="N209" s="83">
        <v>2931500</v>
      </c>
      <c r="O209" s="81"/>
    </row>
    <row r="210" spans="1:15" ht="20.100000000000001" customHeight="1">
      <c r="A210" s="70">
        <v>202</v>
      </c>
      <c r="B210" s="70" t="s">
        <v>418</v>
      </c>
      <c r="C210" s="79" t="s">
        <v>258</v>
      </c>
      <c r="D210" s="80" t="s">
        <v>32</v>
      </c>
      <c r="E210" s="70">
        <v>5</v>
      </c>
      <c r="F210" s="81" t="s">
        <v>31</v>
      </c>
      <c r="G210" s="81" t="s">
        <v>368</v>
      </c>
      <c r="H210" s="70">
        <v>2</v>
      </c>
      <c r="I210" s="82">
        <v>30.3</v>
      </c>
      <c r="J210" s="77">
        <v>30.3</v>
      </c>
      <c r="K210" s="83">
        <v>65000</v>
      </c>
      <c r="L210" s="78">
        <v>1969500</v>
      </c>
      <c r="M210" s="83"/>
      <c r="N210" s="83">
        <v>1969500</v>
      </c>
      <c r="O210" s="81"/>
    </row>
    <row r="211" spans="1:15" ht="20.100000000000001" customHeight="1">
      <c r="A211" s="70">
        <v>203</v>
      </c>
      <c r="B211" s="70" t="s">
        <v>680</v>
      </c>
      <c r="C211" s="79" t="s">
        <v>581</v>
      </c>
      <c r="D211" s="80" t="s">
        <v>33</v>
      </c>
      <c r="E211" s="70">
        <v>5</v>
      </c>
      <c r="F211" s="81" t="s">
        <v>31</v>
      </c>
      <c r="G211" s="81" t="s">
        <v>369</v>
      </c>
      <c r="H211" s="70">
        <v>3</v>
      </c>
      <c r="I211" s="82">
        <v>30.4</v>
      </c>
      <c r="J211" s="77">
        <v>30.4</v>
      </c>
      <c r="K211" s="83">
        <v>65000</v>
      </c>
      <c r="L211" s="78">
        <v>1976000</v>
      </c>
      <c r="M211" s="83"/>
      <c r="N211" s="83">
        <v>1976000</v>
      </c>
      <c r="O211" s="81"/>
    </row>
    <row r="212" spans="1:15" ht="20.100000000000001" customHeight="1">
      <c r="A212" s="70">
        <v>204</v>
      </c>
      <c r="B212" s="70" t="s">
        <v>803</v>
      </c>
      <c r="C212" s="79" t="s">
        <v>236</v>
      </c>
      <c r="D212" s="80" t="s">
        <v>804</v>
      </c>
      <c r="E212" s="70">
        <v>5</v>
      </c>
      <c r="F212" s="81" t="s">
        <v>31</v>
      </c>
      <c r="G212" s="81" t="s">
        <v>969</v>
      </c>
      <c r="H212" s="70">
        <v>1</v>
      </c>
      <c r="I212" s="82">
        <v>30.1</v>
      </c>
      <c r="J212" s="77">
        <v>30.1</v>
      </c>
      <c r="K212" s="83">
        <v>65000</v>
      </c>
      <c r="L212" s="78">
        <v>1956500</v>
      </c>
      <c r="M212" s="83"/>
      <c r="N212" s="83">
        <v>1956500</v>
      </c>
      <c r="O212" s="81"/>
    </row>
    <row r="213" spans="1:15" ht="20.100000000000001" customHeight="1">
      <c r="A213" s="70">
        <v>205</v>
      </c>
      <c r="B213" s="70" t="s">
        <v>803</v>
      </c>
      <c r="C213" s="79" t="s">
        <v>236</v>
      </c>
      <c r="D213" s="80" t="s">
        <v>804</v>
      </c>
      <c r="E213" s="70">
        <v>5</v>
      </c>
      <c r="F213" s="81" t="s">
        <v>31</v>
      </c>
      <c r="G213" s="81" t="s">
        <v>969</v>
      </c>
      <c r="H213" s="70">
        <v>1</v>
      </c>
      <c r="I213" s="82">
        <v>30.1</v>
      </c>
      <c r="J213" s="77">
        <v>30.1</v>
      </c>
      <c r="K213" s="83">
        <v>65000</v>
      </c>
      <c r="L213" s="78">
        <v>1956500</v>
      </c>
      <c r="M213" s="83"/>
      <c r="N213" s="83">
        <v>1956500</v>
      </c>
      <c r="O213" s="81"/>
    </row>
    <row r="214" spans="1:15" ht="20.100000000000001" customHeight="1">
      <c r="A214" s="70">
        <v>206</v>
      </c>
      <c r="B214" s="70" t="s">
        <v>803</v>
      </c>
      <c r="C214" s="79" t="s">
        <v>236</v>
      </c>
      <c r="D214" s="80" t="s">
        <v>804</v>
      </c>
      <c r="E214" s="70">
        <v>5</v>
      </c>
      <c r="F214" s="81" t="s">
        <v>31</v>
      </c>
      <c r="G214" s="81" t="s">
        <v>969</v>
      </c>
      <c r="H214" s="70">
        <v>2</v>
      </c>
      <c r="I214" s="82">
        <v>30.3</v>
      </c>
      <c r="J214" s="77">
        <v>60.6</v>
      </c>
      <c r="K214" s="83">
        <v>65000</v>
      </c>
      <c r="L214" s="78">
        <v>3939000</v>
      </c>
      <c r="M214" s="83"/>
      <c r="N214" s="83">
        <v>3939000</v>
      </c>
      <c r="O214" s="81" t="s">
        <v>16</v>
      </c>
    </row>
    <row r="215" spans="1:15" ht="20.100000000000001" customHeight="1">
      <c r="A215" s="70">
        <v>207</v>
      </c>
      <c r="B215" s="70" t="s">
        <v>425</v>
      </c>
      <c r="C215" s="79" t="s">
        <v>261</v>
      </c>
      <c r="D215" s="80" t="s">
        <v>245</v>
      </c>
      <c r="E215" s="70">
        <v>5</v>
      </c>
      <c r="F215" s="81" t="s">
        <v>152</v>
      </c>
      <c r="G215" s="81" t="s">
        <v>970</v>
      </c>
      <c r="H215" s="70">
        <v>1</v>
      </c>
      <c r="I215" s="82">
        <v>30.1</v>
      </c>
      <c r="J215" s="77">
        <v>30.1</v>
      </c>
      <c r="K215" s="83">
        <v>65000</v>
      </c>
      <c r="L215" s="78">
        <v>1956500</v>
      </c>
      <c r="M215" s="83"/>
      <c r="N215" s="83">
        <v>1956500</v>
      </c>
      <c r="O215" s="81"/>
    </row>
    <row r="216" spans="1:15" ht="20.100000000000001" customHeight="1">
      <c r="A216" s="70">
        <v>208</v>
      </c>
      <c r="B216" s="70" t="s">
        <v>805</v>
      </c>
      <c r="C216" s="79" t="s">
        <v>233</v>
      </c>
      <c r="D216" s="80" t="s">
        <v>272</v>
      </c>
      <c r="E216" s="70">
        <v>5</v>
      </c>
      <c r="F216" s="81" t="s">
        <v>152</v>
      </c>
      <c r="G216" s="81" t="s">
        <v>724</v>
      </c>
      <c r="H216" s="70">
        <v>1</v>
      </c>
      <c r="I216" s="82">
        <v>45.1</v>
      </c>
      <c r="J216" s="77">
        <v>45.1</v>
      </c>
      <c r="K216" s="83">
        <v>65000</v>
      </c>
      <c r="L216" s="78">
        <v>2931500</v>
      </c>
      <c r="M216" s="83"/>
      <c r="N216" s="83">
        <v>2931500</v>
      </c>
      <c r="O216" s="81"/>
    </row>
    <row r="217" spans="1:15" ht="20.100000000000001" customHeight="1">
      <c r="A217" s="70">
        <v>209</v>
      </c>
      <c r="B217" s="70" t="s">
        <v>423</v>
      </c>
      <c r="C217" s="79" t="s">
        <v>42</v>
      </c>
      <c r="D217" s="80" t="s">
        <v>269</v>
      </c>
      <c r="E217" s="70">
        <v>5</v>
      </c>
      <c r="F217" s="81" t="s">
        <v>152</v>
      </c>
      <c r="G217" s="81" t="s">
        <v>971</v>
      </c>
      <c r="H217" s="70">
        <v>1</v>
      </c>
      <c r="I217" s="82">
        <v>30.1</v>
      </c>
      <c r="J217" s="77">
        <v>30.1</v>
      </c>
      <c r="K217" s="83">
        <v>65000</v>
      </c>
      <c r="L217" s="78">
        <v>1956500</v>
      </c>
      <c r="M217" s="83"/>
      <c r="N217" s="83">
        <v>1956500</v>
      </c>
      <c r="O217" s="81"/>
    </row>
    <row r="218" spans="1:15" ht="20.100000000000001" customHeight="1">
      <c r="A218" s="70">
        <v>210</v>
      </c>
      <c r="B218" s="70" t="s">
        <v>423</v>
      </c>
      <c r="C218" s="79" t="s">
        <v>42</v>
      </c>
      <c r="D218" s="80" t="s">
        <v>269</v>
      </c>
      <c r="E218" s="70">
        <v>5</v>
      </c>
      <c r="F218" s="81" t="s">
        <v>152</v>
      </c>
      <c r="G218" s="81" t="s">
        <v>12</v>
      </c>
      <c r="H218" s="70">
        <v>3</v>
      </c>
      <c r="I218" s="82">
        <v>45.4</v>
      </c>
      <c r="J218" s="77">
        <v>45.4</v>
      </c>
      <c r="K218" s="83">
        <v>65000</v>
      </c>
      <c r="L218" s="78">
        <v>2951000</v>
      </c>
      <c r="M218" s="83"/>
      <c r="N218" s="83">
        <v>2951000</v>
      </c>
      <c r="O218" s="81"/>
    </row>
    <row r="219" spans="1:15" ht="20.100000000000001" customHeight="1">
      <c r="A219" s="70">
        <v>211</v>
      </c>
      <c r="B219" s="70" t="s">
        <v>806</v>
      </c>
      <c r="C219" s="79" t="s">
        <v>807</v>
      </c>
      <c r="D219" s="80" t="s">
        <v>808</v>
      </c>
      <c r="E219" s="70">
        <v>5</v>
      </c>
      <c r="F219" s="81" t="s">
        <v>152</v>
      </c>
      <c r="G219" s="81" t="s">
        <v>153</v>
      </c>
      <c r="H219" s="70">
        <v>3</v>
      </c>
      <c r="I219" s="82">
        <v>45.4</v>
      </c>
      <c r="J219" s="77">
        <v>45.4</v>
      </c>
      <c r="K219" s="83">
        <v>65000</v>
      </c>
      <c r="L219" s="78">
        <v>2951000</v>
      </c>
      <c r="M219" s="83"/>
      <c r="N219" s="83">
        <v>2951000</v>
      </c>
      <c r="O219" s="81"/>
    </row>
    <row r="220" spans="1:15" ht="20.100000000000001" customHeight="1">
      <c r="A220" s="70">
        <v>212</v>
      </c>
      <c r="B220" s="70" t="s">
        <v>809</v>
      </c>
      <c r="C220" s="79" t="s">
        <v>230</v>
      </c>
      <c r="D220" s="80" t="s">
        <v>810</v>
      </c>
      <c r="E220" s="70">
        <v>5</v>
      </c>
      <c r="F220" s="81" t="s">
        <v>152</v>
      </c>
      <c r="G220" s="81" t="s">
        <v>971</v>
      </c>
      <c r="H220" s="70">
        <v>2</v>
      </c>
      <c r="I220" s="82">
        <v>30.3</v>
      </c>
      <c r="J220" s="77">
        <v>30.3</v>
      </c>
      <c r="K220" s="83">
        <v>65000</v>
      </c>
      <c r="L220" s="78">
        <v>1969500</v>
      </c>
      <c r="M220" s="83"/>
      <c r="N220" s="83">
        <v>1969500</v>
      </c>
      <c r="O220" s="81"/>
    </row>
    <row r="221" spans="1:15" ht="20.100000000000001" customHeight="1">
      <c r="A221" s="70">
        <v>213</v>
      </c>
      <c r="B221" s="70" t="s">
        <v>422</v>
      </c>
      <c r="C221" s="79" t="s">
        <v>266</v>
      </c>
      <c r="D221" s="80" t="s">
        <v>41</v>
      </c>
      <c r="E221" s="70">
        <v>5</v>
      </c>
      <c r="F221" s="81" t="s">
        <v>152</v>
      </c>
      <c r="G221" s="81" t="s">
        <v>972</v>
      </c>
      <c r="H221" s="70">
        <v>1</v>
      </c>
      <c r="I221" s="82">
        <v>30.1</v>
      </c>
      <c r="J221" s="77">
        <v>30.1</v>
      </c>
      <c r="K221" s="83">
        <v>65000</v>
      </c>
      <c r="L221" s="78">
        <v>1956500</v>
      </c>
      <c r="M221" s="83"/>
      <c r="N221" s="83">
        <v>1956500</v>
      </c>
      <c r="O221" s="81"/>
    </row>
    <row r="222" spans="1:15" ht="20.100000000000001" customHeight="1">
      <c r="A222" s="70">
        <v>214</v>
      </c>
      <c r="B222" s="70" t="s">
        <v>681</v>
      </c>
      <c r="C222" s="79" t="s">
        <v>298</v>
      </c>
      <c r="D222" s="80" t="s">
        <v>267</v>
      </c>
      <c r="E222" s="70">
        <v>5</v>
      </c>
      <c r="F222" s="81" t="s">
        <v>152</v>
      </c>
      <c r="G222" s="81" t="s">
        <v>724</v>
      </c>
      <c r="H222" s="70">
        <v>1</v>
      </c>
      <c r="I222" s="82">
        <v>45.1</v>
      </c>
      <c r="J222" s="77">
        <v>45.1</v>
      </c>
      <c r="K222" s="83">
        <v>65000</v>
      </c>
      <c r="L222" s="78">
        <v>2931500</v>
      </c>
      <c r="M222" s="83"/>
      <c r="N222" s="83">
        <v>2931500</v>
      </c>
      <c r="O222" s="81"/>
    </row>
    <row r="223" spans="1:15" ht="20.100000000000001" customHeight="1">
      <c r="A223" s="70">
        <v>215</v>
      </c>
      <c r="B223" s="70" t="s">
        <v>424</v>
      </c>
      <c r="C223" s="79" t="s">
        <v>43</v>
      </c>
      <c r="D223" s="80" t="s">
        <v>214</v>
      </c>
      <c r="E223" s="70">
        <v>5</v>
      </c>
      <c r="F223" s="81" t="s">
        <v>152</v>
      </c>
      <c r="G223" s="81" t="s">
        <v>154</v>
      </c>
      <c r="H223" s="70">
        <v>1</v>
      </c>
      <c r="I223" s="82">
        <v>45.1</v>
      </c>
      <c r="J223" s="77">
        <v>45.1</v>
      </c>
      <c r="K223" s="83">
        <v>65000</v>
      </c>
      <c r="L223" s="78">
        <v>2931500</v>
      </c>
      <c r="M223" s="83"/>
      <c r="N223" s="83">
        <v>2931500</v>
      </c>
      <c r="O223" s="81"/>
    </row>
    <row r="224" spans="1:15" ht="20.100000000000001" customHeight="1">
      <c r="A224" s="70">
        <v>216</v>
      </c>
      <c r="B224" s="70" t="s">
        <v>424</v>
      </c>
      <c r="C224" s="79" t="s">
        <v>43</v>
      </c>
      <c r="D224" s="80" t="s">
        <v>214</v>
      </c>
      <c r="E224" s="70">
        <v>5</v>
      </c>
      <c r="F224" s="81" t="s">
        <v>152</v>
      </c>
      <c r="G224" s="81" t="s">
        <v>154</v>
      </c>
      <c r="H224" s="70">
        <v>1</v>
      </c>
      <c r="I224" s="82">
        <v>45.1</v>
      </c>
      <c r="J224" s="77">
        <v>45.1</v>
      </c>
      <c r="K224" s="83">
        <v>65000</v>
      </c>
      <c r="L224" s="78">
        <v>2931500</v>
      </c>
      <c r="M224" s="83"/>
      <c r="N224" s="83">
        <v>2931500</v>
      </c>
      <c r="O224" s="81"/>
    </row>
    <row r="225" spans="1:15" ht="20.100000000000001" customHeight="1">
      <c r="A225" s="70">
        <v>217</v>
      </c>
      <c r="B225" s="70" t="s">
        <v>416</v>
      </c>
      <c r="C225" s="79" t="s">
        <v>251</v>
      </c>
      <c r="D225" s="80" t="s">
        <v>39</v>
      </c>
      <c r="E225" s="70">
        <v>5</v>
      </c>
      <c r="F225" s="81" t="s">
        <v>129</v>
      </c>
      <c r="G225" s="81" t="s">
        <v>13</v>
      </c>
      <c r="H225" s="70">
        <v>1</v>
      </c>
      <c r="I225" s="82">
        <v>45.1</v>
      </c>
      <c r="J225" s="77">
        <v>45.1</v>
      </c>
      <c r="K225" s="83">
        <v>65000</v>
      </c>
      <c r="L225" s="78">
        <v>2931500</v>
      </c>
      <c r="M225" s="83"/>
      <c r="N225" s="83">
        <v>2931500</v>
      </c>
      <c r="O225" s="81"/>
    </row>
    <row r="226" spans="1:15" ht="20.100000000000001" customHeight="1">
      <c r="A226" s="70">
        <v>218</v>
      </c>
      <c r="B226" s="70" t="s">
        <v>416</v>
      </c>
      <c r="C226" s="79" t="s">
        <v>251</v>
      </c>
      <c r="D226" s="80" t="s">
        <v>39</v>
      </c>
      <c r="E226" s="70">
        <v>5</v>
      </c>
      <c r="F226" s="81" t="s">
        <v>129</v>
      </c>
      <c r="G226" s="81" t="s">
        <v>584</v>
      </c>
      <c r="H226" s="70">
        <v>2</v>
      </c>
      <c r="I226" s="82">
        <v>45.3</v>
      </c>
      <c r="J226" s="77">
        <v>45.3</v>
      </c>
      <c r="K226" s="83">
        <v>65000</v>
      </c>
      <c r="L226" s="78">
        <v>2944500</v>
      </c>
      <c r="M226" s="83"/>
      <c r="N226" s="83">
        <v>2944500</v>
      </c>
      <c r="O226" s="81"/>
    </row>
    <row r="227" spans="1:15" ht="20.100000000000001" customHeight="1">
      <c r="A227" s="70">
        <v>219</v>
      </c>
      <c r="B227" s="70" t="s">
        <v>417</v>
      </c>
      <c r="C227" s="79" t="s">
        <v>203</v>
      </c>
      <c r="D227" s="80" t="s">
        <v>200</v>
      </c>
      <c r="E227" s="70">
        <v>5</v>
      </c>
      <c r="F227" s="81" t="s">
        <v>129</v>
      </c>
      <c r="G227" s="81" t="s">
        <v>13</v>
      </c>
      <c r="H227" s="70">
        <v>1</v>
      </c>
      <c r="I227" s="82">
        <v>45.1</v>
      </c>
      <c r="J227" s="77">
        <v>45.1</v>
      </c>
      <c r="K227" s="83">
        <v>65000</v>
      </c>
      <c r="L227" s="78">
        <v>2931500</v>
      </c>
      <c r="M227" s="83"/>
      <c r="N227" s="83">
        <v>2931500</v>
      </c>
      <c r="O227" s="81"/>
    </row>
    <row r="228" spans="1:15" ht="20.100000000000001" customHeight="1">
      <c r="A228" s="70">
        <v>220</v>
      </c>
      <c r="B228" s="70" t="s">
        <v>417</v>
      </c>
      <c r="C228" s="79" t="s">
        <v>203</v>
      </c>
      <c r="D228" s="80" t="s">
        <v>200</v>
      </c>
      <c r="E228" s="70">
        <v>5</v>
      </c>
      <c r="F228" s="81" t="s">
        <v>129</v>
      </c>
      <c r="G228" s="81" t="s">
        <v>367</v>
      </c>
      <c r="H228" s="70">
        <v>1</v>
      </c>
      <c r="I228" s="82">
        <v>45.1</v>
      </c>
      <c r="J228" s="77">
        <v>45.1</v>
      </c>
      <c r="K228" s="83">
        <v>65000</v>
      </c>
      <c r="L228" s="78">
        <v>2931500</v>
      </c>
      <c r="M228" s="83"/>
      <c r="N228" s="83">
        <v>2931500</v>
      </c>
      <c r="O228" s="81"/>
    </row>
    <row r="229" spans="1:15" ht="20.100000000000001" customHeight="1">
      <c r="A229" s="70">
        <v>221</v>
      </c>
      <c r="B229" s="70" t="s">
        <v>417</v>
      </c>
      <c r="C229" s="79" t="s">
        <v>203</v>
      </c>
      <c r="D229" s="80" t="s">
        <v>200</v>
      </c>
      <c r="E229" s="70">
        <v>5</v>
      </c>
      <c r="F229" s="81" t="s">
        <v>129</v>
      </c>
      <c r="G229" s="81" t="s">
        <v>584</v>
      </c>
      <c r="H229" s="70">
        <v>1</v>
      </c>
      <c r="I229" s="82">
        <v>45.1</v>
      </c>
      <c r="J229" s="77">
        <v>45.1</v>
      </c>
      <c r="K229" s="83">
        <v>65000</v>
      </c>
      <c r="L229" s="78">
        <v>2931500</v>
      </c>
      <c r="M229" s="83"/>
      <c r="N229" s="83">
        <v>2931500</v>
      </c>
      <c r="O229" s="81"/>
    </row>
    <row r="230" spans="1:15" ht="20.100000000000001" customHeight="1">
      <c r="A230" s="70">
        <v>222</v>
      </c>
      <c r="B230" s="70" t="s">
        <v>417</v>
      </c>
      <c r="C230" s="79" t="s">
        <v>203</v>
      </c>
      <c r="D230" s="80" t="s">
        <v>200</v>
      </c>
      <c r="E230" s="70">
        <v>5</v>
      </c>
      <c r="F230" s="81" t="s">
        <v>129</v>
      </c>
      <c r="G230" s="81" t="s">
        <v>584</v>
      </c>
      <c r="H230" s="70">
        <v>1</v>
      </c>
      <c r="I230" s="82">
        <v>45.1</v>
      </c>
      <c r="J230" s="77">
        <v>45.1</v>
      </c>
      <c r="K230" s="83">
        <v>65000</v>
      </c>
      <c r="L230" s="78">
        <v>2931500</v>
      </c>
      <c r="M230" s="83"/>
      <c r="N230" s="83">
        <v>2931500</v>
      </c>
      <c r="O230" s="81"/>
    </row>
    <row r="231" spans="1:15" ht="20.100000000000001" customHeight="1">
      <c r="A231" s="70">
        <v>223</v>
      </c>
      <c r="B231" s="70" t="s">
        <v>568</v>
      </c>
      <c r="C231" s="79" t="s">
        <v>578</v>
      </c>
      <c r="D231" s="80" t="s">
        <v>38</v>
      </c>
      <c r="E231" s="70">
        <v>5</v>
      </c>
      <c r="F231" s="81" t="s">
        <v>129</v>
      </c>
      <c r="G231" s="81" t="s">
        <v>367</v>
      </c>
      <c r="H231" s="70">
        <v>2</v>
      </c>
      <c r="I231" s="82">
        <v>45.3</v>
      </c>
      <c r="J231" s="77">
        <v>45.3</v>
      </c>
      <c r="K231" s="83">
        <v>65000</v>
      </c>
      <c r="L231" s="78">
        <v>2944500</v>
      </c>
      <c r="M231" s="83"/>
      <c r="N231" s="83">
        <v>2944500</v>
      </c>
      <c r="O231" s="81"/>
    </row>
    <row r="232" spans="1:15" ht="20.100000000000001" customHeight="1">
      <c r="A232" s="70">
        <v>224</v>
      </c>
      <c r="B232" s="70" t="s">
        <v>568</v>
      </c>
      <c r="C232" s="79" t="s">
        <v>578</v>
      </c>
      <c r="D232" s="80" t="s">
        <v>38</v>
      </c>
      <c r="E232" s="70">
        <v>5</v>
      </c>
      <c r="F232" s="81" t="s">
        <v>129</v>
      </c>
      <c r="G232" s="81" t="s">
        <v>585</v>
      </c>
      <c r="H232" s="70">
        <v>1</v>
      </c>
      <c r="I232" s="82">
        <v>45.1</v>
      </c>
      <c r="J232" s="77">
        <v>45.1</v>
      </c>
      <c r="K232" s="83">
        <v>65000</v>
      </c>
      <c r="L232" s="78">
        <v>2931500</v>
      </c>
      <c r="M232" s="83"/>
      <c r="N232" s="83">
        <v>2931500</v>
      </c>
      <c r="O232" s="81"/>
    </row>
    <row r="233" spans="1:15" ht="20.100000000000001" customHeight="1">
      <c r="A233" s="70">
        <v>225</v>
      </c>
      <c r="B233" s="70" t="s">
        <v>568</v>
      </c>
      <c r="C233" s="79" t="s">
        <v>578</v>
      </c>
      <c r="D233" s="80" t="s">
        <v>38</v>
      </c>
      <c r="E233" s="70">
        <v>5</v>
      </c>
      <c r="F233" s="81" t="s">
        <v>129</v>
      </c>
      <c r="G233" s="81" t="s">
        <v>366</v>
      </c>
      <c r="H233" s="70">
        <v>2</v>
      </c>
      <c r="I233" s="82">
        <v>45.3</v>
      </c>
      <c r="J233" s="77">
        <v>45.3</v>
      </c>
      <c r="K233" s="83">
        <v>65000</v>
      </c>
      <c r="L233" s="78">
        <v>2944500</v>
      </c>
      <c r="M233" s="83"/>
      <c r="N233" s="83">
        <v>2944500</v>
      </c>
      <c r="O233" s="81"/>
    </row>
    <row r="234" spans="1:15" ht="20.100000000000001" customHeight="1">
      <c r="A234" s="70">
        <v>226</v>
      </c>
      <c r="B234" s="70" t="s">
        <v>568</v>
      </c>
      <c r="C234" s="79" t="s">
        <v>578</v>
      </c>
      <c r="D234" s="80" t="s">
        <v>38</v>
      </c>
      <c r="E234" s="70">
        <v>5</v>
      </c>
      <c r="F234" s="81" t="s">
        <v>129</v>
      </c>
      <c r="G234" s="81" t="s">
        <v>366</v>
      </c>
      <c r="H234" s="70">
        <v>1</v>
      </c>
      <c r="I234" s="82">
        <v>45.1</v>
      </c>
      <c r="J234" s="77">
        <v>45.1</v>
      </c>
      <c r="K234" s="83">
        <v>65000</v>
      </c>
      <c r="L234" s="78">
        <v>2931500</v>
      </c>
      <c r="M234" s="83"/>
      <c r="N234" s="83">
        <v>2931500</v>
      </c>
      <c r="O234" s="81"/>
    </row>
    <row r="235" spans="1:15" ht="20.100000000000001" customHeight="1">
      <c r="A235" s="70">
        <v>227</v>
      </c>
      <c r="B235" s="70" t="s">
        <v>414</v>
      </c>
      <c r="C235" s="79" t="s">
        <v>36</v>
      </c>
      <c r="D235" s="80" t="s">
        <v>201</v>
      </c>
      <c r="E235" s="70">
        <v>5</v>
      </c>
      <c r="F235" s="81" t="s">
        <v>44</v>
      </c>
      <c r="G235" s="81" t="s">
        <v>973</v>
      </c>
      <c r="H235" s="70">
        <v>2</v>
      </c>
      <c r="I235" s="82">
        <v>30.3</v>
      </c>
      <c r="J235" s="77">
        <v>30.3</v>
      </c>
      <c r="K235" s="83">
        <v>65000</v>
      </c>
      <c r="L235" s="78">
        <v>1969500</v>
      </c>
      <c r="M235" s="83"/>
      <c r="N235" s="83">
        <v>1969500</v>
      </c>
      <c r="O235" s="81"/>
    </row>
    <row r="236" spans="1:15" ht="20.100000000000001" customHeight="1">
      <c r="A236" s="70">
        <v>228</v>
      </c>
      <c r="B236" s="70" t="s">
        <v>811</v>
      </c>
      <c r="C236" s="79" t="s">
        <v>237</v>
      </c>
      <c r="D236" s="80" t="s">
        <v>223</v>
      </c>
      <c r="E236" s="70">
        <v>6</v>
      </c>
      <c r="F236" s="81" t="s">
        <v>707</v>
      </c>
      <c r="G236" s="81" t="s">
        <v>385</v>
      </c>
      <c r="H236" s="70">
        <v>3</v>
      </c>
      <c r="I236" s="82">
        <v>30.4</v>
      </c>
      <c r="J236" s="77">
        <v>30.4</v>
      </c>
      <c r="K236" s="83">
        <v>65000</v>
      </c>
      <c r="L236" s="78">
        <v>1976000</v>
      </c>
      <c r="M236" s="83"/>
      <c r="N236" s="83">
        <v>1976000</v>
      </c>
      <c r="O236" s="81"/>
    </row>
    <row r="237" spans="1:15" ht="20.100000000000001" customHeight="1">
      <c r="A237" s="70">
        <v>229</v>
      </c>
      <c r="B237" s="70" t="s">
        <v>811</v>
      </c>
      <c r="C237" s="79" t="s">
        <v>237</v>
      </c>
      <c r="D237" s="80" t="s">
        <v>223</v>
      </c>
      <c r="E237" s="70">
        <v>6</v>
      </c>
      <c r="F237" s="81" t="s">
        <v>707</v>
      </c>
      <c r="G237" s="81" t="s">
        <v>385</v>
      </c>
      <c r="H237" s="70">
        <v>2</v>
      </c>
      <c r="I237" s="82">
        <v>30.3</v>
      </c>
      <c r="J237" s="77">
        <v>30.3</v>
      </c>
      <c r="K237" s="83">
        <v>65000</v>
      </c>
      <c r="L237" s="78">
        <v>1969500</v>
      </c>
      <c r="M237" s="83"/>
      <c r="N237" s="83">
        <v>1969500</v>
      </c>
      <c r="O237" s="81"/>
    </row>
    <row r="238" spans="1:15" ht="30">
      <c r="A238" s="70">
        <v>230</v>
      </c>
      <c r="B238" s="70" t="s">
        <v>812</v>
      </c>
      <c r="C238" s="79" t="s">
        <v>325</v>
      </c>
      <c r="D238" s="80" t="s">
        <v>813</v>
      </c>
      <c r="E238" s="70">
        <v>6</v>
      </c>
      <c r="F238" s="81" t="s">
        <v>707</v>
      </c>
      <c r="G238" s="81" t="s">
        <v>707</v>
      </c>
      <c r="H238" s="70">
        <v>4</v>
      </c>
      <c r="I238" s="82">
        <v>60.5</v>
      </c>
      <c r="J238" s="77">
        <v>90.75</v>
      </c>
      <c r="K238" s="83">
        <v>65000</v>
      </c>
      <c r="L238" s="78">
        <v>5898750</v>
      </c>
      <c r="M238" s="83"/>
      <c r="N238" s="83">
        <v>5898750</v>
      </c>
      <c r="O238" s="84" t="s">
        <v>1055</v>
      </c>
    </row>
    <row r="239" spans="1:15" ht="20.100000000000001" customHeight="1">
      <c r="A239" s="70">
        <v>231</v>
      </c>
      <c r="B239" s="70" t="s">
        <v>814</v>
      </c>
      <c r="C239" s="79" t="s">
        <v>195</v>
      </c>
      <c r="D239" s="80" t="s">
        <v>260</v>
      </c>
      <c r="E239" s="70">
        <v>6</v>
      </c>
      <c r="F239" s="81" t="s">
        <v>707</v>
      </c>
      <c r="G239" s="81" t="s">
        <v>385</v>
      </c>
      <c r="H239" s="70">
        <v>3</v>
      </c>
      <c r="I239" s="82">
        <v>30.4</v>
      </c>
      <c r="J239" s="77">
        <v>30.4</v>
      </c>
      <c r="K239" s="83">
        <v>65000</v>
      </c>
      <c r="L239" s="78">
        <v>1976000</v>
      </c>
      <c r="M239" s="83"/>
      <c r="N239" s="83">
        <v>1976000</v>
      </c>
      <c r="O239" s="81"/>
    </row>
    <row r="240" spans="1:15" ht="20.100000000000001" customHeight="1">
      <c r="A240" s="70">
        <v>232</v>
      </c>
      <c r="B240" s="70" t="s">
        <v>814</v>
      </c>
      <c r="C240" s="79" t="s">
        <v>195</v>
      </c>
      <c r="D240" s="80" t="s">
        <v>260</v>
      </c>
      <c r="E240" s="70">
        <v>6</v>
      </c>
      <c r="F240" s="81" t="s">
        <v>707</v>
      </c>
      <c r="G240" s="81" t="s">
        <v>385</v>
      </c>
      <c r="H240" s="70">
        <v>2</v>
      </c>
      <c r="I240" s="82">
        <v>30.3</v>
      </c>
      <c r="J240" s="77">
        <v>30.3</v>
      </c>
      <c r="K240" s="83">
        <v>65000</v>
      </c>
      <c r="L240" s="78">
        <v>1969500</v>
      </c>
      <c r="M240" s="83"/>
      <c r="N240" s="83">
        <v>1969500</v>
      </c>
      <c r="O240" s="81"/>
    </row>
    <row r="241" spans="1:15" ht="20.100000000000001" customHeight="1">
      <c r="A241" s="70">
        <v>233</v>
      </c>
      <c r="B241" s="70" t="s">
        <v>815</v>
      </c>
      <c r="C241" s="79" t="s">
        <v>195</v>
      </c>
      <c r="D241" s="80" t="s">
        <v>246</v>
      </c>
      <c r="E241" s="70">
        <v>6</v>
      </c>
      <c r="F241" s="81" t="s">
        <v>707</v>
      </c>
      <c r="G241" s="81" t="s">
        <v>385</v>
      </c>
      <c r="H241" s="70">
        <v>1</v>
      </c>
      <c r="I241" s="82">
        <v>30.1</v>
      </c>
      <c r="J241" s="77">
        <v>30.1</v>
      </c>
      <c r="K241" s="83">
        <v>65000</v>
      </c>
      <c r="L241" s="78">
        <v>1956500</v>
      </c>
      <c r="M241" s="83"/>
      <c r="N241" s="83">
        <v>1956500</v>
      </c>
      <c r="O241" s="81"/>
    </row>
    <row r="242" spans="1:15" ht="20.100000000000001" customHeight="1">
      <c r="A242" s="70">
        <v>234</v>
      </c>
      <c r="B242" s="70" t="s">
        <v>815</v>
      </c>
      <c r="C242" s="79" t="s">
        <v>195</v>
      </c>
      <c r="D242" s="80" t="s">
        <v>246</v>
      </c>
      <c r="E242" s="70">
        <v>6</v>
      </c>
      <c r="F242" s="81" t="s">
        <v>707</v>
      </c>
      <c r="G242" s="81" t="s">
        <v>974</v>
      </c>
      <c r="H242" s="70">
        <v>2</v>
      </c>
      <c r="I242" s="82">
        <v>30.3</v>
      </c>
      <c r="J242" s="77">
        <v>30.3</v>
      </c>
      <c r="K242" s="83">
        <v>65000</v>
      </c>
      <c r="L242" s="78">
        <v>1969500</v>
      </c>
      <c r="M242" s="83"/>
      <c r="N242" s="83">
        <v>1969500</v>
      </c>
      <c r="O242" s="81"/>
    </row>
    <row r="243" spans="1:15" ht="20.100000000000001" customHeight="1">
      <c r="A243" s="70">
        <v>235</v>
      </c>
      <c r="B243" s="70" t="s">
        <v>816</v>
      </c>
      <c r="C243" s="79" t="s">
        <v>59</v>
      </c>
      <c r="D243" s="80" t="s">
        <v>47</v>
      </c>
      <c r="E243" s="70">
        <v>6</v>
      </c>
      <c r="F243" s="81" t="s">
        <v>708</v>
      </c>
      <c r="G243" s="81" t="s">
        <v>386</v>
      </c>
      <c r="H243" s="70">
        <v>4</v>
      </c>
      <c r="I243" s="82">
        <v>45.5</v>
      </c>
      <c r="J243" s="77">
        <v>45.5</v>
      </c>
      <c r="K243" s="83">
        <v>65000</v>
      </c>
      <c r="L243" s="78">
        <v>2957500</v>
      </c>
      <c r="M243" s="83"/>
      <c r="N243" s="83">
        <v>2957500</v>
      </c>
      <c r="O243" s="81"/>
    </row>
    <row r="244" spans="1:15" ht="20.100000000000001" customHeight="1">
      <c r="A244" s="70">
        <v>236</v>
      </c>
      <c r="B244" s="70" t="s">
        <v>816</v>
      </c>
      <c r="C244" s="79" t="s">
        <v>59</v>
      </c>
      <c r="D244" s="80" t="s">
        <v>47</v>
      </c>
      <c r="E244" s="70">
        <v>6</v>
      </c>
      <c r="F244" s="81" t="s">
        <v>708</v>
      </c>
      <c r="G244" s="81" t="s">
        <v>386</v>
      </c>
      <c r="H244" s="70">
        <v>1</v>
      </c>
      <c r="I244" s="82">
        <v>45.1</v>
      </c>
      <c r="J244" s="77">
        <v>45.1</v>
      </c>
      <c r="K244" s="83">
        <v>65000</v>
      </c>
      <c r="L244" s="78">
        <v>2931500</v>
      </c>
      <c r="M244" s="83"/>
      <c r="N244" s="83">
        <v>2931500</v>
      </c>
      <c r="O244" s="81"/>
    </row>
    <row r="245" spans="1:15" ht="20.100000000000001" customHeight="1">
      <c r="A245" s="70">
        <v>237</v>
      </c>
      <c r="B245" s="70" t="s">
        <v>817</v>
      </c>
      <c r="C245" s="79" t="s">
        <v>46</v>
      </c>
      <c r="D245" s="80" t="s">
        <v>26</v>
      </c>
      <c r="E245" s="70">
        <v>6</v>
      </c>
      <c r="F245" s="81" t="s">
        <v>708</v>
      </c>
      <c r="G245" s="81" t="s">
        <v>386</v>
      </c>
      <c r="H245" s="70">
        <v>1</v>
      </c>
      <c r="I245" s="82">
        <v>45.1</v>
      </c>
      <c r="J245" s="77">
        <v>45.1</v>
      </c>
      <c r="K245" s="83">
        <v>65000</v>
      </c>
      <c r="L245" s="78">
        <v>2931500</v>
      </c>
      <c r="M245" s="83"/>
      <c r="N245" s="83">
        <v>2931500</v>
      </c>
      <c r="O245" s="81"/>
    </row>
    <row r="246" spans="1:15" ht="20.100000000000001" customHeight="1">
      <c r="A246" s="70">
        <v>238</v>
      </c>
      <c r="B246" s="70" t="s">
        <v>817</v>
      </c>
      <c r="C246" s="79" t="s">
        <v>46</v>
      </c>
      <c r="D246" s="80" t="s">
        <v>26</v>
      </c>
      <c r="E246" s="70">
        <v>6</v>
      </c>
      <c r="F246" s="81" t="s">
        <v>708</v>
      </c>
      <c r="G246" s="81" t="s">
        <v>386</v>
      </c>
      <c r="H246" s="70">
        <v>2</v>
      </c>
      <c r="I246" s="82">
        <v>45.3</v>
      </c>
      <c r="J246" s="77">
        <v>45.3</v>
      </c>
      <c r="K246" s="83">
        <v>65000</v>
      </c>
      <c r="L246" s="78">
        <v>2944500</v>
      </c>
      <c r="M246" s="83"/>
      <c r="N246" s="83">
        <v>2944500</v>
      </c>
      <c r="O246" s="81"/>
    </row>
    <row r="247" spans="1:15" ht="20.100000000000001" customHeight="1">
      <c r="A247" s="70">
        <v>239</v>
      </c>
      <c r="B247" s="70" t="s">
        <v>817</v>
      </c>
      <c r="C247" s="79" t="s">
        <v>46</v>
      </c>
      <c r="D247" s="80" t="s">
        <v>26</v>
      </c>
      <c r="E247" s="70">
        <v>6</v>
      </c>
      <c r="F247" s="81" t="s">
        <v>708</v>
      </c>
      <c r="G247" s="81" t="s">
        <v>386</v>
      </c>
      <c r="H247" s="70">
        <v>1</v>
      </c>
      <c r="I247" s="82">
        <v>45.1</v>
      </c>
      <c r="J247" s="77">
        <v>45.1</v>
      </c>
      <c r="K247" s="83">
        <v>65000</v>
      </c>
      <c r="L247" s="78">
        <v>2931500</v>
      </c>
      <c r="M247" s="83"/>
      <c r="N247" s="83">
        <v>2931500</v>
      </c>
      <c r="O247" s="81"/>
    </row>
    <row r="248" spans="1:15" ht="20.100000000000001" customHeight="1">
      <c r="A248" s="70">
        <v>240</v>
      </c>
      <c r="B248" s="70" t="s">
        <v>426</v>
      </c>
      <c r="C248" s="79" t="s">
        <v>203</v>
      </c>
      <c r="D248" s="80" t="s">
        <v>265</v>
      </c>
      <c r="E248" s="70">
        <v>6</v>
      </c>
      <c r="F248" s="81" t="s">
        <v>708</v>
      </c>
      <c r="G248" s="81" t="s">
        <v>386</v>
      </c>
      <c r="H248" s="70">
        <v>1</v>
      </c>
      <c r="I248" s="82">
        <v>45.1</v>
      </c>
      <c r="J248" s="77">
        <v>45.1</v>
      </c>
      <c r="K248" s="83">
        <v>65000</v>
      </c>
      <c r="L248" s="78">
        <v>2931500</v>
      </c>
      <c r="M248" s="83"/>
      <c r="N248" s="83">
        <v>2931500</v>
      </c>
      <c r="O248" s="81"/>
    </row>
    <row r="249" spans="1:15" ht="20.100000000000001" customHeight="1">
      <c r="A249" s="70">
        <v>241</v>
      </c>
      <c r="B249" s="70" t="s">
        <v>426</v>
      </c>
      <c r="C249" s="79" t="s">
        <v>203</v>
      </c>
      <c r="D249" s="80" t="s">
        <v>265</v>
      </c>
      <c r="E249" s="70">
        <v>6</v>
      </c>
      <c r="F249" s="81" t="s">
        <v>708</v>
      </c>
      <c r="G249" s="81" t="s">
        <v>386</v>
      </c>
      <c r="H249" s="70">
        <v>5</v>
      </c>
      <c r="I249" s="82">
        <v>45.6</v>
      </c>
      <c r="J249" s="77">
        <v>45.6</v>
      </c>
      <c r="K249" s="83">
        <v>65000</v>
      </c>
      <c r="L249" s="78">
        <v>2964000</v>
      </c>
      <c r="M249" s="83"/>
      <c r="N249" s="83">
        <v>2964000</v>
      </c>
      <c r="O249" s="81"/>
    </row>
    <row r="250" spans="1:15" ht="20.100000000000001" customHeight="1">
      <c r="A250" s="70">
        <v>242</v>
      </c>
      <c r="B250" s="70" t="s">
        <v>426</v>
      </c>
      <c r="C250" s="79" t="s">
        <v>203</v>
      </c>
      <c r="D250" s="80" t="s">
        <v>265</v>
      </c>
      <c r="E250" s="70">
        <v>6</v>
      </c>
      <c r="F250" s="81" t="s">
        <v>708</v>
      </c>
      <c r="G250" s="81" t="s">
        <v>975</v>
      </c>
      <c r="H250" s="70">
        <v>1</v>
      </c>
      <c r="I250" s="82">
        <v>30.1</v>
      </c>
      <c r="J250" s="77">
        <v>30.1</v>
      </c>
      <c r="K250" s="83">
        <v>65000</v>
      </c>
      <c r="L250" s="78">
        <v>1956500</v>
      </c>
      <c r="M250" s="83"/>
      <c r="N250" s="83">
        <v>1956500</v>
      </c>
      <c r="O250" s="81"/>
    </row>
    <row r="251" spans="1:15" ht="20.100000000000001" customHeight="1">
      <c r="A251" s="70">
        <v>243</v>
      </c>
      <c r="B251" s="70" t="s">
        <v>430</v>
      </c>
      <c r="C251" s="79" t="s">
        <v>48</v>
      </c>
      <c r="D251" s="80" t="s">
        <v>47</v>
      </c>
      <c r="E251" s="70">
        <v>6</v>
      </c>
      <c r="F251" s="81" t="s">
        <v>709</v>
      </c>
      <c r="G251" s="81" t="s">
        <v>506</v>
      </c>
      <c r="H251" s="70">
        <v>3</v>
      </c>
      <c r="I251" s="82">
        <v>45.4</v>
      </c>
      <c r="J251" s="77">
        <v>45.4</v>
      </c>
      <c r="K251" s="83">
        <v>65000</v>
      </c>
      <c r="L251" s="78">
        <v>2951000</v>
      </c>
      <c r="M251" s="83"/>
      <c r="N251" s="83">
        <v>2951000</v>
      </c>
      <c r="O251" s="81"/>
    </row>
    <row r="252" spans="1:15" ht="20.100000000000001" customHeight="1">
      <c r="A252" s="70">
        <v>244</v>
      </c>
      <c r="B252" s="70" t="s">
        <v>430</v>
      </c>
      <c r="C252" s="79" t="s">
        <v>48</v>
      </c>
      <c r="D252" s="80" t="s">
        <v>47</v>
      </c>
      <c r="E252" s="70">
        <v>6</v>
      </c>
      <c r="F252" s="81" t="s">
        <v>709</v>
      </c>
      <c r="G252" s="81" t="s">
        <v>506</v>
      </c>
      <c r="H252" s="70">
        <v>1</v>
      </c>
      <c r="I252" s="82">
        <v>45.1</v>
      </c>
      <c r="J252" s="77">
        <v>45.1</v>
      </c>
      <c r="K252" s="83">
        <v>65000</v>
      </c>
      <c r="L252" s="78">
        <v>2931500</v>
      </c>
      <c r="M252" s="83"/>
      <c r="N252" s="83">
        <v>2931500</v>
      </c>
      <c r="O252" s="81"/>
    </row>
    <row r="253" spans="1:15" ht="20.100000000000001" customHeight="1">
      <c r="A253" s="70">
        <v>245</v>
      </c>
      <c r="B253" s="70" t="s">
        <v>427</v>
      </c>
      <c r="C253" s="79" t="s">
        <v>49</v>
      </c>
      <c r="D253" s="80" t="s">
        <v>50</v>
      </c>
      <c r="E253" s="70">
        <v>6</v>
      </c>
      <c r="F253" s="81" t="s">
        <v>709</v>
      </c>
      <c r="G253" s="81" t="s">
        <v>506</v>
      </c>
      <c r="H253" s="70">
        <v>2</v>
      </c>
      <c r="I253" s="82">
        <v>45.3</v>
      </c>
      <c r="J253" s="77">
        <v>45.3</v>
      </c>
      <c r="K253" s="83">
        <v>65000</v>
      </c>
      <c r="L253" s="78">
        <v>2944500</v>
      </c>
      <c r="M253" s="83"/>
      <c r="N253" s="83">
        <v>2944500</v>
      </c>
      <c r="O253" s="81"/>
    </row>
    <row r="254" spans="1:15" ht="20.100000000000001" customHeight="1">
      <c r="A254" s="70">
        <v>246</v>
      </c>
      <c r="B254" s="70" t="s">
        <v>427</v>
      </c>
      <c r="C254" s="79" t="s">
        <v>49</v>
      </c>
      <c r="D254" s="80" t="s">
        <v>50</v>
      </c>
      <c r="E254" s="70">
        <v>6</v>
      </c>
      <c r="F254" s="81" t="s">
        <v>709</v>
      </c>
      <c r="G254" s="81" t="s">
        <v>506</v>
      </c>
      <c r="H254" s="70">
        <v>1</v>
      </c>
      <c r="I254" s="82">
        <v>45.1</v>
      </c>
      <c r="J254" s="77">
        <v>45.1</v>
      </c>
      <c r="K254" s="83">
        <v>65000</v>
      </c>
      <c r="L254" s="78">
        <v>2931500</v>
      </c>
      <c r="M254" s="83"/>
      <c r="N254" s="83">
        <v>2931500</v>
      </c>
      <c r="O254" s="81"/>
    </row>
    <row r="255" spans="1:15" ht="20.100000000000001" customHeight="1">
      <c r="A255" s="70">
        <v>247</v>
      </c>
      <c r="B255" s="70" t="s">
        <v>601</v>
      </c>
      <c r="C255" s="79" t="s">
        <v>617</v>
      </c>
      <c r="D255" s="80" t="s">
        <v>26</v>
      </c>
      <c r="E255" s="70">
        <v>6</v>
      </c>
      <c r="F255" s="81" t="s">
        <v>709</v>
      </c>
      <c r="G255" s="81" t="s">
        <v>176</v>
      </c>
      <c r="H255" s="70">
        <v>1</v>
      </c>
      <c r="I255" s="82">
        <v>30.1</v>
      </c>
      <c r="J255" s="77">
        <v>30.1</v>
      </c>
      <c r="K255" s="83">
        <v>65000</v>
      </c>
      <c r="L255" s="78">
        <v>1956500</v>
      </c>
      <c r="M255" s="83"/>
      <c r="N255" s="83">
        <v>1956500</v>
      </c>
      <c r="O255" s="81"/>
    </row>
    <row r="256" spans="1:15" ht="20.100000000000001" customHeight="1">
      <c r="A256" s="70">
        <v>248</v>
      </c>
      <c r="B256" s="70" t="s">
        <v>429</v>
      </c>
      <c r="C256" s="79" t="s">
        <v>51</v>
      </c>
      <c r="D256" s="80" t="s">
        <v>213</v>
      </c>
      <c r="E256" s="70">
        <v>6</v>
      </c>
      <c r="F256" s="81" t="s">
        <v>709</v>
      </c>
      <c r="G256" s="81" t="s">
        <v>976</v>
      </c>
      <c r="H256" s="70">
        <v>1</v>
      </c>
      <c r="I256" s="82">
        <v>30.1</v>
      </c>
      <c r="J256" s="77">
        <v>30.1</v>
      </c>
      <c r="K256" s="83">
        <v>65000</v>
      </c>
      <c r="L256" s="78">
        <v>1956500</v>
      </c>
      <c r="M256" s="83"/>
      <c r="N256" s="83">
        <v>1956500</v>
      </c>
      <c r="O256" s="81"/>
    </row>
    <row r="257" spans="1:15" ht="20.100000000000001" customHeight="1">
      <c r="A257" s="70">
        <v>249</v>
      </c>
      <c r="B257" s="70" t="s">
        <v>429</v>
      </c>
      <c r="C257" s="79" t="s">
        <v>51</v>
      </c>
      <c r="D257" s="80" t="s">
        <v>213</v>
      </c>
      <c r="E257" s="70">
        <v>6</v>
      </c>
      <c r="F257" s="81" t="s">
        <v>709</v>
      </c>
      <c r="G257" s="81" t="s">
        <v>506</v>
      </c>
      <c r="H257" s="70">
        <v>1</v>
      </c>
      <c r="I257" s="82">
        <v>45.1</v>
      </c>
      <c r="J257" s="77">
        <v>90.2</v>
      </c>
      <c r="K257" s="83">
        <v>65000</v>
      </c>
      <c r="L257" s="78">
        <v>5863000</v>
      </c>
      <c r="M257" s="83"/>
      <c r="N257" s="83">
        <v>5863000</v>
      </c>
      <c r="O257" s="81" t="s">
        <v>16</v>
      </c>
    </row>
    <row r="258" spans="1:15" ht="20.100000000000001" customHeight="1">
      <c r="A258" s="70">
        <v>250</v>
      </c>
      <c r="B258" s="70" t="s">
        <v>428</v>
      </c>
      <c r="C258" s="79" t="s">
        <v>167</v>
      </c>
      <c r="D258" s="80" t="s">
        <v>213</v>
      </c>
      <c r="E258" s="70">
        <v>6</v>
      </c>
      <c r="F258" s="81" t="s">
        <v>709</v>
      </c>
      <c r="G258" s="81" t="s">
        <v>506</v>
      </c>
      <c r="H258" s="70">
        <v>3</v>
      </c>
      <c r="I258" s="82">
        <v>45.4</v>
      </c>
      <c r="J258" s="77">
        <v>45.4</v>
      </c>
      <c r="K258" s="83">
        <v>65000</v>
      </c>
      <c r="L258" s="78">
        <v>2951000</v>
      </c>
      <c r="M258" s="83"/>
      <c r="N258" s="83">
        <v>2951000</v>
      </c>
      <c r="O258" s="81"/>
    </row>
    <row r="259" spans="1:15" ht="20.100000000000001" customHeight="1">
      <c r="A259" s="70">
        <v>251</v>
      </c>
      <c r="B259" s="70" t="s">
        <v>428</v>
      </c>
      <c r="C259" s="79" t="s">
        <v>167</v>
      </c>
      <c r="D259" s="80" t="s">
        <v>213</v>
      </c>
      <c r="E259" s="70">
        <v>6</v>
      </c>
      <c r="F259" s="81" t="s">
        <v>709</v>
      </c>
      <c r="G259" s="81" t="s">
        <v>977</v>
      </c>
      <c r="H259" s="70">
        <v>1</v>
      </c>
      <c r="I259" s="82">
        <v>30.1</v>
      </c>
      <c r="J259" s="77">
        <v>30.1</v>
      </c>
      <c r="K259" s="83">
        <v>65000</v>
      </c>
      <c r="L259" s="78">
        <v>1956500</v>
      </c>
      <c r="M259" s="83"/>
      <c r="N259" s="83">
        <v>1956500</v>
      </c>
      <c r="O259" s="81"/>
    </row>
    <row r="260" spans="1:15" ht="20.100000000000001" customHeight="1">
      <c r="A260" s="70">
        <v>252</v>
      </c>
      <c r="B260" s="70" t="s">
        <v>818</v>
      </c>
      <c r="C260" s="79" t="s">
        <v>819</v>
      </c>
      <c r="D260" s="80" t="s">
        <v>231</v>
      </c>
      <c r="E260" s="70">
        <v>6</v>
      </c>
      <c r="F260" s="81" t="s">
        <v>387</v>
      </c>
      <c r="G260" s="81" t="s">
        <v>388</v>
      </c>
      <c r="H260" s="70">
        <v>1</v>
      </c>
      <c r="I260" s="82">
        <v>30.1</v>
      </c>
      <c r="J260" s="77">
        <v>30.1</v>
      </c>
      <c r="K260" s="83">
        <v>65000</v>
      </c>
      <c r="L260" s="78">
        <v>1956500</v>
      </c>
      <c r="M260" s="83"/>
      <c r="N260" s="83">
        <v>1956500</v>
      </c>
      <c r="O260" s="81"/>
    </row>
    <row r="261" spans="1:15" ht="20.100000000000001" customHeight="1">
      <c r="A261" s="70">
        <v>253</v>
      </c>
      <c r="B261" s="70" t="s">
        <v>820</v>
      </c>
      <c r="C261" s="79" t="s">
        <v>821</v>
      </c>
      <c r="D261" s="80" t="s">
        <v>252</v>
      </c>
      <c r="E261" s="70">
        <v>6</v>
      </c>
      <c r="F261" s="81" t="s">
        <v>387</v>
      </c>
      <c r="G261" s="81" t="s">
        <v>978</v>
      </c>
      <c r="H261" s="70">
        <v>3</v>
      </c>
      <c r="I261" s="82">
        <v>30.4</v>
      </c>
      <c r="J261" s="77">
        <v>30.4</v>
      </c>
      <c r="K261" s="83">
        <v>65000</v>
      </c>
      <c r="L261" s="78">
        <v>1976000</v>
      </c>
      <c r="M261" s="83"/>
      <c r="N261" s="83">
        <v>1976000</v>
      </c>
      <c r="O261" s="81"/>
    </row>
    <row r="262" spans="1:15" ht="20.100000000000001" customHeight="1">
      <c r="A262" s="70">
        <v>254</v>
      </c>
      <c r="B262" s="70" t="s">
        <v>820</v>
      </c>
      <c r="C262" s="79" t="s">
        <v>821</v>
      </c>
      <c r="D262" s="80" t="s">
        <v>252</v>
      </c>
      <c r="E262" s="70">
        <v>6</v>
      </c>
      <c r="F262" s="81" t="s">
        <v>387</v>
      </c>
      <c r="G262" s="81" t="s">
        <v>979</v>
      </c>
      <c r="H262" s="70">
        <v>1</v>
      </c>
      <c r="I262" s="82">
        <v>30.1</v>
      </c>
      <c r="J262" s="77">
        <v>30.1</v>
      </c>
      <c r="K262" s="83">
        <v>65000</v>
      </c>
      <c r="L262" s="78">
        <v>1956500</v>
      </c>
      <c r="M262" s="83"/>
      <c r="N262" s="83">
        <v>1956500</v>
      </c>
      <c r="O262" s="81"/>
    </row>
    <row r="263" spans="1:15" ht="20.100000000000001" customHeight="1">
      <c r="A263" s="70">
        <v>255</v>
      </c>
      <c r="B263" s="70" t="s">
        <v>822</v>
      </c>
      <c r="C263" s="79" t="s">
        <v>203</v>
      </c>
      <c r="D263" s="80" t="s">
        <v>823</v>
      </c>
      <c r="E263" s="70">
        <v>6</v>
      </c>
      <c r="F263" s="81" t="s">
        <v>912</v>
      </c>
      <c r="G263" s="81" t="s">
        <v>980</v>
      </c>
      <c r="H263" s="70">
        <v>1</v>
      </c>
      <c r="I263" s="82">
        <v>30.1</v>
      </c>
      <c r="J263" s="77">
        <v>30.1</v>
      </c>
      <c r="K263" s="83">
        <v>65000</v>
      </c>
      <c r="L263" s="78">
        <v>1956500</v>
      </c>
      <c r="M263" s="83"/>
      <c r="N263" s="83">
        <v>1956500</v>
      </c>
      <c r="O263" s="81"/>
    </row>
    <row r="264" spans="1:15" ht="20.100000000000001" customHeight="1">
      <c r="A264" s="70">
        <v>256</v>
      </c>
      <c r="B264" s="70" t="s">
        <v>824</v>
      </c>
      <c r="C264" s="79" t="s">
        <v>298</v>
      </c>
      <c r="D264" s="80" t="s">
        <v>213</v>
      </c>
      <c r="E264" s="70">
        <v>6</v>
      </c>
      <c r="F264" s="81" t="s">
        <v>912</v>
      </c>
      <c r="G264" s="81" t="s">
        <v>981</v>
      </c>
      <c r="H264" s="70">
        <v>1</v>
      </c>
      <c r="I264" s="82">
        <v>45.1</v>
      </c>
      <c r="J264" s="77">
        <v>45.1</v>
      </c>
      <c r="K264" s="83">
        <v>65000</v>
      </c>
      <c r="L264" s="78">
        <v>2931500</v>
      </c>
      <c r="M264" s="83"/>
      <c r="N264" s="83">
        <v>2931500</v>
      </c>
      <c r="O264" s="81"/>
    </row>
    <row r="265" spans="1:15" ht="20.100000000000001" customHeight="1">
      <c r="A265" s="70">
        <v>257</v>
      </c>
      <c r="B265" s="70" t="s">
        <v>824</v>
      </c>
      <c r="C265" s="79" t="s">
        <v>298</v>
      </c>
      <c r="D265" s="80" t="s">
        <v>213</v>
      </c>
      <c r="E265" s="70">
        <v>6</v>
      </c>
      <c r="F265" s="81" t="s">
        <v>912</v>
      </c>
      <c r="G265" s="81" t="s">
        <v>982</v>
      </c>
      <c r="H265" s="70">
        <v>1</v>
      </c>
      <c r="I265" s="82">
        <v>45.1</v>
      </c>
      <c r="J265" s="77">
        <v>45.1</v>
      </c>
      <c r="K265" s="83">
        <v>65000</v>
      </c>
      <c r="L265" s="78">
        <v>2931500</v>
      </c>
      <c r="M265" s="83"/>
      <c r="N265" s="83">
        <v>2931500</v>
      </c>
      <c r="O265" s="81"/>
    </row>
    <row r="266" spans="1:15" ht="20.100000000000001" customHeight="1">
      <c r="A266" s="70">
        <v>258</v>
      </c>
      <c r="B266" s="70" t="s">
        <v>824</v>
      </c>
      <c r="C266" s="79" t="s">
        <v>298</v>
      </c>
      <c r="D266" s="80" t="s">
        <v>213</v>
      </c>
      <c r="E266" s="70">
        <v>6</v>
      </c>
      <c r="F266" s="81" t="s">
        <v>912</v>
      </c>
      <c r="G266" s="81" t="s">
        <v>983</v>
      </c>
      <c r="H266" s="70">
        <v>1</v>
      </c>
      <c r="I266" s="82">
        <v>30.1</v>
      </c>
      <c r="J266" s="77">
        <v>30.1</v>
      </c>
      <c r="K266" s="83">
        <v>65000</v>
      </c>
      <c r="L266" s="78">
        <v>1956500</v>
      </c>
      <c r="M266" s="83"/>
      <c r="N266" s="83">
        <v>1956500</v>
      </c>
      <c r="O266" s="81"/>
    </row>
    <row r="267" spans="1:15" ht="20.100000000000001" customHeight="1">
      <c r="A267" s="70">
        <v>259</v>
      </c>
      <c r="B267" s="70" t="s">
        <v>824</v>
      </c>
      <c r="C267" s="79" t="s">
        <v>298</v>
      </c>
      <c r="D267" s="80" t="s">
        <v>213</v>
      </c>
      <c r="E267" s="70">
        <v>6</v>
      </c>
      <c r="F267" s="81" t="s">
        <v>912</v>
      </c>
      <c r="G267" s="81" t="s">
        <v>984</v>
      </c>
      <c r="H267" s="70">
        <v>1</v>
      </c>
      <c r="I267" s="82">
        <v>30.1</v>
      </c>
      <c r="J267" s="77">
        <v>30.1</v>
      </c>
      <c r="K267" s="83">
        <v>65000</v>
      </c>
      <c r="L267" s="78">
        <v>1956500</v>
      </c>
      <c r="M267" s="83"/>
      <c r="N267" s="83">
        <v>1956500</v>
      </c>
      <c r="O267" s="81"/>
    </row>
    <row r="268" spans="1:15" ht="20.100000000000001" customHeight="1">
      <c r="A268" s="70">
        <v>260</v>
      </c>
      <c r="B268" s="70" t="s">
        <v>825</v>
      </c>
      <c r="C268" s="79" t="s">
        <v>826</v>
      </c>
      <c r="D268" s="80" t="s">
        <v>213</v>
      </c>
      <c r="E268" s="70">
        <v>6</v>
      </c>
      <c r="F268" s="81" t="s">
        <v>912</v>
      </c>
      <c r="G268" s="81" t="s">
        <v>985</v>
      </c>
      <c r="H268" s="70">
        <v>1</v>
      </c>
      <c r="I268" s="82">
        <v>45.1</v>
      </c>
      <c r="J268" s="77">
        <v>45.1</v>
      </c>
      <c r="K268" s="83">
        <v>65000</v>
      </c>
      <c r="L268" s="78">
        <v>2931500</v>
      </c>
      <c r="M268" s="83"/>
      <c r="N268" s="83">
        <v>2931500</v>
      </c>
      <c r="O268" s="81"/>
    </row>
    <row r="269" spans="1:15" ht="20.100000000000001" customHeight="1">
      <c r="A269" s="70">
        <v>261</v>
      </c>
      <c r="B269" s="70" t="s">
        <v>464</v>
      </c>
      <c r="C269" s="79" t="s">
        <v>55</v>
      </c>
      <c r="D269" s="80" t="s">
        <v>54</v>
      </c>
      <c r="E269" s="70">
        <v>7</v>
      </c>
      <c r="F269" s="81" t="s">
        <v>184</v>
      </c>
      <c r="G269" s="81" t="s">
        <v>380</v>
      </c>
      <c r="H269" s="70">
        <v>2</v>
      </c>
      <c r="I269" s="82">
        <v>45.3</v>
      </c>
      <c r="J269" s="77">
        <v>45.3</v>
      </c>
      <c r="K269" s="83">
        <v>65000</v>
      </c>
      <c r="L269" s="78">
        <v>2944500</v>
      </c>
      <c r="M269" s="83"/>
      <c r="N269" s="83">
        <v>2944500</v>
      </c>
      <c r="O269" s="81"/>
    </row>
    <row r="270" spans="1:15" ht="20.100000000000001" customHeight="1">
      <c r="A270" s="70">
        <v>262</v>
      </c>
      <c r="B270" s="70" t="s">
        <v>464</v>
      </c>
      <c r="C270" s="79" t="s">
        <v>55</v>
      </c>
      <c r="D270" s="80" t="s">
        <v>54</v>
      </c>
      <c r="E270" s="70">
        <v>7</v>
      </c>
      <c r="F270" s="81" t="s">
        <v>184</v>
      </c>
      <c r="G270" s="81" t="s">
        <v>381</v>
      </c>
      <c r="H270" s="70">
        <v>2</v>
      </c>
      <c r="I270" s="82">
        <v>45.3</v>
      </c>
      <c r="J270" s="77">
        <v>45.3</v>
      </c>
      <c r="K270" s="83">
        <v>65000</v>
      </c>
      <c r="L270" s="78">
        <v>2944500</v>
      </c>
      <c r="M270" s="83"/>
      <c r="N270" s="83">
        <v>2944500</v>
      </c>
      <c r="O270" s="81"/>
    </row>
    <row r="271" spans="1:15" ht="20.100000000000001" customHeight="1">
      <c r="A271" s="70">
        <v>263</v>
      </c>
      <c r="B271" s="70" t="s">
        <v>464</v>
      </c>
      <c r="C271" s="79" t="s">
        <v>55</v>
      </c>
      <c r="D271" s="80" t="s">
        <v>54</v>
      </c>
      <c r="E271" s="70">
        <v>7</v>
      </c>
      <c r="F271" s="81" t="s">
        <v>184</v>
      </c>
      <c r="G271" s="81" t="s">
        <v>380</v>
      </c>
      <c r="H271" s="70">
        <v>1</v>
      </c>
      <c r="I271" s="82">
        <v>30.1</v>
      </c>
      <c r="J271" s="77">
        <v>30.1</v>
      </c>
      <c r="K271" s="83">
        <v>65000</v>
      </c>
      <c r="L271" s="78">
        <v>1956500</v>
      </c>
      <c r="M271" s="83"/>
      <c r="N271" s="83">
        <v>1956500</v>
      </c>
      <c r="O271" s="81"/>
    </row>
    <row r="272" spans="1:15" ht="20.100000000000001" customHeight="1">
      <c r="A272" s="70">
        <v>264</v>
      </c>
      <c r="B272" s="70" t="s">
        <v>464</v>
      </c>
      <c r="C272" s="79" t="s">
        <v>55</v>
      </c>
      <c r="D272" s="80" t="s">
        <v>54</v>
      </c>
      <c r="E272" s="70">
        <v>7</v>
      </c>
      <c r="F272" s="81" t="s">
        <v>184</v>
      </c>
      <c r="G272" s="81" t="s">
        <v>380</v>
      </c>
      <c r="H272" s="70">
        <v>2</v>
      </c>
      <c r="I272" s="82">
        <v>30.3</v>
      </c>
      <c r="J272" s="77">
        <v>30.3</v>
      </c>
      <c r="K272" s="83">
        <v>65000</v>
      </c>
      <c r="L272" s="78">
        <v>1969500</v>
      </c>
      <c r="M272" s="83"/>
      <c r="N272" s="83">
        <v>1969500</v>
      </c>
      <c r="O272" s="81"/>
    </row>
    <row r="273" spans="1:15" ht="20.100000000000001" customHeight="1">
      <c r="A273" s="70">
        <v>265</v>
      </c>
      <c r="B273" s="70" t="s">
        <v>464</v>
      </c>
      <c r="C273" s="79" t="s">
        <v>55</v>
      </c>
      <c r="D273" s="80" t="s">
        <v>54</v>
      </c>
      <c r="E273" s="70">
        <v>7</v>
      </c>
      <c r="F273" s="81" t="s">
        <v>184</v>
      </c>
      <c r="G273" s="81" t="s">
        <v>380</v>
      </c>
      <c r="H273" s="70">
        <v>2</v>
      </c>
      <c r="I273" s="82">
        <v>30.3</v>
      </c>
      <c r="J273" s="77">
        <v>30.3</v>
      </c>
      <c r="K273" s="83">
        <v>65000</v>
      </c>
      <c r="L273" s="78">
        <v>1969500</v>
      </c>
      <c r="M273" s="83"/>
      <c r="N273" s="83">
        <v>1969500</v>
      </c>
      <c r="O273" s="81"/>
    </row>
    <row r="274" spans="1:15" ht="20.100000000000001" customHeight="1">
      <c r="A274" s="70">
        <v>266</v>
      </c>
      <c r="B274" s="70" t="s">
        <v>464</v>
      </c>
      <c r="C274" s="79" t="s">
        <v>55</v>
      </c>
      <c r="D274" s="80" t="s">
        <v>54</v>
      </c>
      <c r="E274" s="70">
        <v>7</v>
      </c>
      <c r="F274" s="81" t="s">
        <v>184</v>
      </c>
      <c r="G274" s="81" t="s">
        <v>381</v>
      </c>
      <c r="H274" s="70">
        <v>2</v>
      </c>
      <c r="I274" s="82">
        <v>30.3</v>
      </c>
      <c r="J274" s="77">
        <v>30.3</v>
      </c>
      <c r="K274" s="83">
        <v>65000</v>
      </c>
      <c r="L274" s="78">
        <v>1969500</v>
      </c>
      <c r="M274" s="83"/>
      <c r="N274" s="83">
        <v>1969500</v>
      </c>
      <c r="O274" s="81"/>
    </row>
    <row r="275" spans="1:15" ht="20.100000000000001" customHeight="1">
      <c r="A275" s="70">
        <v>267</v>
      </c>
      <c r="B275" s="70" t="s">
        <v>464</v>
      </c>
      <c r="C275" s="79" t="s">
        <v>55</v>
      </c>
      <c r="D275" s="80" t="s">
        <v>54</v>
      </c>
      <c r="E275" s="70">
        <v>7</v>
      </c>
      <c r="F275" s="81" t="s">
        <v>184</v>
      </c>
      <c r="G275" s="81" t="s">
        <v>381</v>
      </c>
      <c r="H275" s="70">
        <v>2</v>
      </c>
      <c r="I275" s="82">
        <v>30.3</v>
      </c>
      <c r="J275" s="77">
        <v>30.3</v>
      </c>
      <c r="K275" s="83">
        <v>65000</v>
      </c>
      <c r="L275" s="78">
        <v>1969500</v>
      </c>
      <c r="M275" s="83"/>
      <c r="N275" s="83">
        <v>1969500</v>
      </c>
      <c r="O275" s="81"/>
    </row>
    <row r="276" spans="1:15" ht="20.100000000000001" customHeight="1">
      <c r="A276" s="70">
        <v>268</v>
      </c>
      <c r="B276" s="70" t="s">
        <v>464</v>
      </c>
      <c r="C276" s="79" t="s">
        <v>55</v>
      </c>
      <c r="D276" s="80" t="s">
        <v>54</v>
      </c>
      <c r="E276" s="70">
        <v>7</v>
      </c>
      <c r="F276" s="81" t="s">
        <v>184</v>
      </c>
      <c r="G276" s="81" t="s">
        <v>381</v>
      </c>
      <c r="H276" s="70">
        <v>2</v>
      </c>
      <c r="I276" s="82">
        <v>30.3</v>
      </c>
      <c r="J276" s="77">
        <v>30.3</v>
      </c>
      <c r="K276" s="83">
        <v>65000</v>
      </c>
      <c r="L276" s="78">
        <v>1969500</v>
      </c>
      <c r="M276" s="83"/>
      <c r="N276" s="83">
        <v>1969500</v>
      </c>
      <c r="O276" s="81"/>
    </row>
    <row r="277" spans="1:15" ht="20.100000000000001" customHeight="1">
      <c r="A277" s="70">
        <v>269</v>
      </c>
      <c r="B277" s="70" t="s">
        <v>464</v>
      </c>
      <c r="C277" s="79" t="s">
        <v>55</v>
      </c>
      <c r="D277" s="80" t="s">
        <v>54</v>
      </c>
      <c r="E277" s="70">
        <v>7</v>
      </c>
      <c r="F277" s="81" t="s">
        <v>184</v>
      </c>
      <c r="G277" s="81" t="s">
        <v>380</v>
      </c>
      <c r="H277" s="70">
        <v>1</v>
      </c>
      <c r="I277" s="82">
        <v>45.1</v>
      </c>
      <c r="J277" s="77">
        <v>45.1</v>
      </c>
      <c r="K277" s="83">
        <v>65000</v>
      </c>
      <c r="L277" s="78">
        <v>2931500</v>
      </c>
      <c r="M277" s="83"/>
      <c r="N277" s="83">
        <v>2931500</v>
      </c>
      <c r="O277" s="81"/>
    </row>
    <row r="278" spans="1:15" ht="20.100000000000001" customHeight="1">
      <c r="A278" s="70">
        <v>270</v>
      </c>
      <c r="B278" s="70" t="s">
        <v>547</v>
      </c>
      <c r="C278" s="79" t="s">
        <v>203</v>
      </c>
      <c r="D278" s="80" t="s">
        <v>557</v>
      </c>
      <c r="E278" s="70">
        <v>7</v>
      </c>
      <c r="F278" s="81" t="s">
        <v>184</v>
      </c>
      <c r="G278" s="81" t="s">
        <v>381</v>
      </c>
      <c r="H278" s="70">
        <v>3</v>
      </c>
      <c r="I278" s="82">
        <v>45.4</v>
      </c>
      <c r="J278" s="77">
        <v>45.4</v>
      </c>
      <c r="K278" s="83">
        <v>65000</v>
      </c>
      <c r="L278" s="78">
        <v>2951000</v>
      </c>
      <c r="M278" s="83"/>
      <c r="N278" s="83">
        <v>2951000</v>
      </c>
      <c r="O278" s="81"/>
    </row>
    <row r="279" spans="1:15" ht="20.100000000000001" customHeight="1">
      <c r="A279" s="70">
        <v>271</v>
      </c>
      <c r="B279" s="70" t="s">
        <v>602</v>
      </c>
      <c r="C279" s="79" t="s">
        <v>203</v>
      </c>
      <c r="D279" s="80" t="s">
        <v>238</v>
      </c>
      <c r="E279" s="70">
        <v>7</v>
      </c>
      <c r="F279" s="81" t="s">
        <v>184</v>
      </c>
      <c r="G279" s="81" t="s">
        <v>380</v>
      </c>
      <c r="H279" s="70">
        <v>3</v>
      </c>
      <c r="I279" s="82">
        <v>30.4</v>
      </c>
      <c r="J279" s="77">
        <v>30.4</v>
      </c>
      <c r="K279" s="83">
        <v>65000</v>
      </c>
      <c r="L279" s="78">
        <v>1976000</v>
      </c>
      <c r="M279" s="83"/>
      <c r="N279" s="83">
        <v>1976000</v>
      </c>
      <c r="O279" s="81"/>
    </row>
    <row r="280" spans="1:15" ht="20.100000000000001" customHeight="1">
      <c r="A280" s="70">
        <v>272</v>
      </c>
      <c r="B280" s="70" t="s">
        <v>602</v>
      </c>
      <c r="C280" s="79" t="s">
        <v>203</v>
      </c>
      <c r="D280" s="80" t="s">
        <v>238</v>
      </c>
      <c r="E280" s="70">
        <v>7</v>
      </c>
      <c r="F280" s="81" t="s">
        <v>184</v>
      </c>
      <c r="G280" s="81" t="s">
        <v>380</v>
      </c>
      <c r="H280" s="70">
        <v>1</v>
      </c>
      <c r="I280" s="82">
        <v>30.1</v>
      </c>
      <c r="J280" s="77">
        <v>30.1</v>
      </c>
      <c r="K280" s="83">
        <v>65000</v>
      </c>
      <c r="L280" s="78">
        <v>1956500</v>
      </c>
      <c r="M280" s="83"/>
      <c r="N280" s="83">
        <v>1956500</v>
      </c>
      <c r="O280" s="81"/>
    </row>
    <row r="281" spans="1:15" ht="20.100000000000001" customHeight="1">
      <c r="A281" s="70">
        <v>273</v>
      </c>
      <c r="B281" s="70" t="s">
        <v>467</v>
      </c>
      <c r="C281" s="79" t="s">
        <v>236</v>
      </c>
      <c r="D281" s="80" t="s">
        <v>201</v>
      </c>
      <c r="E281" s="70">
        <v>7</v>
      </c>
      <c r="F281" s="81" t="s">
        <v>184</v>
      </c>
      <c r="G281" s="81" t="s">
        <v>380</v>
      </c>
      <c r="H281" s="70">
        <v>1</v>
      </c>
      <c r="I281" s="82">
        <v>30.1</v>
      </c>
      <c r="J281" s="77">
        <v>30.1</v>
      </c>
      <c r="K281" s="83">
        <v>65000</v>
      </c>
      <c r="L281" s="78">
        <v>1956500</v>
      </c>
      <c r="M281" s="83"/>
      <c r="N281" s="83">
        <v>1956500</v>
      </c>
      <c r="O281" s="81"/>
    </row>
    <row r="282" spans="1:15" ht="20.100000000000001" customHeight="1">
      <c r="A282" s="70">
        <v>274</v>
      </c>
      <c r="B282" s="70" t="s">
        <v>467</v>
      </c>
      <c r="C282" s="79" t="s">
        <v>236</v>
      </c>
      <c r="D282" s="80" t="s">
        <v>201</v>
      </c>
      <c r="E282" s="70">
        <v>7</v>
      </c>
      <c r="F282" s="81" t="s">
        <v>184</v>
      </c>
      <c r="G282" s="81" t="s">
        <v>380</v>
      </c>
      <c r="H282" s="70">
        <v>3</v>
      </c>
      <c r="I282" s="82">
        <v>30.4</v>
      </c>
      <c r="J282" s="77">
        <v>30.4</v>
      </c>
      <c r="K282" s="83">
        <v>65000</v>
      </c>
      <c r="L282" s="78">
        <v>1976000</v>
      </c>
      <c r="M282" s="83"/>
      <c r="N282" s="83">
        <v>1976000</v>
      </c>
      <c r="O282" s="81"/>
    </row>
    <row r="283" spans="1:15" ht="20.100000000000001" customHeight="1">
      <c r="A283" s="70">
        <v>275</v>
      </c>
      <c r="B283" s="70" t="s">
        <v>467</v>
      </c>
      <c r="C283" s="79" t="s">
        <v>236</v>
      </c>
      <c r="D283" s="80" t="s">
        <v>201</v>
      </c>
      <c r="E283" s="70">
        <v>7</v>
      </c>
      <c r="F283" s="81" t="s">
        <v>184</v>
      </c>
      <c r="G283" s="81" t="s">
        <v>381</v>
      </c>
      <c r="H283" s="70">
        <v>1</v>
      </c>
      <c r="I283" s="82">
        <v>30.1</v>
      </c>
      <c r="J283" s="77">
        <v>30.1</v>
      </c>
      <c r="K283" s="83">
        <v>65000</v>
      </c>
      <c r="L283" s="78">
        <v>1956500</v>
      </c>
      <c r="M283" s="83"/>
      <c r="N283" s="83">
        <v>1956500</v>
      </c>
      <c r="O283" s="81"/>
    </row>
    <row r="284" spans="1:15" ht="20.100000000000001" customHeight="1">
      <c r="A284" s="70">
        <v>276</v>
      </c>
      <c r="B284" s="70" t="s">
        <v>467</v>
      </c>
      <c r="C284" s="79" t="s">
        <v>236</v>
      </c>
      <c r="D284" s="80" t="s">
        <v>201</v>
      </c>
      <c r="E284" s="70">
        <v>7</v>
      </c>
      <c r="F284" s="81" t="s">
        <v>184</v>
      </c>
      <c r="G284" s="81" t="s">
        <v>381</v>
      </c>
      <c r="H284" s="70">
        <v>2</v>
      </c>
      <c r="I284" s="82">
        <v>30.3</v>
      </c>
      <c r="J284" s="77">
        <v>30.3</v>
      </c>
      <c r="K284" s="83">
        <v>65000</v>
      </c>
      <c r="L284" s="78">
        <v>1969500</v>
      </c>
      <c r="M284" s="83"/>
      <c r="N284" s="83">
        <v>1969500</v>
      </c>
      <c r="O284" s="81"/>
    </row>
    <row r="285" spans="1:15" ht="20.100000000000001" customHeight="1">
      <c r="A285" s="70">
        <v>277</v>
      </c>
      <c r="B285" s="70" t="s">
        <v>467</v>
      </c>
      <c r="C285" s="79" t="s">
        <v>236</v>
      </c>
      <c r="D285" s="80" t="s">
        <v>201</v>
      </c>
      <c r="E285" s="70">
        <v>7</v>
      </c>
      <c r="F285" s="81" t="s">
        <v>184</v>
      </c>
      <c r="G285" s="81" t="s">
        <v>381</v>
      </c>
      <c r="H285" s="70">
        <v>3</v>
      </c>
      <c r="I285" s="82">
        <v>30.4</v>
      </c>
      <c r="J285" s="77">
        <v>30.4</v>
      </c>
      <c r="K285" s="83">
        <v>65000</v>
      </c>
      <c r="L285" s="78">
        <v>1976000</v>
      </c>
      <c r="M285" s="83"/>
      <c r="N285" s="83">
        <v>1976000</v>
      </c>
      <c r="O285" s="81"/>
    </row>
    <row r="286" spans="1:15" ht="20.100000000000001" customHeight="1">
      <c r="A286" s="70">
        <v>278</v>
      </c>
      <c r="B286" s="70" t="s">
        <v>467</v>
      </c>
      <c r="C286" s="79" t="s">
        <v>236</v>
      </c>
      <c r="D286" s="80" t="s">
        <v>201</v>
      </c>
      <c r="E286" s="70">
        <v>7</v>
      </c>
      <c r="F286" s="81" t="s">
        <v>184</v>
      </c>
      <c r="G286" s="81" t="s">
        <v>986</v>
      </c>
      <c r="H286" s="70">
        <v>3</v>
      </c>
      <c r="I286" s="82">
        <v>30.4</v>
      </c>
      <c r="J286" s="77">
        <v>30.4</v>
      </c>
      <c r="K286" s="83">
        <v>65000</v>
      </c>
      <c r="L286" s="78">
        <v>1976000</v>
      </c>
      <c r="M286" s="83"/>
      <c r="N286" s="83">
        <v>1976000</v>
      </c>
      <c r="O286" s="81"/>
    </row>
    <row r="287" spans="1:15" ht="20.100000000000001" customHeight="1">
      <c r="A287" s="70">
        <v>279</v>
      </c>
      <c r="B287" s="70" t="s">
        <v>467</v>
      </c>
      <c r="C287" s="79" t="s">
        <v>236</v>
      </c>
      <c r="D287" s="80" t="s">
        <v>201</v>
      </c>
      <c r="E287" s="70">
        <v>7</v>
      </c>
      <c r="F287" s="81" t="s">
        <v>184</v>
      </c>
      <c r="G287" s="81" t="s">
        <v>987</v>
      </c>
      <c r="H287" s="70">
        <v>1</v>
      </c>
      <c r="I287" s="82">
        <v>30.1</v>
      </c>
      <c r="J287" s="77">
        <v>30.1</v>
      </c>
      <c r="K287" s="83">
        <v>65000</v>
      </c>
      <c r="L287" s="78">
        <v>1956500</v>
      </c>
      <c r="M287" s="83"/>
      <c r="N287" s="83">
        <v>1956500</v>
      </c>
      <c r="O287" s="81"/>
    </row>
    <row r="288" spans="1:15" ht="20.100000000000001" customHeight="1">
      <c r="A288" s="70">
        <v>280</v>
      </c>
      <c r="B288" s="70" t="s">
        <v>465</v>
      </c>
      <c r="C288" s="79" t="s">
        <v>56</v>
      </c>
      <c r="D288" s="80" t="s">
        <v>257</v>
      </c>
      <c r="E288" s="70">
        <v>7</v>
      </c>
      <c r="F288" s="81" t="s">
        <v>184</v>
      </c>
      <c r="G288" s="81" t="s">
        <v>380</v>
      </c>
      <c r="H288" s="70">
        <v>1</v>
      </c>
      <c r="I288" s="82">
        <v>45.1</v>
      </c>
      <c r="J288" s="77">
        <v>45.1</v>
      </c>
      <c r="K288" s="83">
        <v>65000</v>
      </c>
      <c r="L288" s="78">
        <v>2931500</v>
      </c>
      <c r="M288" s="83"/>
      <c r="N288" s="83">
        <v>2931500</v>
      </c>
      <c r="O288" s="81"/>
    </row>
    <row r="289" spans="1:15" ht="20.100000000000001" customHeight="1">
      <c r="A289" s="70">
        <v>281</v>
      </c>
      <c r="B289" s="70" t="s">
        <v>466</v>
      </c>
      <c r="C289" s="79" t="s">
        <v>226</v>
      </c>
      <c r="D289" s="80" t="s">
        <v>223</v>
      </c>
      <c r="E289" s="70">
        <v>7</v>
      </c>
      <c r="F289" s="81" t="s">
        <v>184</v>
      </c>
      <c r="G289" s="81" t="s">
        <v>381</v>
      </c>
      <c r="H289" s="70">
        <v>3</v>
      </c>
      <c r="I289" s="82">
        <v>30.4</v>
      </c>
      <c r="J289" s="77">
        <v>30.4</v>
      </c>
      <c r="K289" s="83">
        <v>65000</v>
      </c>
      <c r="L289" s="78">
        <v>1976000</v>
      </c>
      <c r="M289" s="83"/>
      <c r="N289" s="83">
        <v>1976000</v>
      </c>
      <c r="O289" s="81"/>
    </row>
    <row r="290" spans="1:15" ht="20.100000000000001" customHeight="1">
      <c r="A290" s="70">
        <v>282</v>
      </c>
      <c r="B290" s="70" t="s">
        <v>466</v>
      </c>
      <c r="C290" s="79" t="s">
        <v>226</v>
      </c>
      <c r="D290" s="80" t="s">
        <v>223</v>
      </c>
      <c r="E290" s="70">
        <v>7</v>
      </c>
      <c r="F290" s="81" t="s">
        <v>184</v>
      </c>
      <c r="G290" s="81" t="s">
        <v>382</v>
      </c>
      <c r="H290" s="70">
        <v>5</v>
      </c>
      <c r="I290" s="82">
        <v>30.6</v>
      </c>
      <c r="J290" s="77">
        <v>30.6</v>
      </c>
      <c r="K290" s="83">
        <v>65000</v>
      </c>
      <c r="L290" s="78">
        <v>1989000</v>
      </c>
      <c r="M290" s="83"/>
      <c r="N290" s="83">
        <v>1989000</v>
      </c>
      <c r="O290" s="81"/>
    </row>
    <row r="291" spans="1:15" ht="20.100000000000001" customHeight="1">
      <c r="A291" s="70">
        <v>283</v>
      </c>
      <c r="B291" s="70" t="s">
        <v>466</v>
      </c>
      <c r="C291" s="79" t="s">
        <v>226</v>
      </c>
      <c r="D291" s="80" t="s">
        <v>223</v>
      </c>
      <c r="E291" s="70">
        <v>7</v>
      </c>
      <c r="F291" s="81" t="s">
        <v>184</v>
      </c>
      <c r="G291" s="81" t="s">
        <v>382</v>
      </c>
      <c r="H291" s="70">
        <v>1</v>
      </c>
      <c r="I291" s="82">
        <v>30.1</v>
      </c>
      <c r="J291" s="77">
        <v>30.1</v>
      </c>
      <c r="K291" s="83">
        <v>65000</v>
      </c>
      <c r="L291" s="78">
        <v>1956500</v>
      </c>
      <c r="M291" s="83"/>
      <c r="N291" s="83">
        <v>1956500</v>
      </c>
      <c r="O291" s="81"/>
    </row>
    <row r="292" spans="1:15" ht="20.100000000000001" customHeight="1">
      <c r="A292" s="70">
        <v>284</v>
      </c>
      <c r="B292" s="70" t="s">
        <v>466</v>
      </c>
      <c r="C292" s="79" t="s">
        <v>226</v>
      </c>
      <c r="D292" s="80" t="s">
        <v>223</v>
      </c>
      <c r="E292" s="70">
        <v>7</v>
      </c>
      <c r="F292" s="81" t="s">
        <v>184</v>
      </c>
      <c r="G292" s="81" t="s">
        <v>382</v>
      </c>
      <c r="H292" s="70">
        <v>1</v>
      </c>
      <c r="I292" s="82">
        <v>30.1</v>
      </c>
      <c r="J292" s="77">
        <v>30.1</v>
      </c>
      <c r="K292" s="83">
        <v>65000</v>
      </c>
      <c r="L292" s="78">
        <v>1956500</v>
      </c>
      <c r="M292" s="83"/>
      <c r="N292" s="83">
        <v>1956500</v>
      </c>
      <c r="O292" s="81"/>
    </row>
    <row r="293" spans="1:15" ht="20.100000000000001" customHeight="1">
      <c r="A293" s="70">
        <v>285</v>
      </c>
      <c r="B293" s="70" t="s">
        <v>466</v>
      </c>
      <c r="C293" s="79" t="s">
        <v>226</v>
      </c>
      <c r="D293" s="80" t="s">
        <v>223</v>
      </c>
      <c r="E293" s="70">
        <v>7</v>
      </c>
      <c r="F293" s="81" t="s">
        <v>184</v>
      </c>
      <c r="G293" s="81" t="s">
        <v>988</v>
      </c>
      <c r="H293" s="70">
        <v>1</v>
      </c>
      <c r="I293" s="82">
        <v>30.1</v>
      </c>
      <c r="J293" s="77">
        <v>30.1</v>
      </c>
      <c r="K293" s="83">
        <v>65000</v>
      </c>
      <c r="L293" s="78">
        <v>1956500</v>
      </c>
      <c r="M293" s="83"/>
      <c r="N293" s="83">
        <v>1956500</v>
      </c>
      <c r="O293" s="81"/>
    </row>
    <row r="294" spans="1:15" ht="20.100000000000001" customHeight="1">
      <c r="A294" s="70">
        <v>286</v>
      </c>
      <c r="B294" s="70" t="s">
        <v>637</v>
      </c>
      <c r="C294" s="79" t="s">
        <v>633</v>
      </c>
      <c r="D294" s="80" t="s">
        <v>634</v>
      </c>
      <c r="E294" s="70">
        <v>7</v>
      </c>
      <c r="F294" s="81" t="s">
        <v>57</v>
      </c>
      <c r="G294" s="81" t="s">
        <v>381</v>
      </c>
      <c r="H294" s="70">
        <v>2</v>
      </c>
      <c r="I294" s="82">
        <v>45.3</v>
      </c>
      <c r="J294" s="77">
        <v>45.3</v>
      </c>
      <c r="K294" s="83">
        <v>65000</v>
      </c>
      <c r="L294" s="78">
        <v>2944500</v>
      </c>
      <c r="M294" s="83"/>
      <c r="N294" s="83">
        <v>2944500</v>
      </c>
      <c r="O294" s="81"/>
    </row>
    <row r="295" spans="1:15" ht="20.100000000000001" customHeight="1">
      <c r="A295" s="70">
        <v>287</v>
      </c>
      <c r="B295" s="70" t="s">
        <v>827</v>
      </c>
      <c r="C295" s="79" t="s">
        <v>189</v>
      </c>
      <c r="D295" s="80" t="s">
        <v>231</v>
      </c>
      <c r="E295" s="70">
        <v>7</v>
      </c>
      <c r="F295" s="81" t="s">
        <v>57</v>
      </c>
      <c r="G295" s="81" t="s">
        <v>382</v>
      </c>
      <c r="H295" s="70">
        <v>2</v>
      </c>
      <c r="I295" s="82">
        <v>30.3</v>
      </c>
      <c r="J295" s="77">
        <v>30.3</v>
      </c>
      <c r="K295" s="83">
        <v>65000</v>
      </c>
      <c r="L295" s="78">
        <v>1969500</v>
      </c>
      <c r="M295" s="83"/>
      <c r="N295" s="83">
        <v>1969500</v>
      </c>
      <c r="O295" s="81"/>
    </row>
    <row r="296" spans="1:15" ht="20.100000000000001" customHeight="1">
      <c r="A296" s="70">
        <v>288</v>
      </c>
      <c r="B296" s="70" t="s">
        <v>745</v>
      </c>
      <c r="C296" s="79" t="s">
        <v>746</v>
      </c>
      <c r="D296" s="80" t="s">
        <v>217</v>
      </c>
      <c r="E296" s="70">
        <v>7</v>
      </c>
      <c r="F296" s="81" t="s">
        <v>57</v>
      </c>
      <c r="G296" s="81" t="s">
        <v>989</v>
      </c>
      <c r="H296" s="70">
        <v>1</v>
      </c>
      <c r="I296" s="82">
        <v>30.1</v>
      </c>
      <c r="J296" s="77">
        <v>30.1</v>
      </c>
      <c r="K296" s="83">
        <v>65000</v>
      </c>
      <c r="L296" s="78">
        <v>1956500</v>
      </c>
      <c r="M296" s="83"/>
      <c r="N296" s="83">
        <v>1956500</v>
      </c>
      <c r="O296" s="81"/>
    </row>
    <row r="297" spans="1:15" ht="20.100000000000001" customHeight="1">
      <c r="A297" s="70">
        <v>289</v>
      </c>
      <c r="B297" s="70" t="s">
        <v>828</v>
      </c>
      <c r="C297" s="79" t="s">
        <v>829</v>
      </c>
      <c r="D297" s="80" t="s">
        <v>758</v>
      </c>
      <c r="E297" s="70">
        <v>7</v>
      </c>
      <c r="F297" s="81" t="s">
        <v>913</v>
      </c>
      <c r="G297" s="81" t="s">
        <v>990</v>
      </c>
      <c r="H297" s="70">
        <v>2</v>
      </c>
      <c r="I297" s="82">
        <v>30.3</v>
      </c>
      <c r="J297" s="77">
        <v>30.3</v>
      </c>
      <c r="K297" s="83">
        <v>65000</v>
      </c>
      <c r="L297" s="78">
        <v>1969500</v>
      </c>
      <c r="M297" s="83"/>
      <c r="N297" s="83">
        <v>1969500</v>
      </c>
      <c r="O297" s="81"/>
    </row>
    <row r="298" spans="1:15" ht="20.100000000000001" customHeight="1">
      <c r="A298" s="70">
        <v>290</v>
      </c>
      <c r="B298" s="70" t="s">
        <v>830</v>
      </c>
      <c r="C298" s="79" t="s">
        <v>831</v>
      </c>
      <c r="D298" s="80" t="s">
        <v>54</v>
      </c>
      <c r="E298" s="70">
        <v>7</v>
      </c>
      <c r="F298" s="81" t="s">
        <v>913</v>
      </c>
      <c r="G298" s="81" t="s">
        <v>991</v>
      </c>
      <c r="H298" s="70">
        <v>1</v>
      </c>
      <c r="I298" s="82">
        <v>30.1</v>
      </c>
      <c r="J298" s="77">
        <v>30.1</v>
      </c>
      <c r="K298" s="83">
        <v>65000</v>
      </c>
      <c r="L298" s="78">
        <v>1956500</v>
      </c>
      <c r="M298" s="83"/>
      <c r="N298" s="83">
        <v>1956500</v>
      </c>
      <c r="O298" s="81"/>
    </row>
    <row r="299" spans="1:15" ht="20.100000000000001" customHeight="1">
      <c r="A299" s="70">
        <v>291</v>
      </c>
      <c r="B299" s="70" t="s">
        <v>830</v>
      </c>
      <c r="C299" s="79" t="s">
        <v>831</v>
      </c>
      <c r="D299" s="80" t="s">
        <v>54</v>
      </c>
      <c r="E299" s="70">
        <v>7</v>
      </c>
      <c r="F299" s="81" t="s">
        <v>913</v>
      </c>
      <c r="G299" s="81" t="s">
        <v>991</v>
      </c>
      <c r="H299" s="70">
        <v>1</v>
      </c>
      <c r="I299" s="82">
        <v>30.1</v>
      </c>
      <c r="J299" s="77">
        <v>30.1</v>
      </c>
      <c r="K299" s="83">
        <v>65000</v>
      </c>
      <c r="L299" s="78">
        <v>1956500</v>
      </c>
      <c r="M299" s="83"/>
      <c r="N299" s="83">
        <v>1956500</v>
      </c>
      <c r="O299" s="81"/>
    </row>
    <row r="300" spans="1:15" ht="20.100000000000001" customHeight="1">
      <c r="A300" s="70">
        <v>292</v>
      </c>
      <c r="B300" s="70" t="s">
        <v>830</v>
      </c>
      <c r="C300" s="79" t="s">
        <v>831</v>
      </c>
      <c r="D300" s="80" t="s">
        <v>54</v>
      </c>
      <c r="E300" s="70">
        <v>7</v>
      </c>
      <c r="F300" s="81" t="s">
        <v>913</v>
      </c>
      <c r="G300" s="81" t="s">
        <v>992</v>
      </c>
      <c r="H300" s="70">
        <v>1</v>
      </c>
      <c r="I300" s="82">
        <v>30.1</v>
      </c>
      <c r="J300" s="77">
        <v>30.1</v>
      </c>
      <c r="K300" s="83">
        <v>65000</v>
      </c>
      <c r="L300" s="78">
        <v>1956500</v>
      </c>
      <c r="M300" s="83"/>
      <c r="N300" s="83">
        <v>1956500</v>
      </c>
      <c r="O300" s="81"/>
    </row>
    <row r="301" spans="1:15" ht="20.100000000000001" customHeight="1">
      <c r="A301" s="70">
        <v>293</v>
      </c>
      <c r="B301" s="70" t="s">
        <v>832</v>
      </c>
      <c r="C301" s="79" t="s">
        <v>833</v>
      </c>
      <c r="D301" s="80" t="s">
        <v>213</v>
      </c>
      <c r="E301" s="70">
        <v>8</v>
      </c>
      <c r="F301" s="81" t="s">
        <v>61</v>
      </c>
      <c r="G301" s="81" t="s">
        <v>725</v>
      </c>
      <c r="H301" s="70">
        <v>3</v>
      </c>
      <c r="I301" s="82">
        <v>30.4</v>
      </c>
      <c r="J301" s="77">
        <v>30.4</v>
      </c>
      <c r="K301" s="83">
        <v>65000</v>
      </c>
      <c r="L301" s="78">
        <v>1976000</v>
      </c>
      <c r="M301" s="83"/>
      <c r="N301" s="83">
        <v>1976000</v>
      </c>
      <c r="O301" s="81"/>
    </row>
    <row r="302" spans="1:15" ht="20.100000000000001" customHeight="1">
      <c r="A302" s="70">
        <v>294</v>
      </c>
      <c r="B302" s="70" t="s">
        <v>834</v>
      </c>
      <c r="C302" s="79" t="s">
        <v>835</v>
      </c>
      <c r="D302" s="80" t="s">
        <v>231</v>
      </c>
      <c r="E302" s="70">
        <v>8</v>
      </c>
      <c r="F302" s="81" t="s">
        <v>61</v>
      </c>
      <c r="G302" s="81" t="s">
        <v>725</v>
      </c>
      <c r="H302" s="70">
        <v>3</v>
      </c>
      <c r="I302" s="82">
        <v>30.4</v>
      </c>
      <c r="J302" s="77">
        <v>30.4</v>
      </c>
      <c r="K302" s="83">
        <v>65000</v>
      </c>
      <c r="L302" s="78">
        <v>1976000</v>
      </c>
      <c r="M302" s="83"/>
      <c r="N302" s="83">
        <v>1976000</v>
      </c>
      <c r="O302" s="81"/>
    </row>
    <row r="303" spans="1:15" ht="20.100000000000001" customHeight="1">
      <c r="A303" s="70">
        <v>295</v>
      </c>
      <c r="B303" s="70" t="s">
        <v>836</v>
      </c>
      <c r="C303" s="79" t="s">
        <v>837</v>
      </c>
      <c r="D303" s="80" t="s">
        <v>838</v>
      </c>
      <c r="E303" s="70">
        <v>8</v>
      </c>
      <c r="F303" s="81" t="s">
        <v>510</v>
      </c>
      <c r="G303" s="81" t="s">
        <v>993</v>
      </c>
      <c r="H303" s="70">
        <v>1</v>
      </c>
      <c r="I303" s="82">
        <v>30.1</v>
      </c>
      <c r="J303" s="77">
        <v>30.1</v>
      </c>
      <c r="K303" s="83">
        <v>65000</v>
      </c>
      <c r="L303" s="78">
        <v>1956500</v>
      </c>
      <c r="M303" s="83"/>
      <c r="N303" s="83">
        <v>1956500</v>
      </c>
      <c r="O303" s="81"/>
    </row>
    <row r="304" spans="1:15" ht="20.100000000000001" customHeight="1">
      <c r="A304" s="70">
        <v>296</v>
      </c>
      <c r="B304" s="70" t="s">
        <v>836</v>
      </c>
      <c r="C304" s="79" t="s">
        <v>837</v>
      </c>
      <c r="D304" s="80" t="s">
        <v>838</v>
      </c>
      <c r="E304" s="70">
        <v>8</v>
      </c>
      <c r="F304" s="81" t="s">
        <v>510</v>
      </c>
      <c r="G304" s="81" t="s">
        <v>993</v>
      </c>
      <c r="H304" s="70">
        <v>1</v>
      </c>
      <c r="I304" s="82">
        <v>30.1</v>
      </c>
      <c r="J304" s="77">
        <v>30.1</v>
      </c>
      <c r="K304" s="83">
        <v>65000</v>
      </c>
      <c r="L304" s="78">
        <v>1956500</v>
      </c>
      <c r="M304" s="83"/>
      <c r="N304" s="83">
        <v>1956500</v>
      </c>
      <c r="O304" s="81"/>
    </row>
    <row r="305" spans="1:15" ht="20.100000000000001" customHeight="1">
      <c r="A305" s="70">
        <v>297</v>
      </c>
      <c r="B305" s="70" t="s">
        <v>839</v>
      </c>
      <c r="C305" s="79" t="s">
        <v>203</v>
      </c>
      <c r="D305" s="80" t="s">
        <v>840</v>
      </c>
      <c r="E305" s="70">
        <v>8</v>
      </c>
      <c r="F305" s="81" t="s">
        <v>510</v>
      </c>
      <c r="G305" s="81" t="s">
        <v>994</v>
      </c>
      <c r="H305" s="70">
        <v>1</v>
      </c>
      <c r="I305" s="82">
        <v>30.1</v>
      </c>
      <c r="J305" s="77">
        <v>30.1</v>
      </c>
      <c r="K305" s="83">
        <v>65000</v>
      </c>
      <c r="L305" s="78">
        <v>1956500</v>
      </c>
      <c r="M305" s="83"/>
      <c r="N305" s="83">
        <v>1956500</v>
      </c>
      <c r="O305" s="81"/>
    </row>
    <row r="306" spans="1:15" ht="20.100000000000001" customHeight="1">
      <c r="A306" s="70">
        <v>298</v>
      </c>
      <c r="B306" s="70" t="s">
        <v>841</v>
      </c>
      <c r="C306" s="79" t="s">
        <v>554</v>
      </c>
      <c r="D306" s="80" t="s">
        <v>272</v>
      </c>
      <c r="E306" s="70">
        <v>8</v>
      </c>
      <c r="F306" s="81" t="s">
        <v>510</v>
      </c>
      <c r="G306" s="81" t="s">
        <v>995</v>
      </c>
      <c r="H306" s="70">
        <v>1</v>
      </c>
      <c r="I306" s="82">
        <v>30.1</v>
      </c>
      <c r="J306" s="77">
        <v>30.1</v>
      </c>
      <c r="K306" s="83">
        <v>65000</v>
      </c>
      <c r="L306" s="78">
        <v>1956500</v>
      </c>
      <c r="M306" s="83"/>
      <c r="N306" s="83">
        <v>1956500</v>
      </c>
      <c r="O306" s="81"/>
    </row>
    <row r="307" spans="1:15" ht="20.100000000000001" customHeight="1">
      <c r="A307" s="70">
        <v>299</v>
      </c>
      <c r="B307" s="70" t="s">
        <v>842</v>
      </c>
      <c r="C307" s="79" t="s">
        <v>655</v>
      </c>
      <c r="D307" s="80" t="s">
        <v>257</v>
      </c>
      <c r="E307" s="70">
        <v>8</v>
      </c>
      <c r="F307" s="81" t="s">
        <v>914</v>
      </c>
      <c r="G307" s="81" t="s">
        <v>996</v>
      </c>
      <c r="H307" s="70">
        <v>3</v>
      </c>
      <c r="I307" s="82">
        <v>30.4</v>
      </c>
      <c r="J307" s="77">
        <v>30.4</v>
      </c>
      <c r="K307" s="83">
        <v>65000</v>
      </c>
      <c r="L307" s="78">
        <v>1976000</v>
      </c>
      <c r="M307" s="83"/>
      <c r="N307" s="83">
        <v>1976000</v>
      </c>
      <c r="O307" s="81"/>
    </row>
    <row r="308" spans="1:15" ht="20.100000000000001" customHeight="1">
      <c r="A308" s="70">
        <v>300</v>
      </c>
      <c r="B308" s="70" t="s">
        <v>843</v>
      </c>
      <c r="C308" s="79" t="s">
        <v>195</v>
      </c>
      <c r="D308" s="80" t="s">
        <v>240</v>
      </c>
      <c r="E308" s="70">
        <v>8</v>
      </c>
      <c r="F308" s="81" t="s">
        <v>915</v>
      </c>
      <c r="G308" s="81" t="s">
        <v>332</v>
      </c>
      <c r="H308" s="70">
        <v>1</v>
      </c>
      <c r="I308" s="82">
        <v>30.1</v>
      </c>
      <c r="J308" s="77">
        <v>30.1</v>
      </c>
      <c r="K308" s="83">
        <v>65000</v>
      </c>
      <c r="L308" s="78">
        <v>1956500</v>
      </c>
      <c r="M308" s="83"/>
      <c r="N308" s="83">
        <v>1956500</v>
      </c>
      <c r="O308" s="81"/>
    </row>
    <row r="309" spans="1:15" ht="20.100000000000001" customHeight="1">
      <c r="A309" s="70">
        <v>301</v>
      </c>
      <c r="B309" s="70" t="s">
        <v>480</v>
      </c>
      <c r="C309" s="79" t="s">
        <v>63</v>
      </c>
      <c r="D309" s="80" t="s">
        <v>64</v>
      </c>
      <c r="E309" s="70">
        <v>9</v>
      </c>
      <c r="F309" s="81" t="s">
        <v>372</v>
      </c>
      <c r="G309" s="81" t="s">
        <v>586</v>
      </c>
      <c r="H309" s="70">
        <v>1</v>
      </c>
      <c r="I309" s="82">
        <v>45.1</v>
      </c>
      <c r="J309" s="77">
        <v>45.1</v>
      </c>
      <c r="K309" s="83">
        <v>65000</v>
      </c>
      <c r="L309" s="78">
        <v>2931500</v>
      </c>
      <c r="M309" s="83"/>
      <c r="N309" s="83">
        <v>2931500</v>
      </c>
      <c r="O309" s="81"/>
    </row>
    <row r="310" spans="1:15" ht="20.100000000000001" customHeight="1">
      <c r="A310" s="70">
        <v>302</v>
      </c>
      <c r="B310" s="70" t="s">
        <v>682</v>
      </c>
      <c r="C310" s="79" t="s">
        <v>203</v>
      </c>
      <c r="D310" s="80" t="s">
        <v>654</v>
      </c>
      <c r="E310" s="70">
        <v>9</v>
      </c>
      <c r="F310" s="81" t="s">
        <v>372</v>
      </c>
      <c r="G310" s="81" t="s">
        <v>373</v>
      </c>
      <c r="H310" s="70">
        <v>1</v>
      </c>
      <c r="I310" s="82">
        <v>30.1</v>
      </c>
      <c r="J310" s="77">
        <v>30.1</v>
      </c>
      <c r="K310" s="83">
        <v>65000</v>
      </c>
      <c r="L310" s="78">
        <v>1956500</v>
      </c>
      <c r="M310" s="83"/>
      <c r="N310" s="83">
        <v>1956500</v>
      </c>
      <c r="O310" s="81"/>
    </row>
    <row r="311" spans="1:15" ht="20.100000000000001" customHeight="1">
      <c r="A311" s="70">
        <v>303</v>
      </c>
      <c r="B311" s="70" t="s">
        <v>683</v>
      </c>
      <c r="C311" s="79" t="s">
        <v>656</v>
      </c>
      <c r="D311" s="80" t="s">
        <v>657</v>
      </c>
      <c r="E311" s="70">
        <v>9</v>
      </c>
      <c r="F311" s="81" t="s">
        <v>68</v>
      </c>
      <c r="G311" s="81" t="s">
        <v>378</v>
      </c>
      <c r="H311" s="70">
        <v>2</v>
      </c>
      <c r="I311" s="82">
        <v>30.3</v>
      </c>
      <c r="J311" s="77">
        <v>30.3</v>
      </c>
      <c r="K311" s="83">
        <v>65000</v>
      </c>
      <c r="L311" s="78">
        <v>1969500</v>
      </c>
      <c r="M311" s="83"/>
      <c r="N311" s="83">
        <v>1969500</v>
      </c>
      <c r="O311" s="81"/>
    </row>
    <row r="312" spans="1:15" ht="20.100000000000001" customHeight="1">
      <c r="A312" s="70">
        <v>304</v>
      </c>
      <c r="B312" s="70" t="s">
        <v>684</v>
      </c>
      <c r="C312" s="79" t="s">
        <v>658</v>
      </c>
      <c r="D312" s="80" t="s">
        <v>659</v>
      </c>
      <c r="E312" s="70">
        <v>9</v>
      </c>
      <c r="F312" s="81" t="s">
        <v>68</v>
      </c>
      <c r="G312" s="81" t="s">
        <v>997</v>
      </c>
      <c r="H312" s="70">
        <v>2</v>
      </c>
      <c r="I312" s="82">
        <v>30.3</v>
      </c>
      <c r="J312" s="77">
        <v>30.3</v>
      </c>
      <c r="K312" s="83">
        <v>65000</v>
      </c>
      <c r="L312" s="78">
        <v>1969500</v>
      </c>
      <c r="M312" s="83"/>
      <c r="N312" s="83">
        <v>1969500</v>
      </c>
      <c r="O312" s="81"/>
    </row>
    <row r="313" spans="1:15" ht="20.100000000000001" customHeight="1">
      <c r="A313" s="70">
        <v>305</v>
      </c>
      <c r="B313" s="70" t="s">
        <v>72</v>
      </c>
      <c r="C313" s="79" t="s">
        <v>195</v>
      </c>
      <c r="D313" s="80" t="s">
        <v>213</v>
      </c>
      <c r="E313" s="70">
        <v>9</v>
      </c>
      <c r="F313" s="81" t="s">
        <v>68</v>
      </c>
      <c r="G313" s="81" t="s">
        <v>375</v>
      </c>
      <c r="H313" s="70">
        <v>2</v>
      </c>
      <c r="I313" s="82">
        <v>45.3</v>
      </c>
      <c r="J313" s="77">
        <v>45.3</v>
      </c>
      <c r="K313" s="83">
        <v>65000</v>
      </c>
      <c r="L313" s="78">
        <v>2944500</v>
      </c>
      <c r="M313" s="83"/>
      <c r="N313" s="83">
        <v>2944500</v>
      </c>
      <c r="O313" s="81"/>
    </row>
    <row r="314" spans="1:15" ht="20.100000000000001" customHeight="1">
      <c r="A314" s="70">
        <v>306</v>
      </c>
      <c r="B314" s="70" t="s">
        <v>569</v>
      </c>
      <c r="C314" s="79" t="s">
        <v>69</v>
      </c>
      <c r="D314" s="80" t="s">
        <v>70</v>
      </c>
      <c r="E314" s="70">
        <v>9</v>
      </c>
      <c r="F314" s="81" t="s">
        <v>68</v>
      </c>
      <c r="G314" s="81" t="s">
        <v>587</v>
      </c>
      <c r="H314" s="70">
        <v>1</v>
      </c>
      <c r="I314" s="82">
        <v>30.1</v>
      </c>
      <c r="J314" s="77">
        <v>30.1</v>
      </c>
      <c r="K314" s="83">
        <v>65000</v>
      </c>
      <c r="L314" s="78">
        <v>1956500</v>
      </c>
      <c r="M314" s="83"/>
      <c r="N314" s="83">
        <v>1956500</v>
      </c>
      <c r="O314" s="81"/>
    </row>
    <row r="315" spans="1:15" ht="20.100000000000001" customHeight="1">
      <c r="A315" s="70">
        <v>307</v>
      </c>
      <c r="B315" s="70" t="s">
        <v>569</v>
      </c>
      <c r="C315" s="79" t="s">
        <v>69</v>
      </c>
      <c r="D315" s="80" t="s">
        <v>70</v>
      </c>
      <c r="E315" s="70">
        <v>9</v>
      </c>
      <c r="F315" s="81" t="s">
        <v>68</v>
      </c>
      <c r="G315" s="81" t="s">
        <v>998</v>
      </c>
      <c r="H315" s="70">
        <v>3</v>
      </c>
      <c r="I315" s="82">
        <v>30.4</v>
      </c>
      <c r="J315" s="77">
        <v>30.4</v>
      </c>
      <c r="K315" s="83">
        <v>65000</v>
      </c>
      <c r="L315" s="78">
        <v>1976000</v>
      </c>
      <c r="M315" s="83"/>
      <c r="N315" s="83">
        <v>1976000</v>
      </c>
      <c r="O315" s="81"/>
    </row>
    <row r="316" spans="1:15" ht="20.100000000000001" customHeight="1">
      <c r="A316" s="70">
        <v>308</v>
      </c>
      <c r="B316" s="70" t="s">
        <v>569</v>
      </c>
      <c r="C316" s="79" t="s">
        <v>69</v>
      </c>
      <c r="D316" s="80" t="s">
        <v>70</v>
      </c>
      <c r="E316" s="70">
        <v>9</v>
      </c>
      <c r="F316" s="81" t="s">
        <v>68</v>
      </c>
      <c r="G316" s="81" t="s">
        <v>998</v>
      </c>
      <c r="H316" s="70">
        <v>1</v>
      </c>
      <c r="I316" s="82">
        <v>30.1</v>
      </c>
      <c r="J316" s="77">
        <v>30.1</v>
      </c>
      <c r="K316" s="83">
        <v>65000</v>
      </c>
      <c r="L316" s="78">
        <v>1956500</v>
      </c>
      <c r="M316" s="83"/>
      <c r="N316" s="83">
        <v>1956500</v>
      </c>
      <c r="O316" s="81"/>
    </row>
    <row r="317" spans="1:15" ht="20.100000000000001" customHeight="1">
      <c r="A317" s="70">
        <v>309</v>
      </c>
      <c r="B317" s="70" t="s">
        <v>569</v>
      </c>
      <c r="C317" s="79" t="s">
        <v>69</v>
      </c>
      <c r="D317" s="80" t="s">
        <v>70</v>
      </c>
      <c r="E317" s="70">
        <v>9</v>
      </c>
      <c r="F317" s="81" t="s">
        <v>68</v>
      </c>
      <c r="G317" s="81" t="s">
        <v>377</v>
      </c>
      <c r="H317" s="70">
        <v>1</v>
      </c>
      <c r="I317" s="82">
        <v>45.1</v>
      </c>
      <c r="J317" s="77">
        <v>45.1</v>
      </c>
      <c r="K317" s="83">
        <v>65000</v>
      </c>
      <c r="L317" s="78">
        <v>2931500</v>
      </c>
      <c r="M317" s="83"/>
      <c r="N317" s="83">
        <v>2931500</v>
      </c>
      <c r="O317" s="81"/>
    </row>
    <row r="318" spans="1:15" ht="20.100000000000001" customHeight="1">
      <c r="A318" s="70">
        <v>310</v>
      </c>
      <c r="B318" s="70" t="s">
        <v>71</v>
      </c>
      <c r="C318" s="79" t="s">
        <v>27</v>
      </c>
      <c r="D318" s="80" t="s">
        <v>272</v>
      </c>
      <c r="E318" s="70">
        <v>9</v>
      </c>
      <c r="F318" s="81" t="s">
        <v>68</v>
      </c>
      <c r="G318" s="81" t="s">
        <v>376</v>
      </c>
      <c r="H318" s="70">
        <v>2</v>
      </c>
      <c r="I318" s="82">
        <v>45.3</v>
      </c>
      <c r="J318" s="77">
        <v>45.3</v>
      </c>
      <c r="K318" s="83">
        <v>65000</v>
      </c>
      <c r="L318" s="78">
        <v>2944500</v>
      </c>
      <c r="M318" s="83"/>
      <c r="N318" s="83">
        <v>2944500</v>
      </c>
      <c r="O318" s="81"/>
    </row>
    <row r="319" spans="1:15" ht="20.100000000000001" customHeight="1">
      <c r="A319" s="70">
        <v>311</v>
      </c>
      <c r="B319" s="70" t="s">
        <v>71</v>
      </c>
      <c r="C319" s="79" t="s">
        <v>27</v>
      </c>
      <c r="D319" s="80" t="s">
        <v>272</v>
      </c>
      <c r="E319" s="70">
        <v>9</v>
      </c>
      <c r="F319" s="81" t="s">
        <v>68</v>
      </c>
      <c r="G319" s="81" t="s">
        <v>378</v>
      </c>
      <c r="H319" s="70">
        <v>1</v>
      </c>
      <c r="I319" s="82">
        <v>30.1</v>
      </c>
      <c r="J319" s="77">
        <v>30.1</v>
      </c>
      <c r="K319" s="83">
        <v>65000</v>
      </c>
      <c r="L319" s="78">
        <v>1956500</v>
      </c>
      <c r="M319" s="83"/>
      <c r="N319" s="83">
        <v>1956500</v>
      </c>
      <c r="O319" s="81"/>
    </row>
    <row r="320" spans="1:15" ht="20.100000000000001" customHeight="1">
      <c r="A320" s="70">
        <v>312</v>
      </c>
      <c r="B320" s="70" t="s">
        <v>71</v>
      </c>
      <c r="C320" s="79" t="s">
        <v>27</v>
      </c>
      <c r="D320" s="80" t="s">
        <v>272</v>
      </c>
      <c r="E320" s="70">
        <v>9</v>
      </c>
      <c r="F320" s="81" t="s">
        <v>68</v>
      </c>
      <c r="G320" s="81" t="s">
        <v>379</v>
      </c>
      <c r="H320" s="70">
        <v>1</v>
      </c>
      <c r="I320" s="82">
        <v>30.1</v>
      </c>
      <c r="J320" s="77">
        <v>30.1</v>
      </c>
      <c r="K320" s="83">
        <v>65000</v>
      </c>
      <c r="L320" s="78">
        <v>1956500</v>
      </c>
      <c r="M320" s="83"/>
      <c r="N320" s="83">
        <v>1956500</v>
      </c>
      <c r="O320" s="81"/>
    </row>
    <row r="321" spans="1:15" ht="20.100000000000001" customHeight="1">
      <c r="A321" s="70">
        <v>313</v>
      </c>
      <c r="B321" s="70" t="s">
        <v>71</v>
      </c>
      <c r="C321" s="79" t="s">
        <v>27</v>
      </c>
      <c r="D321" s="80" t="s">
        <v>272</v>
      </c>
      <c r="E321" s="70">
        <v>9</v>
      </c>
      <c r="F321" s="81" t="s">
        <v>68</v>
      </c>
      <c r="G321" s="81" t="s">
        <v>379</v>
      </c>
      <c r="H321" s="70">
        <v>1</v>
      </c>
      <c r="I321" s="82">
        <v>30.1</v>
      </c>
      <c r="J321" s="77">
        <v>30.1</v>
      </c>
      <c r="K321" s="83">
        <v>65000</v>
      </c>
      <c r="L321" s="78">
        <v>1956500</v>
      </c>
      <c r="M321" s="83"/>
      <c r="N321" s="83">
        <v>1956500</v>
      </c>
      <c r="O321" s="81"/>
    </row>
    <row r="322" spans="1:15" ht="20.100000000000001" customHeight="1">
      <c r="A322" s="70">
        <v>314</v>
      </c>
      <c r="B322" s="70" t="s">
        <v>482</v>
      </c>
      <c r="C322" s="79" t="s">
        <v>52</v>
      </c>
      <c r="D322" s="80" t="s">
        <v>74</v>
      </c>
      <c r="E322" s="70">
        <v>9</v>
      </c>
      <c r="F322" s="81" t="s">
        <v>383</v>
      </c>
      <c r="G322" s="81" t="s">
        <v>999</v>
      </c>
      <c r="H322" s="70">
        <v>1</v>
      </c>
      <c r="I322" s="82">
        <v>30.1</v>
      </c>
      <c r="J322" s="77">
        <v>30.1</v>
      </c>
      <c r="K322" s="83">
        <v>65000</v>
      </c>
      <c r="L322" s="78">
        <v>1956500</v>
      </c>
      <c r="M322" s="83"/>
      <c r="N322" s="83">
        <v>1956500</v>
      </c>
      <c r="O322" s="81"/>
    </row>
    <row r="323" spans="1:15" ht="20.100000000000001" customHeight="1">
      <c r="A323" s="70">
        <v>315</v>
      </c>
      <c r="B323" s="70" t="s">
        <v>483</v>
      </c>
      <c r="C323" s="79" t="s">
        <v>53</v>
      </c>
      <c r="D323" s="80" t="s">
        <v>73</v>
      </c>
      <c r="E323" s="70">
        <v>9</v>
      </c>
      <c r="F323" s="81" t="s">
        <v>383</v>
      </c>
      <c r="G323" s="81" t="s">
        <v>384</v>
      </c>
      <c r="H323" s="70">
        <v>1</v>
      </c>
      <c r="I323" s="82">
        <v>45.1</v>
      </c>
      <c r="J323" s="77">
        <v>45.1</v>
      </c>
      <c r="K323" s="83">
        <v>65000</v>
      </c>
      <c r="L323" s="78">
        <v>2931500</v>
      </c>
      <c r="M323" s="83"/>
      <c r="N323" s="83">
        <v>2931500</v>
      </c>
      <c r="O323" s="81"/>
    </row>
    <row r="324" spans="1:15" ht="20.100000000000001" customHeight="1">
      <c r="A324" s="70">
        <v>316</v>
      </c>
      <c r="B324" s="70" t="s">
        <v>844</v>
      </c>
      <c r="C324" s="79" t="s">
        <v>211</v>
      </c>
      <c r="D324" s="80" t="s">
        <v>28</v>
      </c>
      <c r="E324" s="70">
        <v>9</v>
      </c>
      <c r="F324" s="81" t="s">
        <v>383</v>
      </c>
      <c r="G324" s="81" t="s">
        <v>999</v>
      </c>
      <c r="H324" s="70">
        <v>1</v>
      </c>
      <c r="I324" s="82">
        <v>30.1</v>
      </c>
      <c r="J324" s="77">
        <v>30.1</v>
      </c>
      <c r="K324" s="83">
        <v>65000</v>
      </c>
      <c r="L324" s="78">
        <v>1956500</v>
      </c>
      <c r="M324" s="83"/>
      <c r="N324" s="83">
        <v>1956500</v>
      </c>
      <c r="O324" s="81"/>
    </row>
    <row r="325" spans="1:15" ht="20.100000000000001" customHeight="1">
      <c r="A325" s="70">
        <v>317</v>
      </c>
      <c r="B325" s="70" t="s">
        <v>844</v>
      </c>
      <c r="C325" s="79" t="s">
        <v>211</v>
      </c>
      <c r="D325" s="80" t="s">
        <v>28</v>
      </c>
      <c r="E325" s="70">
        <v>9</v>
      </c>
      <c r="F325" s="81" t="s">
        <v>383</v>
      </c>
      <c r="G325" s="81" t="s">
        <v>999</v>
      </c>
      <c r="H325" s="70">
        <v>1</v>
      </c>
      <c r="I325" s="82">
        <v>30.1</v>
      </c>
      <c r="J325" s="77">
        <v>30.1</v>
      </c>
      <c r="K325" s="83">
        <v>65000</v>
      </c>
      <c r="L325" s="78">
        <v>1956500</v>
      </c>
      <c r="M325" s="83"/>
      <c r="N325" s="83">
        <v>1956500</v>
      </c>
      <c r="O325" s="81"/>
    </row>
    <row r="326" spans="1:15" ht="20.100000000000001" customHeight="1">
      <c r="A326" s="70">
        <v>318</v>
      </c>
      <c r="B326" s="70" t="s">
        <v>481</v>
      </c>
      <c r="C326" s="79" t="s">
        <v>75</v>
      </c>
      <c r="D326" s="80" t="s">
        <v>301</v>
      </c>
      <c r="E326" s="70">
        <v>9</v>
      </c>
      <c r="F326" s="81" t="s">
        <v>383</v>
      </c>
      <c r="G326" s="81" t="s">
        <v>588</v>
      </c>
      <c r="H326" s="70">
        <v>2</v>
      </c>
      <c r="I326" s="82">
        <v>45.3</v>
      </c>
      <c r="J326" s="77">
        <v>45.3</v>
      </c>
      <c r="K326" s="83">
        <v>65000</v>
      </c>
      <c r="L326" s="78">
        <v>2944500</v>
      </c>
      <c r="M326" s="83"/>
      <c r="N326" s="83">
        <v>2944500</v>
      </c>
      <c r="O326" s="81"/>
    </row>
    <row r="327" spans="1:15" ht="20.100000000000001" customHeight="1">
      <c r="A327" s="70">
        <v>319</v>
      </c>
      <c r="B327" s="70" t="s">
        <v>570</v>
      </c>
      <c r="C327" s="79" t="s">
        <v>579</v>
      </c>
      <c r="D327" s="80" t="s">
        <v>265</v>
      </c>
      <c r="E327" s="70">
        <v>9</v>
      </c>
      <c r="F327" s="81" t="s">
        <v>76</v>
      </c>
      <c r="G327" s="81" t="s">
        <v>342</v>
      </c>
      <c r="H327" s="70">
        <v>3</v>
      </c>
      <c r="I327" s="82">
        <v>30.4</v>
      </c>
      <c r="J327" s="77">
        <v>30.4</v>
      </c>
      <c r="K327" s="83">
        <v>65000</v>
      </c>
      <c r="L327" s="78">
        <v>1976000</v>
      </c>
      <c r="M327" s="83"/>
      <c r="N327" s="83">
        <v>1976000</v>
      </c>
      <c r="O327" s="81"/>
    </row>
    <row r="328" spans="1:15" ht="20.100000000000001" customHeight="1">
      <c r="A328" s="70">
        <v>320</v>
      </c>
      <c r="B328" s="70" t="s">
        <v>570</v>
      </c>
      <c r="C328" s="79" t="s">
        <v>579</v>
      </c>
      <c r="D328" s="80" t="s">
        <v>265</v>
      </c>
      <c r="E328" s="70">
        <v>9</v>
      </c>
      <c r="F328" s="81" t="s">
        <v>76</v>
      </c>
      <c r="G328" s="81" t="s">
        <v>342</v>
      </c>
      <c r="H328" s="70">
        <v>3</v>
      </c>
      <c r="I328" s="82">
        <v>30.4</v>
      </c>
      <c r="J328" s="77">
        <v>30.4</v>
      </c>
      <c r="K328" s="83">
        <v>65000</v>
      </c>
      <c r="L328" s="78">
        <v>1976000</v>
      </c>
      <c r="M328" s="83"/>
      <c r="N328" s="83">
        <v>1976000</v>
      </c>
      <c r="O328" s="81"/>
    </row>
    <row r="329" spans="1:15" ht="20.100000000000001" customHeight="1">
      <c r="A329" s="70">
        <v>321</v>
      </c>
      <c r="B329" s="70" t="s">
        <v>570</v>
      </c>
      <c r="C329" s="79" t="s">
        <v>579</v>
      </c>
      <c r="D329" s="80" t="s">
        <v>265</v>
      </c>
      <c r="E329" s="70">
        <v>9</v>
      </c>
      <c r="F329" s="81" t="s">
        <v>76</v>
      </c>
      <c r="G329" s="81" t="s">
        <v>342</v>
      </c>
      <c r="H329" s="70">
        <v>1</v>
      </c>
      <c r="I329" s="82">
        <v>30.1</v>
      </c>
      <c r="J329" s="77">
        <v>30.1</v>
      </c>
      <c r="K329" s="83">
        <v>65000</v>
      </c>
      <c r="L329" s="78">
        <v>1956500</v>
      </c>
      <c r="M329" s="83"/>
      <c r="N329" s="83">
        <v>1956500</v>
      </c>
      <c r="O329" s="81"/>
    </row>
    <row r="330" spans="1:15" ht="20.100000000000001" customHeight="1">
      <c r="A330" s="70">
        <v>322</v>
      </c>
      <c r="B330" s="70" t="s">
        <v>570</v>
      </c>
      <c r="C330" s="79" t="s">
        <v>579</v>
      </c>
      <c r="D330" s="80" t="s">
        <v>265</v>
      </c>
      <c r="E330" s="70">
        <v>9</v>
      </c>
      <c r="F330" s="81" t="s">
        <v>76</v>
      </c>
      <c r="G330" s="81" t="s">
        <v>726</v>
      </c>
      <c r="H330" s="70">
        <v>1</v>
      </c>
      <c r="I330" s="82">
        <v>30.1</v>
      </c>
      <c r="J330" s="77">
        <v>30.1</v>
      </c>
      <c r="K330" s="83">
        <v>65000</v>
      </c>
      <c r="L330" s="78">
        <v>1956500</v>
      </c>
      <c r="M330" s="83"/>
      <c r="N330" s="83">
        <v>1956500</v>
      </c>
      <c r="O330" s="81"/>
    </row>
    <row r="331" spans="1:15" ht="20.100000000000001" customHeight="1">
      <c r="A331" s="70">
        <v>323</v>
      </c>
      <c r="B331" s="70" t="s">
        <v>604</v>
      </c>
      <c r="C331" s="79" t="s">
        <v>619</v>
      </c>
      <c r="D331" s="80" t="s">
        <v>272</v>
      </c>
      <c r="E331" s="70">
        <v>9</v>
      </c>
      <c r="F331" s="81" t="s">
        <v>76</v>
      </c>
      <c r="G331" s="81" t="s">
        <v>343</v>
      </c>
      <c r="H331" s="70">
        <v>4</v>
      </c>
      <c r="I331" s="82">
        <v>45.5</v>
      </c>
      <c r="J331" s="77">
        <v>45.5</v>
      </c>
      <c r="K331" s="83">
        <v>65000</v>
      </c>
      <c r="L331" s="78">
        <v>2957500</v>
      </c>
      <c r="M331" s="83"/>
      <c r="N331" s="83">
        <v>2957500</v>
      </c>
      <c r="O331" s="81"/>
    </row>
    <row r="332" spans="1:15" ht="20.100000000000001" customHeight="1">
      <c r="A332" s="70">
        <v>324</v>
      </c>
      <c r="B332" s="70" t="s">
        <v>604</v>
      </c>
      <c r="C332" s="79" t="s">
        <v>619</v>
      </c>
      <c r="D332" s="80" t="s">
        <v>272</v>
      </c>
      <c r="E332" s="70">
        <v>9</v>
      </c>
      <c r="F332" s="81" t="s">
        <v>76</v>
      </c>
      <c r="G332" s="81" t="s">
        <v>343</v>
      </c>
      <c r="H332" s="70">
        <v>1</v>
      </c>
      <c r="I332" s="82">
        <v>45.1</v>
      </c>
      <c r="J332" s="77">
        <v>45.1</v>
      </c>
      <c r="K332" s="83">
        <v>65000</v>
      </c>
      <c r="L332" s="78">
        <v>2931500</v>
      </c>
      <c r="M332" s="83"/>
      <c r="N332" s="83">
        <v>2931500</v>
      </c>
      <c r="O332" s="81"/>
    </row>
    <row r="333" spans="1:15" ht="20.100000000000001" customHeight="1">
      <c r="A333" s="70">
        <v>325</v>
      </c>
      <c r="B333" s="70" t="s">
        <v>604</v>
      </c>
      <c r="C333" s="79" t="s">
        <v>619</v>
      </c>
      <c r="D333" s="80" t="s">
        <v>272</v>
      </c>
      <c r="E333" s="70">
        <v>9</v>
      </c>
      <c r="F333" s="81" t="s">
        <v>76</v>
      </c>
      <c r="G333" s="81" t="s">
        <v>343</v>
      </c>
      <c r="H333" s="70">
        <v>2</v>
      </c>
      <c r="I333" s="82">
        <v>45.3</v>
      </c>
      <c r="J333" s="77">
        <v>45.3</v>
      </c>
      <c r="K333" s="83">
        <v>65000</v>
      </c>
      <c r="L333" s="78">
        <v>2944500</v>
      </c>
      <c r="M333" s="83"/>
      <c r="N333" s="83">
        <v>2944500</v>
      </c>
      <c r="O333" s="81"/>
    </row>
    <row r="334" spans="1:15" ht="20.100000000000001" customHeight="1">
      <c r="A334" s="70">
        <v>326</v>
      </c>
      <c r="B334" s="70" t="s">
        <v>604</v>
      </c>
      <c r="C334" s="79" t="s">
        <v>619</v>
      </c>
      <c r="D334" s="80" t="s">
        <v>272</v>
      </c>
      <c r="E334" s="70">
        <v>9</v>
      </c>
      <c r="F334" s="81" t="s">
        <v>76</v>
      </c>
      <c r="G334" s="81" t="s">
        <v>14</v>
      </c>
      <c r="H334" s="70">
        <v>2</v>
      </c>
      <c r="I334" s="82">
        <v>30.3</v>
      </c>
      <c r="J334" s="77">
        <v>30.3</v>
      </c>
      <c r="K334" s="83">
        <v>65000</v>
      </c>
      <c r="L334" s="78">
        <v>1969500</v>
      </c>
      <c r="M334" s="83"/>
      <c r="N334" s="83">
        <v>1969500</v>
      </c>
      <c r="O334" s="81"/>
    </row>
    <row r="335" spans="1:15" ht="20.100000000000001" customHeight="1">
      <c r="A335" s="70">
        <v>327</v>
      </c>
      <c r="B335" s="70" t="s">
        <v>479</v>
      </c>
      <c r="C335" s="79" t="s">
        <v>281</v>
      </c>
      <c r="D335" s="80" t="s">
        <v>77</v>
      </c>
      <c r="E335" s="70">
        <v>9</v>
      </c>
      <c r="F335" s="81" t="s">
        <v>76</v>
      </c>
      <c r="G335" s="81" t="s">
        <v>343</v>
      </c>
      <c r="H335" s="70">
        <v>1</v>
      </c>
      <c r="I335" s="82">
        <v>45.1</v>
      </c>
      <c r="J335" s="77">
        <v>45.1</v>
      </c>
      <c r="K335" s="83">
        <v>65000</v>
      </c>
      <c r="L335" s="78">
        <v>2931500</v>
      </c>
      <c r="M335" s="83"/>
      <c r="N335" s="83">
        <v>2931500</v>
      </c>
      <c r="O335" s="81"/>
    </row>
    <row r="336" spans="1:15" ht="20.100000000000001" customHeight="1">
      <c r="A336" s="70">
        <v>328</v>
      </c>
      <c r="B336" s="70" t="s">
        <v>479</v>
      </c>
      <c r="C336" s="79" t="s">
        <v>281</v>
      </c>
      <c r="D336" s="80" t="s">
        <v>77</v>
      </c>
      <c r="E336" s="70">
        <v>9</v>
      </c>
      <c r="F336" s="81" t="s">
        <v>76</v>
      </c>
      <c r="G336" s="81" t="s">
        <v>344</v>
      </c>
      <c r="H336" s="70">
        <v>1</v>
      </c>
      <c r="I336" s="82">
        <v>30.1</v>
      </c>
      <c r="J336" s="77">
        <v>30.1</v>
      </c>
      <c r="K336" s="83">
        <v>65000</v>
      </c>
      <c r="L336" s="78">
        <v>1956500</v>
      </c>
      <c r="M336" s="83"/>
      <c r="N336" s="83">
        <v>1956500</v>
      </c>
      <c r="O336" s="81"/>
    </row>
    <row r="337" spans="1:15" ht="20.100000000000001" customHeight="1">
      <c r="A337" s="70">
        <v>329</v>
      </c>
      <c r="B337" s="70" t="s">
        <v>479</v>
      </c>
      <c r="C337" s="79" t="s">
        <v>281</v>
      </c>
      <c r="D337" s="80" t="s">
        <v>77</v>
      </c>
      <c r="E337" s="70">
        <v>9</v>
      </c>
      <c r="F337" s="81" t="s">
        <v>76</v>
      </c>
      <c r="G337" s="81" t="s">
        <v>344</v>
      </c>
      <c r="H337" s="70">
        <v>4</v>
      </c>
      <c r="I337" s="82">
        <v>30.5</v>
      </c>
      <c r="J337" s="77">
        <v>30.5</v>
      </c>
      <c r="K337" s="83">
        <v>65000</v>
      </c>
      <c r="L337" s="78">
        <v>1982500</v>
      </c>
      <c r="M337" s="83"/>
      <c r="N337" s="83">
        <v>1982500</v>
      </c>
      <c r="O337" s="81"/>
    </row>
    <row r="338" spans="1:15" ht="20.100000000000001" customHeight="1">
      <c r="A338" s="70">
        <v>330</v>
      </c>
      <c r="B338" s="70" t="s">
        <v>479</v>
      </c>
      <c r="C338" s="79" t="s">
        <v>281</v>
      </c>
      <c r="D338" s="80" t="s">
        <v>77</v>
      </c>
      <c r="E338" s="70">
        <v>9</v>
      </c>
      <c r="F338" s="81" t="s">
        <v>76</v>
      </c>
      <c r="G338" s="81" t="s">
        <v>344</v>
      </c>
      <c r="H338" s="70">
        <v>1</v>
      </c>
      <c r="I338" s="82">
        <v>30.1</v>
      </c>
      <c r="J338" s="77">
        <v>30.1</v>
      </c>
      <c r="K338" s="83">
        <v>65000</v>
      </c>
      <c r="L338" s="78">
        <v>1956500</v>
      </c>
      <c r="M338" s="83"/>
      <c r="N338" s="83">
        <v>1956500</v>
      </c>
      <c r="O338" s="81"/>
    </row>
    <row r="339" spans="1:15" ht="20.100000000000001" customHeight="1">
      <c r="A339" s="70">
        <v>331</v>
      </c>
      <c r="B339" s="70" t="s">
        <v>479</v>
      </c>
      <c r="C339" s="79" t="s">
        <v>281</v>
      </c>
      <c r="D339" s="80" t="s">
        <v>77</v>
      </c>
      <c r="E339" s="70">
        <v>9</v>
      </c>
      <c r="F339" s="81" t="s">
        <v>76</v>
      </c>
      <c r="G339" s="81" t="s">
        <v>344</v>
      </c>
      <c r="H339" s="70">
        <v>2</v>
      </c>
      <c r="I339" s="82">
        <v>30.3</v>
      </c>
      <c r="J339" s="77">
        <v>30.3</v>
      </c>
      <c r="K339" s="83">
        <v>65000</v>
      </c>
      <c r="L339" s="78">
        <v>1969500</v>
      </c>
      <c r="M339" s="83"/>
      <c r="N339" s="83">
        <v>1969500</v>
      </c>
      <c r="O339" s="81"/>
    </row>
    <row r="340" spans="1:15" ht="20.100000000000001" customHeight="1">
      <c r="A340" s="70">
        <v>332</v>
      </c>
      <c r="B340" s="70" t="s">
        <v>479</v>
      </c>
      <c r="C340" s="79" t="s">
        <v>281</v>
      </c>
      <c r="D340" s="80" t="s">
        <v>77</v>
      </c>
      <c r="E340" s="70">
        <v>9</v>
      </c>
      <c r="F340" s="81" t="s">
        <v>76</v>
      </c>
      <c r="G340" s="81" t="s">
        <v>344</v>
      </c>
      <c r="H340" s="70">
        <v>1</v>
      </c>
      <c r="I340" s="82">
        <v>30.1</v>
      </c>
      <c r="J340" s="77">
        <v>30.1</v>
      </c>
      <c r="K340" s="83">
        <v>65000</v>
      </c>
      <c r="L340" s="78">
        <v>1956500</v>
      </c>
      <c r="M340" s="83"/>
      <c r="N340" s="83">
        <v>1956500</v>
      </c>
      <c r="O340" s="81"/>
    </row>
    <row r="341" spans="1:15" ht="20.100000000000001" customHeight="1">
      <c r="A341" s="70">
        <v>333</v>
      </c>
      <c r="B341" s="70" t="s">
        <v>479</v>
      </c>
      <c r="C341" s="79" t="s">
        <v>281</v>
      </c>
      <c r="D341" s="80" t="s">
        <v>77</v>
      </c>
      <c r="E341" s="70">
        <v>9</v>
      </c>
      <c r="F341" s="81" t="s">
        <v>76</v>
      </c>
      <c r="G341" s="81" t="s">
        <v>344</v>
      </c>
      <c r="H341" s="70">
        <v>2</v>
      </c>
      <c r="I341" s="82">
        <v>30.3</v>
      </c>
      <c r="J341" s="77">
        <v>30.3</v>
      </c>
      <c r="K341" s="83">
        <v>65000</v>
      </c>
      <c r="L341" s="78">
        <v>1969500</v>
      </c>
      <c r="M341" s="83"/>
      <c r="N341" s="83">
        <v>1969500</v>
      </c>
      <c r="O341" s="81"/>
    </row>
    <row r="342" spans="1:15" ht="20.100000000000001" customHeight="1">
      <c r="A342" s="70">
        <v>334</v>
      </c>
      <c r="B342" s="70" t="s">
        <v>479</v>
      </c>
      <c r="C342" s="79" t="s">
        <v>281</v>
      </c>
      <c r="D342" s="80" t="s">
        <v>77</v>
      </c>
      <c r="E342" s="70">
        <v>9</v>
      </c>
      <c r="F342" s="81" t="s">
        <v>76</v>
      </c>
      <c r="G342" s="81" t="s">
        <v>344</v>
      </c>
      <c r="H342" s="70">
        <v>1</v>
      </c>
      <c r="I342" s="82">
        <v>30.1</v>
      </c>
      <c r="J342" s="77">
        <v>30.1</v>
      </c>
      <c r="K342" s="83">
        <v>65000</v>
      </c>
      <c r="L342" s="78">
        <v>1956500</v>
      </c>
      <c r="M342" s="83"/>
      <c r="N342" s="83">
        <v>1956500</v>
      </c>
      <c r="O342" s="81"/>
    </row>
    <row r="343" spans="1:15" ht="20.100000000000001" customHeight="1">
      <c r="A343" s="70">
        <v>335</v>
      </c>
      <c r="B343" s="70" t="s">
        <v>479</v>
      </c>
      <c r="C343" s="79" t="s">
        <v>281</v>
      </c>
      <c r="D343" s="80" t="s">
        <v>77</v>
      </c>
      <c r="E343" s="70">
        <v>9</v>
      </c>
      <c r="F343" s="81" t="s">
        <v>76</v>
      </c>
      <c r="G343" s="81" t="s">
        <v>1000</v>
      </c>
      <c r="H343" s="70">
        <v>2</v>
      </c>
      <c r="I343" s="82">
        <v>30.3</v>
      </c>
      <c r="J343" s="77">
        <v>30.3</v>
      </c>
      <c r="K343" s="83">
        <v>65000</v>
      </c>
      <c r="L343" s="78">
        <v>1969500</v>
      </c>
      <c r="M343" s="83"/>
      <c r="N343" s="83">
        <v>1969500</v>
      </c>
      <c r="O343" s="81"/>
    </row>
    <row r="344" spans="1:15" ht="20.100000000000001" customHeight="1">
      <c r="A344" s="70">
        <v>336</v>
      </c>
      <c r="B344" s="70" t="s">
        <v>479</v>
      </c>
      <c r="C344" s="79" t="s">
        <v>281</v>
      </c>
      <c r="D344" s="80" t="s">
        <v>77</v>
      </c>
      <c r="E344" s="70">
        <v>9</v>
      </c>
      <c r="F344" s="81" t="s">
        <v>76</v>
      </c>
      <c r="G344" s="81" t="s">
        <v>1000</v>
      </c>
      <c r="H344" s="70">
        <v>2</v>
      </c>
      <c r="I344" s="82">
        <v>30.3</v>
      </c>
      <c r="J344" s="77">
        <v>30.3</v>
      </c>
      <c r="K344" s="83">
        <v>65000</v>
      </c>
      <c r="L344" s="78">
        <v>1969500</v>
      </c>
      <c r="M344" s="83"/>
      <c r="N344" s="83">
        <v>1969500</v>
      </c>
      <c r="O344" s="81"/>
    </row>
    <row r="345" spans="1:15" ht="20.100000000000001" customHeight="1">
      <c r="A345" s="70">
        <v>337</v>
      </c>
      <c r="B345" s="70" t="s">
        <v>845</v>
      </c>
      <c r="C345" s="79" t="s">
        <v>846</v>
      </c>
      <c r="D345" s="80" t="s">
        <v>256</v>
      </c>
      <c r="E345" s="70">
        <v>9</v>
      </c>
      <c r="F345" s="81" t="s">
        <v>76</v>
      </c>
      <c r="G345" s="81" t="s">
        <v>342</v>
      </c>
      <c r="H345" s="70">
        <v>2</v>
      </c>
      <c r="I345" s="82">
        <v>30.3</v>
      </c>
      <c r="J345" s="77">
        <v>30.3</v>
      </c>
      <c r="K345" s="83">
        <v>65000</v>
      </c>
      <c r="L345" s="78">
        <v>1969500</v>
      </c>
      <c r="M345" s="83"/>
      <c r="N345" s="83">
        <v>1969500</v>
      </c>
      <c r="O345" s="81"/>
    </row>
    <row r="346" spans="1:15" ht="20.100000000000001" customHeight="1">
      <c r="A346" s="70">
        <v>338</v>
      </c>
      <c r="B346" s="70" t="s">
        <v>603</v>
      </c>
      <c r="C346" s="79" t="s">
        <v>618</v>
      </c>
      <c r="D346" s="80" t="s">
        <v>291</v>
      </c>
      <c r="E346" s="70">
        <v>9</v>
      </c>
      <c r="F346" s="81" t="s">
        <v>76</v>
      </c>
      <c r="G346" s="81" t="s">
        <v>342</v>
      </c>
      <c r="H346" s="70">
        <v>1</v>
      </c>
      <c r="I346" s="82">
        <v>30.1</v>
      </c>
      <c r="J346" s="77">
        <v>30.1</v>
      </c>
      <c r="K346" s="83">
        <v>65000</v>
      </c>
      <c r="L346" s="78">
        <v>1956500</v>
      </c>
      <c r="M346" s="83"/>
      <c r="N346" s="83">
        <v>1956500</v>
      </c>
      <c r="O346" s="81"/>
    </row>
    <row r="347" spans="1:15" ht="20.100000000000001" customHeight="1">
      <c r="A347" s="70">
        <v>339</v>
      </c>
      <c r="B347" s="70" t="s">
        <v>603</v>
      </c>
      <c r="C347" s="79" t="s">
        <v>618</v>
      </c>
      <c r="D347" s="80" t="s">
        <v>291</v>
      </c>
      <c r="E347" s="70">
        <v>9</v>
      </c>
      <c r="F347" s="81" t="s">
        <v>76</v>
      </c>
      <c r="G347" s="81" t="s">
        <v>342</v>
      </c>
      <c r="H347" s="70">
        <v>5</v>
      </c>
      <c r="I347" s="82">
        <v>30.6</v>
      </c>
      <c r="J347" s="77">
        <v>30.6</v>
      </c>
      <c r="K347" s="83">
        <v>65000</v>
      </c>
      <c r="L347" s="78">
        <v>1989000</v>
      </c>
      <c r="M347" s="83"/>
      <c r="N347" s="83">
        <v>1989000</v>
      </c>
      <c r="O347" s="81"/>
    </row>
    <row r="348" spans="1:15" ht="20.100000000000001" customHeight="1">
      <c r="A348" s="70">
        <v>340</v>
      </c>
      <c r="B348" s="70" t="s">
        <v>603</v>
      </c>
      <c r="C348" s="79" t="s">
        <v>618</v>
      </c>
      <c r="D348" s="80" t="s">
        <v>291</v>
      </c>
      <c r="E348" s="70">
        <v>9</v>
      </c>
      <c r="F348" s="81" t="s">
        <v>76</v>
      </c>
      <c r="G348" s="81" t="s">
        <v>342</v>
      </c>
      <c r="H348" s="70">
        <v>2</v>
      </c>
      <c r="I348" s="82">
        <v>30.3</v>
      </c>
      <c r="J348" s="77">
        <v>30.3</v>
      </c>
      <c r="K348" s="83">
        <v>65000</v>
      </c>
      <c r="L348" s="78">
        <v>1969500</v>
      </c>
      <c r="M348" s="83"/>
      <c r="N348" s="83">
        <v>1969500</v>
      </c>
      <c r="O348" s="81"/>
    </row>
    <row r="349" spans="1:15" ht="20.100000000000001" customHeight="1">
      <c r="A349" s="70">
        <v>341</v>
      </c>
      <c r="B349" s="70" t="s">
        <v>548</v>
      </c>
      <c r="C349" s="79" t="s">
        <v>558</v>
      </c>
      <c r="D349" s="80" t="s">
        <v>223</v>
      </c>
      <c r="E349" s="70">
        <v>9</v>
      </c>
      <c r="F349" s="81" t="s">
        <v>76</v>
      </c>
      <c r="G349" s="81" t="s">
        <v>343</v>
      </c>
      <c r="H349" s="70">
        <v>1</v>
      </c>
      <c r="I349" s="82">
        <v>45.1</v>
      </c>
      <c r="J349" s="77">
        <v>45.1</v>
      </c>
      <c r="K349" s="83">
        <v>65000</v>
      </c>
      <c r="L349" s="78">
        <v>2931500</v>
      </c>
      <c r="M349" s="83"/>
      <c r="N349" s="83">
        <v>2931500</v>
      </c>
      <c r="O349" s="81"/>
    </row>
    <row r="350" spans="1:15" ht="20.100000000000001" customHeight="1">
      <c r="A350" s="70">
        <v>342</v>
      </c>
      <c r="B350" s="70" t="s">
        <v>548</v>
      </c>
      <c r="C350" s="79" t="s">
        <v>558</v>
      </c>
      <c r="D350" s="80" t="s">
        <v>223</v>
      </c>
      <c r="E350" s="70">
        <v>9</v>
      </c>
      <c r="F350" s="81" t="s">
        <v>76</v>
      </c>
      <c r="G350" s="81" t="s">
        <v>343</v>
      </c>
      <c r="H350" s="70">
        <v>4</v>
      </c>
      <c r="I350" s="82">
        <v>45.5</v>
      </c>
      <c r="J350" s="77">
        <v>45.5</v>
      </c>
      <c r="K350" s="83">
        <v>65000</v>
      </c>
      <c r="L350" s="78">
        <v>2957500</v>
      </c>
      <c r="M350" s="83"/>
      <c r="N350" s="83">
        <v>2957500</v>
      </c>
      <c r="O350" s="81"/>
    </row>
    <row r="351" spans="1:15" ht="20.100000000000001" customHeight="1">
      <c r="A351" s="70">
        <v>343</v>
      </c>
      <c r="B351" s="70" t="s">
        <v>548</v>
      </c>
      <c r="C351" s="79" t="s">
        <v>558</v>
      </c>
      <c r="D351" s="80" t="s">
        <v>223</v>
      </c>
      <c r="E351" s="70">
        <v>9</v>
      </c>
      <c r="F351" s="81" t="s">
        <v>76</v>
      </c>
      <c r="G351" s="81" t="s">
        <v>343</v>
      </c>
      <c r="H351" s="70">
        <v>3</v>
      </c>
      <c r="I351" s="82">
        <v>45.4</v>
      </c>
      <c r="J351" s="77">
        <v>45.4</v>
      </c>
      <c r="K351" s="83">
        <v>65000</v>
      </c>
      <c r="L351" s="78">
        <v>2951000</v>
      </c>
      <c r="M351" s="83"/>
      <c r="N351" s="83">
        <v>2951000</v>
      </c>
      <c r="O351" s="81"/>
    </row>
    <row r="352" spans="1:15" ht="20.100000000000001" customHeight="1">
      <c r="A352" s="70">
        <v>344</v>
      </c>
      <c r="B352" s="70" t="s">
        <v>847</v>
      </c>
      <c r="C352" s="79" t="s">
        <v>848</v>
      </c>
      <c r="D352" s="80" t="s">
        <v>764</v>
      </c>
      <c r="E352" s="70">
        <v>9</v>
      </c>
      <c r="F352" s="81" t="s">
        <v>135</v>
      </c>
      <c r="G352" s="81" t="s">
        <v>332</v>
      </c>
      <c r="H352" s="70">
        <v>1</v>
      </c>
      <c r="I352" s="82">
        <v>30.1</v>
      </c>
      <c r="J352" s="77">
        <v>30.1</v>
      </c>
      <c r="K352" s="83">
        <v>65000</v>
      </c>
      <c r="L352" s="78">
        <v>1956500</v>
      </c>
      <c r="M352" s="83"/>
      <c r="N352" s="83">
        <v>1956500</v>
      </c>
      <c r="O352" s="81"/>
    </row>
    <row r="353" spans="1:15" ht="20.100000000000001" customHeight="1">
      <c r="A353" s="70">
        <v>345</v>
      </c>
      <c r="B353" s="70" t="s">
        <v>847</v>
      </c>
      <c r="C353" s="79" t="s">
        <v>848</v>
      </c>
      <c r="D353" s="80" t="s">
        <v>764</v>
      </c>
      <c r="E353" s="70">
        <v>9</v>
      </c>
      <c r="F353" s="81" t="s">
        <v>135</v>
      </c>
      <c r="G353" s="81" t="s">
        <v>1001</v>
      </c>
      <c r="H353" s="70">
        <v>2</v>
      </c>
      <c r="I353" s="82">
        <v>30.3</v>
      </c>
      <c r="J353" s="77">
        <v>30.3</v>
      </c>
      <c r="K353" s="83">
        <v>65000</v>
      </c>
      <c r="L353" s="78">
        <v>1969500</v>
      </c>
      <c r="M353" s="83"/>
      <c r="N353" s="83">
        <v>1969500</v>
      </c>
      <c r="O353" s="81"/>
    </row>
    <row r="354" spans="1:15" ht="20.100000000000001" customHeight="1">
      <c r="A354" s="70">
        <v>346</v>
      </c>
      <c r="B354" s="70" t="s">
        <v>847</v>
      </c>
      <c r="C354" s="79" t="s">
        <v>848</v>
      </c>
      <c r="D354" s="80" t="s">
        <v>764</v>
      </c>
      <c r="E354" s="70">
        <v>9</v>
      </c>
      <c r="F354" s="81" t="s">
        <v>135</v>
      </c>
      <c r="G354" s="81" t="s">
        <v>1002</v>
      </c>
      <c r="H354" s="70">
        <v>1</v>
      </c>
      <c r="I354" s="82">
        <v>30.1</v>
      </c>
      <c r="J354" s="77">
        <v>30.1</v>
      </c>
      <c r="K354" s="83">
        <v>65000</v>
      </c>
      <c r="L354" s="78">
        <v>1956500</v>
      </c>
      <c r="M354" s="83"/>
      <c r="N354" s="83">
        <v>1956500</v>
      </c>
      <c r="O354" s="81"/>
    </row>
    <row r="355" spans="1:15" ht="20.100000000000001" customHeight="1">
      <c r="A355" s="70">
        <v>347</v>
      </c>
      <c r="B355" s="70" t="s">
        <v>847</v>
      </c>
      <c r="C355" s="79" t="s">
        <v>848</v>
      </c>
      <c r="D355" s="80" t="s">
        <v>764</v>
      </c>
      <c r="E355" s="70">
        <v>9</v>
      </c>
      <c r="F355" s="81" t="s">
        <v>135</v>
      </c>
      <c r="G355" s="81" t="s">
        <v>1002</v>
      </c>
      <c r="H355" s="70">
        <v>2</v>
      </c>
      <c r="I355" s="82">
        <v>30.3</v>
      </c>
      <c r="J355" s="77">
        <v>30.3</v>
      </c>
      <c r="K355" s="83">
        <v>65000</v>
      </c>
      <c r="L355" s="78">
        <v>1969500</v>
      </c>
      <c r="M355" s="83"/>
      <c r="N355" s="83">
        <v>1969500</v>
      </c>
      <c r="O355" s="81"/>
    </row>
    <row r="356" spans="1:15" ht="20.100000000000001" customHeight="1">
      <c r="A356" s="70">
        <v>348</v>
      </c>
      <c r="B356" s="70" t="s">
        <v>847</v>
      </c>
      <c r="C356" s="79" t="s">
        <v>848</v>
      </c>
      <c r="D356" s="80" t="s">
        <v>764</v>
      </c>
      <c r="E356" s="70">
        <v>9</v>
      </c>
      <c r="F356" s="81" t="s">
        <v>135</v>
      </c>
      <c r="G356" s="81" t="s">
        <v>1002</v>
      </c>
      <c r="H356" s="70">
        <v>1</v>
      </c>
      <c r="I356" s="82">
        <v>30.1</v>
      </c>
      <c r="J356" s="77">
        <v>30.1</v>
      </c>
      <c r="K356" s="83">
        <v>65000</v>
      </c>
      <c r="L356" s="78">
        <v>1956500</v>
      </c>
      <c r="M356" s="83"/>
      <c r="N356" s="83">
        <v>1956500</v>
      </c>
      <c r="O356" s="81"/>
    </row>
    <row r="357" spans="1:15" ht="20.100000000000001" customHeight="1">
      <c r="A357" s="70">
        <v>349</v>
      </c>
      <c r="B357" s="70" t="s">
        <v>847</v>
      </c>
      <c r="C357" s="79" t="s">
        <v>848</v>
      </c>
      <c r="D357" s="80" t="s">
        <v>764</v>
      </c>
      <c r="E357" s="70">
        <v>9</v>
      </c>
      <c r="F357" s="81" t="s">
        <v>135</v>
      </c>
      <c r="G357" s="81" t="s">
        <v>1001</v>
      </c>
      <c r="H357" s="70">
        <v>1</v>
      </c>
      <c r="I357" s="82">
        <v>30.1</v>
      </c>
      <c r="J357" s="77">
        <v>30.1</v>
      </c>
      <c r="K357" s="83">
        <v>65000</v>
      </c>
      <c r="L357" s="78">
        <v>1956500</v>
      </c>
      <c r="M357" s="83"/>
      <c r="N357" s="83">
        <v>1956500</v>
      </c>
      <c r="O357" s="81"/>
    </row>
    <row r="358" spans="1:15" ht="20.100000000000001" customHeight="1">
      <c r="A358" s="70">
        <v>350</v>
      </c>
      <c r="B358" s="70" t="s">
        <v>484</v>
      </c>
      <c r="C358" s="79" t="s">
        <v>357</v>
      </c>
      <c r="D358" s="80" t="s">
        <v>272</v>
      </c>
      <c r="E358" s="70">
        <v>9</v>
      </c>
      <c r="F358" s="81" t="s">
        <v>135</v>
      </c>
      <c r="G358" s="81" t="s">
        <v>143</v>
      </c>
      <c r="H358" s="70">
        <v>3</v>
      </c>
      <c r="I358" s="82">
        <v>30.4</v>
      </c>
      <c r="J358" s="77">
        <v>30.4</v>
      </c>
      <c r="K358" s="83">
        <v>65000</v>
      </c>
      <c r="L358" s="78">
        <v>1976000</v>
      </c>
      <c r="M358" s="83"/>
      <c r="N358" s="83">
        <v>1976000</v>
      </c>
      <c r="O358" s="81"/>
    </row>
    <row r="359" spans="1:15" ht="20.100000000000001" customHeight="1">
      <c r="A359" s="70">
        <v>351</v>
      </c>
      <c r="B359" s="70" t="s">
        <v>484</v>
      </c>
      <c r="C359" s="79" t="s">
        <v>357</v>
      </c>
      <c r="D359" s="80" t="s">
        <v>272</v>
      </c>
      <c r="E359" s="70">
        <v>9</v>
      </c>
      <c r="F359" s="81" t="s">
        <v>135</v>
      </c>
      <c r="G359" s="81" t="s">
        <v>199</v>
      </c>
      <c r="H359" s="70">
        <v>1</v>
      </c>
      <c r="I359" s="82">
        <v>45.1</v>
      </c>
      <c r="J359" s="77">
        <v>45.1</v>
      </c>
      <c r="K359" s="83">
        <v>65000</v>
      </c>
      <c r="L359" s="78">
        <v>2931500</v>
      </c>
      <c r="M359" s="83"/>
      <c r="N359" s="83">
        <v>2931500</v>
      </c>
      <c r="O359" s="81"/>
    </row>
    <row r="360" spans="1:15" ht="20.100000000000001" customHeight="1">
      <c r="A360" s="70">
        <v>352</v>
      </c>
      <c r="B360" s="70" t="s">
        <v>849</v>
      </c>
      <c r="C360" s="79" t="s">
        <v>850</v>
      </c>
      <c r="D360" s="80" t="s">
        <v>231</v>
      </c>
      <c r="E360" s="70">
        <v>9</v>
      </c>
      <c r="F360" s="81" t="s">
        <v>135</v>
      </c>
      <c r="G360" s="81" t="s">
        <v>198</v>
      </c>
      <c r="H360" s="70">
        <v>1</v>
      </c>
      <c r="I360" s="82">
        <v>45.1</v>
      </c>
      <c r="J360" s="77">
        <v>45.1</v>
      </c>
      <c r="K360" s="83">
        <v>65000</v>
      </c>
      <c r="L360" s="78">
        <v>2931500</v>
      </c>
      <c r="M360" s="83"/>
      <c r="N360" s="83">
        <v>2931500</v>
      </c>
      <c r="O360" s="81"/>
    </row>
    <row r="361" spans="1:15" ht="20.100000000000001" customHeight="1">
      <c r="A361" s="70">
        <v>353</v>
      </c>
      <c r="B361" s="70" t="s">
        <v>849</v>
      </c>
      <c r="C361" s="79" t="s">
        <v>850</v>
      </c>
      <c r="D361" s="80" t="s">
        <v>231</v>
      </c>
      <c r="E361" s="70">
        <v>9</v>
      </c>
      <c r="F361" s="81" t="s">
        <v>135</v>
      </c>
      <c r="G361" s="81" t="s">
        <v>198</v>
      </c>
      <c r="H361" s="70">
        <v>1</v>
      </c>
      <c r="I361" s="82">
        <v>45.1</v>
      </c>
      <c r="J361" s="77">
        <v>45.1</v>
      </c>
      <c r="K361" s="83">
        <v>65000</v>
      </c>
      <c r="L361" s="78">
        <v>2931500</v>
      </c>
      <c r="M361" s="83"/>
      <c r="N361" s="83">
        <v>2931500</v>
      </c>
      <c r="O361" s="81"/>
    </row>
    <row r="362" spans="1:15" ht="20.100000000000001" customHeight="1">
      <c r="A362" s="70">
        <v>354</v>
      </c>
      <c r="B362" s="70" t="s">
        <v>849</v>
      </c>
      <c r="C362" s="79" t="s">
        <v>850</v>
      </c>
      <c r="D362" s="80" t="s">
        <v>231</v>
      </c>
      <c r="E362" s="70">
        <v>9</v>
      </c>
      <c r="F362" s="81" t="s">
        <v>135</v>
      </c>
      <c r="G362" s="81" t="s">
        <v>1003</v>
      </c>
      <c r="H362" s="70">
        <v>1</v>
      </c>
      <c r="I362" s="82">
        <v>15.1</v>
      </c>
      <c r="J362" s="77">
        <v>15.1</v>
      </c>
      <c r="K362" s="83">
        <v>65000</v>
      </c>
      <c r="L362" s="78">
        <v>981500</v>
      </c>
      <c r="M362" s="83"/>
      <c r="N362" s="83">
        <v>981500</v>
      </c>
      <c r="O362" s="81"/>
    </row>
    <row r="363" spans="1:15" ht="20.100000000000001" customHeight="1">
      <c r="A363" s="70">
        <v>355</v>
      </c>
      <c r="B363" s="70" t="s">
        <v>485</v>
      </c>
      <c r="C363" s="79" t="s">
        <v>325</v>
      </c>
      <c r="D363" s="80" t="s">
        <v>28</v>
      </c>
      <c r="E363" s="70">
        <v>9</v>
      </c>
      <c r="F363" s="81" t="s">
        <v>135</v>
      </c>
      <c r="G363" s="81" t="s">
        <v>1004</v>
      </c>
      <c r="H363" s="70">
        <v>1</v>
      </c>
      <c r="I363" s="82">
        <v>30.1</v>
      </c>
      <c r="J363" s="77">
        <v>30.1</v>
      </c>
      <c r="K363" s="83">
        <v>65000</v>
      </c>
      <c r="L363" s="78">
        <v>1956500</v>
      </c>
      <c r="M363" s="83"/>
      <c r="N363" s="83">
        <v>1956500</v>
      </c>
      <c r="O363" s="81"/>
    </row>
    <row r="364" spans="1:15" ht="20.100000000000001" customHeight="1">
      <c r="A364" s="70">
        <v>356</v>
      </c>
      <c r="B364" s="70" t="s">
        <v>685</v>
      </c>
      <c r="C364" s="79" t="s">
        <v>660</v>
      </c>
      <c r="D364" s="80" t="s">
        <v>45</v>
      </c>
      <c r="E364" s="70">
        <v>9</v>
      </c>
      <c r="F364" s="81" t="s">
        <v>135</v>
      </c>
      <c r="G364" s="81" t="s">
        <v>199</v>
      </c>
      <c r="H364" s="70">
        <v>3</v>
      </c>
      <c r="I364" s="82">
        <v>45.4</v>
      </c>
      <c r="J364" s="77">
        <v>45.4</v>
      </c>
      <c r="K364" s="83">
        <v>65000</v>
      </c>
      <c r="L364" s="78">
        <v>2951000</v>
      </c>
      <c r="M364" s="83"/>
      <c r="N364" s="83">
        <v>2951000</v>
      </c>
      <c r="O364" s="81"/>
    </row>
    <row r="365" spans="1:15" ht="20.100000000000001" customHeight="1">
      <c r="A365" s="70">
        <v>357</v>
      </c>
      <c r="B365" s="70" t="s">
        <v>851</v>
      </c>
      <c r="C365" s="79" t="s">
        <v>852</v>
      </c>
      <c r="D365" s="80" t="s">
        <v>853</v>
      </c>
      <c r="E365" s="70">
        <v>9</v>
      </c>
      <c r="F365" s="81" t="s">
        <v>135</v>
      </c>
      <c r="G365" s="81" t="s">
        <v>1003</v>
      </c>
      <c r="H365" s="70">
        <v>3</v>
      </c>
      <c r="I365" s="82">
        <v>15.4</v>
      </c>
      <c r="J365" s="77">
        <v>15.4</v>
      </c>
      <c r="K365" s="83">
        <v>65000</v>
      </c>
      <c r="L365" s="78">
        <v>1001000</v>
      </c>
      <c r="M365" s="83"/>
      <c r="N365" s="83">
        <v>1001000</v>
      </c>
      <c r="O365" s="81"/>
    </row>
    <row r="366" spans="1:15" ht="20.100000000000001" customHeight="1">
      <c r="A366" s="70">
        <v>358</v>
      </c>
      <c r="B366" s="70" t="s">
        <v>638</v>
      </c>
      <c r="C366" s="79" t="s">
        <v>290</v>
      </c>
      <c r="D366" s="80" t="s">
        <v>248</v>
      </c>
      <c r="E366" s="70">
        <v>9</v>
      </c>
      <c r="F366" s="81" t="s">
        <v>135</v>
      </c>
      <c r="G366" s="81" t="s">
        <v>332</v>
      </c>
      <c r="H366" s="70">
        <v>1</v>
      </c>
      <c r="I366" s="82">
        <v>30.1</v>
      </c>
      <c r="J366" s="77">
        <v>30.1</v>
      </c>
      <c r="K366" s="83">
        <v>65000</v>
      </c>
      <c r="L366" s="78">
        <v>1956500</v>
      </c>
      <c r="M366" s="83"/>
      <c r="N366" s="83">
        <v>1956500</v>
      </c>
      <c r="O366" s="81"/>
    </row>
    <row r="367" spans="1:15" ht="20.100000000000001" customHeight="1">
      <c r="A367" s="70">
        <v>359</v>
      </c>
      <c r="B367" s="70" t="s">
        <v>486</v>
      </c>
      <c r="C367" s="79" t="s">
        <v>67</v>
      </c>
      <c r="D367" s="80" t="s">
        <v>213</v>
      </c>
      <c r="E367" s="70">
        <v>9</v>
      </c>
      <c r="F367" s="81" t="s">
        <v>180</v>
      </c>
      <c r="G367" s="81" t="s">
        <v>727</v>
      </c>
      <c r="H367" s="70">
        <v>2</v>
      </c>
      <c r="I367" s="82">
        <v>30.3</v>
      </c>
      <c r="J367" s="77">
        <v>30.3</v>
      </c>
      <c r="K367" s="83">
        <v>65000</v>
      </c>
      <c r="L367" s="78">
        <v>1969500</v>
      </c>
      <c r="M367" s="83"/>
      <c r="N367" s="83">
        <v>1969500</v>
      </c>
      <c r="O367" s="81"/>
    </row>
    <row r="368" spans="1:15" ht="20.100000000000001" customHeight="1">
      <c r="A368" s="70">
        <v>360</v>
      </c>
      <c r="B368" s="70" t="s">
        <v>854</v>
      </c>
      <c r="C368" s="79" t="s">
        <v>855</v>
      </c>
      <c r="D368" s="80" t="s">
        <v>856</v>
      </c>
      <c r="E368" s="70">
        <v>9</v>
      </c>
      <c r="F368" s="81" t="s">
        <v>180</v>
      </c>
      <c r="G368" s="81" t="s">
        <v>1005</v>
      </c>
      <c r="H368" s="70">
        <v>1</v>
      </c>
      <c r="I368" s="82">
        <v>30.1</v>
      </c>
      <c r="J368" s="77">
        <v>30.1</v>
      </c>
      <c r="K368" s="83">
        <v>65000</v>
      </c>
      <c r="L368" s="78">
        <v>1956500</v>
      </c>
      <c r="M368" s="83"/>
      <c r="N368" s="83">
        <v>1956500</v>
      </c>
      <c r="O368" s="81"/>
    </row>
    <row r="369" spans="1:15" ht="20.100000000000001" customHeight="1">
      <c r="A369" s="70">
        <v>361</v>
      </c>
      <c r="B369" s="70" t="s">
        <v>686</v>
      </c>
      <c r="C369" s="79" t="s">
        <v>66</v>
      </c>
      <c r="D369" s="80" t="s">
        <v>233</v>
      </c>
      <c r="E369" s="70">
        <v>9</v>
      </c>
      <c r="F369" s="81" t="s">
        <v>180</v>
      </c>
      <c r="G369" s="81" t="s">
        <v>181</v>
      </c>
      <c r="H369" s="70">
        <v>1</v>
      </c>
      <c r="I369" s="82">
        <v>45.1</v>
      </c>
      <c r="J369" s="77">
        <v>45.1</v>
      </c>
      <c r="K369" s="83">
        <v>65000</v>
      </c>
      <c r="L369" s="78">
        <v>2931500</v>
      </c>
      <c r="M369" s="83"/>
      <c r="N369" s="83">
        <v>2931500</v>
      </c>
      <c r="O369" s="81"/>
    </row>
    <row r="370" spans="1:15" ht="20.100000000000001" customHeight="1">
      <c r="A370" s="70">
        <v>362</v>
      </c>
      <c r="B370" s="70" t="s">
        <v>687</v>
      </c>
      <c r="C370" s="79" t="s">
        <v>661</v>
      </c>
      <c r="D370" s="80" t="s">
        <v>662</v>
      </c>
      <c r="E370" s="70">
        <v>9</v>
      </c>
      <c r="F370" s="81" t="s">
        <v>144</v>
      </c>
      <c r="G370" s="81" t="s">
        <v>0</v>
      </c>
      <c r="H370" s="70">
        <v>2</v>
      </c>
      <c r="I370" s="82">
        <v>45.3</v>
      </c>
      <c r="J370" s="77">
        <v>45.3</v>
      </c>
      <c r="K370" s="83">
        <v>65000</v>
      </c>
      <c r="L370" s="78">
        <v>2944500</v>
      </c>
      <c r="M370" s="83"/>
      <c r="N370" s="83">
        <v>2944500</v>
      </c>
      <c r="O370" s="81"/>
    </row>
    <row r="371" spans="1:15" ht="20.100000000000001" customHeight="1">
      <c r="A371" s="70">
        <v>363</v>
      </c>
      <c r="B371" s="70" t="s">
        <v>549</v>
      </c>
      <c r="C371" s="79" t="s">
        <v>559</v>
      </c>
      <c r="D371" s="80" t="s">
        <v>217</v>
      </c>
      <c r="E371" s="70">
        <v>9</v>
      </c>
      <c r="F371" s="81" t="s">
        <v>144</v>
      </c>
      <c r="G371" s="81" t="s">
        <v>15</v>
      </c>
      <c r="H371" s="70">
        <v>1</v>
      </c>
      <c r="I371" s="82">
        <v>45.1</v>
      </c>
      <c r="J371" s="77">
        <v>45.1</v>
      </c>
      <c r="K371" s="83">
        <v>65000</v>
      </c>
      <c r="L371" s="78">
        <v>2931500</v>
      </c>
      <c r="M371" s="83"/>
      <c r="N371" s="83">
        <v>2931500</v>
      </c>
      <c r="O371" s="81"/>
    </row>
    <row r="372" spans="1:15" ht="20.100000000000001" customHeight="1">
      <c r="A372" s="70">
        <v>364</v>
      </c>
      <c r="B372" s="70" t="s">
        <v>470</v>
      </c>
      <c r="C372" s="79" t="s">
        <v>237</v>
      </c>
      <c r="D372" s="80" t="s">
        <v>80</v>
      </c>
      <c r="E372" s="70">
        <v>10</v>
      </c>
      <c r="F372" s="81" t="s">
        <v>133</v>
      </c>
      <c r="G372" s="81" t="s">
        <v>185</v>
      </c>
      <c r="H372" s="70">
        <v>3</v>
      </c>
      <c r="I372" s="82">
        <v>45.4</v>
      </c>
      <c r="J372" s="77">
        <v>45.4</v>
      </c>
      <c r="K372" s="83">
        <v>65000</v>
      </c>
      <c r="L372" s="78">
        <v>2951000</v>
      </c>
      <c r="M372" s="83"/>
      <c r="N372" s="83">
        <v>2951000</v>
      </c>
      <c r="O372" s="81"/>
    </row>
    <row r="373" spans="1:15" ht="20.100000000000001" customHeight="1">
      <c r="A373" s="70">
        <v>365</v>
      </c>
      <c r="B373" s="70" t="s">
        <v>470</v>
      </c>
      <c r="C373" s="79" t="s">
        <v>237</v>
      </c>
      <c r="D373" s="80" t="s">
        <v>80</v>
      </c>
      <c r="E373" s="70">
        <v>10</v>
      </c>
      <c r="F373" s="81" t="s">
        <v>133</v>
      </c>
      <c r="G373" s="81" t="s">
        <v>185</v>
      </c>
      <c r="H373" s="70">
        <v>2</v>
      </c>
      <c r="I373" s="82">
        <v>45.3</v>
      </c>
      <c r="J373" s="77">
        <v>45.3</v>
      </c>
      <c r="K373" s="83">
        <v>65000</v>
      </c>
      <c r="L373" s="78">
        <v>2944500</v>
      </c>
      <c r="M373" s="83"/>
      <c r="N373" s="83">
        <v>2944500</v>
      </c>
      <c r="O373" s="81"/>
    </row>
    <row r="374" spans="1:15" ht="20.100000000000001" customHeight="1">
      <c r="A374" s="70">
        <v>366</v>
      </c>
      <c r="B374" s="70" t="s">
        <v>470</v>
      </c>
      <c r="C374" s="79" t="s">
        <v>237</v>
      </c>
      <c r="D374" s="80" t="s">
        <v>80</v>
      </c>
      <c r="E374" s="70">
        <v>10</v>
      </c>
      <c r="F374" s="81" t="s">
        <v>133</v>
      </c>
      <c r="G374" s="81" t="s">
        <v>185</v>
      </c>
      <c r="H374" s="70">
        <v>1</v>
      </c>
      <c r="I374" s="82">
        <v>45.1</v>
      </c>
      <c r="J374" s="77">
        <v>45.1</v>
      </c>
      <c r="K374" s="83">
        <v>65000</v>
      </c>
      <c r="L374" s="78">
        <v>2931500</v>
      </c>
      <c r="M374" s="83"/>
      <c r="N374" s="83">
        <v>2931500</v>
      </c>
      <c r="O374" s="81"/>
    </row>
    <row r="375" spans="1:15" ht="20.100000000000001" customHeight="1">
      <c r="A375" s="70">
        <v>367</v>
      </c>
      <c r="B375" s="70" t="s">
        <v>470</v>
      </c>
      <c r="C375" s="79" t="s">
        <v>237</v>
      </c>
      <c r="D375" s="80" t="s">
        <v>80</v>
      </c>
      <c r="E375" s="70">
        <v>10</v>
      </c>
      <c r="F375" s="81" t="s">
        <v>133</v>
      </c>
      <c r="G375" s="81" t="s">
        <v>185</v>
      </c>
      <c r="H375" s="70">
        <v>3</v>
      </c>
      <c r="I375" s="82">
        <v>45.4</v>
      </c>
      <c r="J375" s="77">
        <v>45.4</v>
      </c>
      <c r="K375" s="83">
        <v>65000</v>
      </c>
      <c r="L375" s="78">
        <v>2951000</v>
      </c>
      <c r="M375" s="83"/>
      <c r="N375" s="83">
        <v>2951000</v>
      </c>
      <c r="O375" s="81"/>
    </row>
    <row r="376" spans="1:15" ht="20.100000000000001" customHeight="1">
      <c r="A376" s="70">
        <v>368</v>
      </c>
      <c r="B376" s="70" t="s">
        <v>470</v>
      </c>
      <c r="C376" s="79" t="s">
        <v>237</v>
      </c>
      <c r="D376" s="80" t="s">
        <v>80</v>
      </c>
      <c r="E376" s="70">
        <v>10</v>
      </c>
      <c r="F376" s="81" t="s">
        <v>133</v>
      </c>
      <c r="G376" s="81" t="s">
        <v>186</v>
      </c>
      <c r="H376" s="70">
        <v>3</v>
      </c>
      <c r="I376" s="82">
        <v>45.4</v>
      </c>
      <c r="J376" s="77">
        <v>45.4</v>
      </c>
      <c r="K376" s="83">
        <v>65000</v>
      </c>
      <c r="L376" s="78">
        <v>2951000</v>
      </c>
      <c r="M376" s="83"/>
      <c r="N376" s="83">
        <v>2951000</v>
      </c>
      <c r="O376" s="81"/>
    </row>
    <row r="377" spans="1:15" ht="20.100000000000001" customHeight="1">
      <c r="A377" s="70">
        <v>369</v>
      </c>
      <c r="B377" s="70" t="s">
        <v>470</v>
      </c>
      <c r="C377" s="79" t="s">
        <v>237</v>
      </c>
      <c r="D377" s="80" t="s">
        <v>80</v>
      </c>
      <c r="E377" s="70">
        <v>10</v>
      </c>
      <c r="F377" s="81" t="s">
        <v>133</v>
      </c>
      <c r="G377" s="81" t="s">
        <v>187</v>
      </c>
      <c r="H377" s="70">
        <v>3</v>
      </c>
      <c r="I377" s="82">
        <v>45.4</v>
      </c>
      <c r="J377" s="77">
        <v>45.4</v>
      </c>
      <c r="K377" s="83">
        <v>65000</v>
      </c>
      <c r="L377" s="78">
        <v>2951000</v>
      </c>
      <c r="M377" s="83"/>
      <c r="N377" s="83">
        <v>2951000</v>
      </c>
      <c r="O377" s="81"/>
    </row>
    <row r="378" spans="1:15" ht="20.100000000000001" customHeight="1">
      <c r="A378" s="70">
        <v>370</v>
      </c>
      <c r="B378" s="70" t="s">
        <v>470</v>
      </c>
      <c r="C378" s="79" t="s">
        <v>237</v>
      </c>
      <c r="D378" s="80" t="s">
        <v>80</v>
      </c>
      <c r="E378" s="70">
        <v>10</v>
      </c>
      <c r="F378" s="81" t="s">
        <v>133</v>
      </c>
      <c r="G378" s="81" t="s">
        <v>1006</v>
      </c>
      <c r="H378" s="70">
        <v>3</v>
      </c>
      <c r="I378" s="82">
        <v>45.4</v>
      </c>
      <c r="J378" s="77">
        <v>90.8</v>
      </c>
      <c r="K378" s="83">
        <v>65000</v>
      </c>
      <c r="L378" s="78">
        <v>5902000</v>
      </c>
      <c r="M378" s="83"/>
      <c r="N378" s="83">
        <v>5902000</v>
      </c>
      <c r="O378" s="81" t="s">
        <v>16</v>
      </c>
    </row>
    <row r="379" spans="1:15" ht="20.100000000000001" customHeight="1">
      <c r="A379" s="70">
        <v>371</v>
      </c>
      <c r="B379" s="70" t="s">
        <v>468</v>
      </c>
      <c r="C379" s="79" t="s">
        <v>81</v>
      </c>
      <c r="D379" s="80" t="s">
        <v>82</v>
      </c>
      <c r="E379" s="70">
        <v>10</v>
      </c>
      <c r="F379" s="81" t="s">
        <v>133</v>
      </c>
      <c r="G379" s="81" t="s">
        <v>185</v>
      </c>
      <c r="H379" s="70">
        <v>1</v>
      </c>
      <c r="I379" s="82">
        <v>45.1</v>
      </c>
      <c r="J379" s="77">
        <v>45.1</v>
      </c>
      <c r="K379" s="83">
        <v>65000</v>
      </c>
      <c r="L379" s="78">
        <v>2931500</v>
      </c>
      <c r="M379" s="83"/>
      <c r="N379" s="83">
        <v>2931500</v>
      </c>
      <c r="O379" s="81"/>
    </row>
    <row r="380" spans="1:15" ht="20.100000000000001" customHeight="1">
      <c r="A380" s="70">
        <v>372</v>
      </c>
      <c r="B380" s="70" t="s">
        <v>468</v>
      </c>
      <c r="C380" s="79" t="s">
        <v>81</v>
      </c>
      <c r="D380" s="80" t="s">
        <v>82</v>
      </c>
      <c r="E380" s="70">
        <v>10</v>
      </c>
      <c r="F380" s="81" t="s">
        <v>133</v>
      </c>
      <c r="G380" s="81" t="s">
        <v>185</v>
      </c>
      <c r="H380" s="70">
        <v>3</v>
      </c>
      <c r="I380" s="82">
        <v>45.4</v>
      </c>
      <c r="J380" s="77">
        <v>45.4</v>
      </c>
      <c r="K380" s="83">
        <v>65000</v>
      </c>
      <c r="L380" s="78">
        <v>2951000</v>
      </c>
      <c r="M380" s="83"/>
      <c r="N380" s="83">
        <v>2951000</v>
      </c>
      <c r="O380" s="81"/>
    </row>
    <row r="381" spans="1:15" ht="20.100000000000001" customHeight="1">
      <c r="A381" s="70">
        <v>373</v>
      </c>
      <c r="B381" s="70" t="s">
        <v>468</v>
      </c>
      <c r="C381" s="79" t="s">
        <v>81</v>
      </c>
      <c r="D381" s="80" t="s">
        <v>82</v>
      </c>
      <c r="E381" s="70">
        <v>10</v>
      </c>
      <c r="F381" s="81" t="s">
        <v>133</v>
      </c>
      <c r="G381" s="81" t="s">
        <v>185</v>
      </c>
      <c r="H381" s="70">
        <v>3</v>
      </c>
      <c r="I381" s="82">
        <v>45.4</v>
      </c>
      <c r="J381" s="77">
        <v>45.4</v>
      </c>
      <c r="K381" s="83">
        <v>65000</v>
      </c>
      <c r="L381" s="78">
        <v>2951000</v>
      </c>
      <c r="M381" s="83"/>
      <c r="N381" s="83">
        <v>2951000</v>
      </c>
      <c r="O381" s="81"/>
    </row>
    <row r="382" spans="1:15" ht="20.100000000000001" customHeight="1">
      <c r="A382" s="70">
        <v>374</v>
      </c>
      <c r="B382" s="70" t="s">
        <v>571</v>
      </c>
      <c r="C382" s="79" t="s">
        <v>308</v>
      </c>
      <c r="D382" s="80" t="s">
        <v>223</v>
      </c>
      <c r="E382" s="70">
        <v>10</v>
      </c>
      <c r="F382" s="81" t="s">
        <v>133</v>
      </c>
      <c r="G382" s="81" t="s">
        <v>186</v>
      </c>
      <c r="H382" s="70">
        <v>3</v>
      </c>
      <c r="I382" s="82">
        <v>45.4</v>
      </c>
      <c r="J382" s="77">
        <v>45.4</v>
      </c>
      <c r="K382" s="83">
        <v>65000</v>
      </c>
      <c r="L382" s="78">
        <v>2951000</v>
      </c>
      <c r="M382" s="83"/>
      <c r="N382" s="83">
        <v>2951000</v>
      </c>
      <c r="O382" s="81"/>
    </row>
    <row r="383" spans="1:15" ht="20.100000000000001" customHeight="1">
      <c r="A383" s="70">
        <v>375</v>
      </c>
      <c r="B383" s="70" t="s">
        <v>472</v>
      </c>
      <c r="C383" s="79" t="s">
        <v>79</v>
      </c>
      <c r="D383" s="80" t="s">
        <v>26</v>
      </c>
      <c r="E383" s="70">
        <v>10</v>
      </c>
      <c r="F383" s="81" t="s">
        <v>133</v>
      </c>
      <c r="G383" s="81" t="s">
        <v>185</v>
      </c>
      <c r="H383" s="70">
        <v>3</v>
      </c>
      <c r="I383" s="82">
        <v>45.4</v>
      </c>
      <c r="J383" s="77">
        <v>45.4</v>
      </c>
      <c r="K383" s="83">
        <v>65000</v>
      </c>
      <c r="L383" s="78">
        <v>2951000</v>
      </c>
      <c r="M383" s="83"/>
      <c r="N383" s="83">
        <v>2951000</v>
      </c>
      <c r="O383" s="81"/>
    </row>
    <row r="384" spans="1:15" ht="20.100000000000001" customHeight="1">
      <c r="A384" s="70">
        <v>376</v>
      </c>
      <c r="B384" s="70" t="s">
        <v>472</v>
      </c>
      <c r="C384" s="79" t="s">
        <v>79</v>
      </c>
      <c r="D384" s="80" t="s">
        <v>26</v>
      </c>
      <c r="E384" s="70">
        <v>10</v>
      </c>
      <c r="F384" s="81" t="s">
        <v>133</v>
      </c>
      <c r="G384" s="81" t="s">
        <v>185</v>
      </c>
      <c r="H384" s="70">
        <v>3</v>
      </c>
      <c r="I384" s="82">
        <v>45.4</v>
      </c>
      <c r="J384" s="77">
        <v>45.4</v>
      </c>
      <c r="K384" s="83">
        <v>65000</v>
      </c>
      <c r="L384" s="78">
        <v>2951000</v>
      </c>
      <c r="M384" s="83"/>
      <c r="N384" s="83">
        <v>2951000</v>
      </c>
      <c r="O384" s="81"/>
    </row>
    <row r="385" spans="1:15" ht="20.100000000000001" customHeight="1">
      <c r="A385" s="70">
        <v>377</v>
      </c>
      <c r="B385" s="70" t="s">
        <v>472</v>
      </c>
      <c r="C385" s="79" t="s">
        <v>79</v>
      </c>
      <c r="D385" s="80" t="s">
        <v>26</v>
      </c>
      <c r="E385" s="70">
        <v>10</v>
      </c>
      <c r="F385" s="81" t="s">
        <v>133</v>
      </c>
      <c r="G385" s="81" t="s">
        <v>185</v>
      </c>
      <c r="H385" s="70">
        <v>2</v>
      </c>
      <c r="I385" s="82">
        <v>45.3</v>
      </c>
      <c r="J385" s="77">
        <v>45.3</v>
      </c>
      <c r="K385" s="83">
        <v>65000</v>
      </c>
      <c r="L385" s="78">
        <v>2944500</v>
      </c>
      <c r="M385" s="83"/>
      <c r="N385" s="83">
        <v>2944500</v>
      </c>
      <c r="O385" s="81"/>
    </row>
    <row r="386" spans="1:15" ht="20.100000000000001" customHeight="1">
      <c r="A386" s="70">
        <v>378</v>
      </c>
      <c r="B386" s="70" t="s">
        <v>472</v>
      </c>
      <c r="C386" s="79" t="s">
        <v>79</v>
      </c>
      <c r="D386" s="80" t="s">
        <v>26</v>
      </c>
      <c r="E386" s="70">
        <v>10</v>
      </c>
      <c r="F386" s="81" t="s">
        <v>133</v>
      </c>
      <c r="G386" s="81" t="s">
        <v>186</v>
      </c>
      <c r="H386" s="70">
        <v>3</v>
      </c>
      <c r="I386" s="82">
        <v>45.4</v>
      </c>
      <c r="J386" s="77">
        <v>45.4</v>
      </c>
      <c r="K386" s="83">
        <v>65000</v>
      </c>
      <c r="L386" s="78">
        <v>2951000</v>
      </c>
      <c r="M386" s="83"/>
      <c r="N386" s="83">
        <v>2951000</v>
      </c>
      <c r="O386" s="81"/>
    </row>
    <row r="387" spans="1:15" ht="20.100000000000001" customHeight="1">
      <c r="A387" s="70">
        <v>379</v>
      </c>
      <c r="B387" s="70" t="s">
        <v>472</v>
      </c>
      <c r="C387" s="79" t="s">
        <v>79</v>
      </c>
      <c r="D387" s="80" t="s">
        <v>26</v>
      </c>
      <c r="E387" s="70">
        <v>10</v>
      </c>
      <c r="F387" s="81" t="s">
        <v>133</v>
      </c>
      <c r="G387" s="81" t="s">
        <v>186</v>
      </c>
      <c r="H387" s="70">
        <v>1</v>
      </c>
      <c r="I387" s="82">
        <v>45.1</v>
      </c>
      <c r="J387" s="77">
        <v>45.1</v>
      </c>
      <c r="K387" s="83">
        <v>65000</v>
      </c>
      <c r="L387" s="78">
        <v>2931500</v>
      </c>
      <c r="M387" s="83"/>
      <c r="N387" s="83">
        <v>2931500</v>
      </c>
      <c r="O387" s="81"/>
    </row>
    <row r="388" spans="1:15" ht="20.100000000000001" customHeight="1">
      <c r="A388" s="70">
        <v>380</v>
      </c>
      <c r="B388" s="70" t="s">
        <v>688</v>
      </c>
      <c r="C388" s="79" t="s">
        <v>36</v>
      </c>
      <c r="D388" s="80" t="s">
        <v>54</v>
      </c>
      <c r="E388" s="70">
        <v>10</v>
      </c>
      <c r="F388" s="81" t="s">
        <v>133</v>
      </c>
      <c r="G388" s="81" t="s">
        <v>185</v>
      </c>
      <c r="H388" s="70">
        <v>3</v>
      </c>
      <c r="I388" s="82">
        <v>45.4</v>
      </c>
      <c r="J388" s="77">
        <v>45.4</v>
      </c>
      <c r="K388" s="83">
        <v>65000</v>
      </c>
      <c r="L388" s="78">
        <v>2951000</v>
      </c>
      <c r="M388" s="83"/>
      <c r="N388" s="83">
        <v>2951000</v>
      </c>
      <c r="O388" s="81"/>
    </row>
    <row r="389" spans="1:15" ht="20.100000000000001" customHeight="1">
      <c r="A389" s="70">
        <v>381</v>
      </c>
      <c r="B389" s="70" t="s">
        <v>471</v>
      </c>
      <c r="C389" s="79" t="s">
        <v>58</v>
      </c>
      <c r="D389" s="80" t="s">
        <v>240</v>
      </c>
      <c r="E389" s="70">
        <v>10</v>
      </c>
      <c r="F389" s="81" t="s">
        <v>133</v>
      </c>
      <c r="G389" s="81" t="s">
        <v>1007</v>
      </c>
      <c r="H389" s="70">
        <v>1</v>
      </c>
      <c r="I389" s="82">
        <v>30.1</v>
      </c>
      <c r="J389" s="77">
        <v>30.1</v>
      </c>
      <c r="K389" s="83">
        <v>65000</v>
      </c>
      <c r="L389" s="78">
        <v>1956500</v>
      </c>
      <c r="M389" s="83"/>
      <c r="N389" s="83">
        <v>1956500</v>
      </c>
      <c r="O389" s="81"/>
    </row>
    <row r="390" spans="1:15" ht="20.100000000000001" customHeight="1">
      <c r="A390" s="70">
        <v>382</v>
      </c>
      <c r="B390" s="70" t="s">
        <v>471</v>
      </c>
      <c r="C390" s="79" t="s">
        <v>58</v>
      </c>
      <c r="D390" s="80" t="s">
        <v>240</v>
      </c>
      <c r="E390" s="70">
        <v>10</v>
      </c>
      <c r="F390" s="81" t="s">
        <v>133</v>
      </c>
      <c r="G390" s="81" t="s">
        <v>728</v>
      </c>
      <c r="H390" s="70">
        <v>1</v>
      </c>
      <c r="I390" s="82">
        <v>45.1</v>
      </c>
      <c r="J390" s="77">
        <v>45.1</v>
      </c>
      <c r="K390" s="83">
        <v>65000</v>
      </c>
      <c r="L390" s="78">
        <v>2931500</v>
      </c>
      <c r="M390" s="83"/>
      <c r="N390" s="83">
        <v>2931500</v>
      </c>
      <c r="O390" s="81"/>
    </row>
    <row r="391" spans="1:15" ht="20.100000000000001" customHeight="1">
      <c r="A391" s="70">
        <v>383</v>
      </c>
      <c r="B391" s="70" t="s">
        <v>471</v>
      </c>
      <c r="C391" s="79" t="s">
        <v>58</v>
      </c>
      <c r="D391" s="80" t="s">
        <v>240</v>
      </c>
      <c r="E391" s="70">
        <v>10</v>
      </c>
      <c r="F391" s="81" t="s">
        <v>133</v>
      </c>
      <c r="G391" s="81" t="s">
        <v>728</v>
      </c>
      <c r="H391" s="70">
        <v>3</v>
      </c>
      <c r="I391" s="82">
        <v>45.4</v>
      </c>
      <c r="J391" s="77">
        <v>45.4</v>
      </c>
      <c r="K391" s="83">
        <v>65000</v>
      </c>
      <c r="L391" s="78">
        <v>2951000</v>
      </c>
      <c r="M391" s="83"/>
      <c r="N391" s="83">
        <v>2951000</v>
      </c>
      <c r="O391" s="81"/>
    </row>
    <row r="392" spans="1:15" ht="20.100000000000001" customHeight="1">
      <c r="A392" s="70">
        <v>384</v>
      </c>
      <c r="B392" s="70" t="s">
        <v>471</v>
      </c>
      <c r="C392" s="79" t="s">
        <v>58</v>
      </c>
      <c r="D392" s="80" t="s">
        <v>240</v>
      </c>
      <c r="E392" s="70">
        <v>10</v>
      </c>
      <c r="F392" s="81" t="s">
        <v>133</v>
      </c>
      <c r="G392" s="81" t="s">
        <v>185</v>
      </c>
      <c r="H392" s="70">
        <v>3</v>
      </c>
      <c r="I392" s="82">
        <v>45.4</v>
      </c>
      <c r="J392" s="77">
        <v>45.4</v>
      </c>
      <c r="K392" s="83">
        <v>65000</v>
      </c>
      <c r="L392" s="78">
        <v>2951000</v>
      </c>
      <c r="M392" s="83"/>
      <c r="N392" s="83">
        <v>2951000</v>
      </c>
      <c r="O392" s="81"/>
    </row>
    <row r="393" spans="1:15" ht="20.100000000000001" customHeight="1">
      <c r="A393" s="70">
        <v>385</v>
      </c>
      <c r="B393" s="70" t="s">
        <v>471</v>
      </c>
      <c r="C393" s="79" t="s">
        <v>58</v>
      </c>
      <c r="D393" s="80" t="s">
        <v>240</v>
      </c>
      <c r="E393" s="70">
        <v>10</v>
      </c>
      <c r="F393" s="81" t="s">
        <v>133</v>
      </c>
      <c r="G393" s="81" t="s">
        <v>185</v>
      </c>
      <c r="H393" s="70">
        <v>3</v>
      </c>
      <c r="I393" s="82">
        <v>45.4</v>
      </c>
      <c r="J393" s="77">
        <v>45.4</v>
      </c>
      <c r="K393" s="83">
        <v>65000</v>
      </c>
      <c r="L393" s="78">
        <v>2951000</v>
      </c>
      <c r="M393" s="83"/>
      <c r="N393" s="83">
        <v>2951000</v>
      </c>
      <c r="O393" s="81"/>
    </row>
    <row r="394" spans="1:15" ht="20.100000000000001" customHeight="1">
      <c r="A394" s="70">
        <v>386</v>
      </c>
      <c r="B394" s="70" t="s">
        <v>471</v>
      </c>
      <c r="C394" s="79" t="s">
        <v>58</v>
      </c>
      <c r="D394" s="80" t="s">
        <v>240</v>
      </c>
      <c r="E394" s="70">
        <v>10</v>
      </c>
      <c r="F394" s="81" t="s">
        <v>133</v>
      </c>
      <c r="G394" s="81" t="s">
        <v>186</v>
      </c>
      <c r="H394" s="70">
        <v>3</v>
      </c>
      <c r="I394" s="82">
        <v>45.4</v>
      </c>
      <c r="J394" s="77">
        <v>45.4</v>
      </c>
      <c r="K394" s="83">
        <v>65000</v>
      </c>
      <c r="L394" s="78">
        <v>2951000</v>
      </c>
      <c r="M394" s="83"/>
      <c r="N394" s="83">
        <v>2951000</v>
      </c>
      <c r="O394" s="81"/>
    </row>
    <row r="395" spans="1:15" ht="20.100000000000001" customHeight="1">
      <c r="A395" s="70">
        <v>387</v>
      </c>
      <c r="B395" s="70" t="s">
        <v>857</v>
      </c>
      <c r="C395" s="79" t="s">
        <v>203</v>
      </c>
      <c r="D395" s="80" t="s">
        <v>267</v>
      </c>
      <c r="E395" s="70">
        <v>10</v>
      </c>
      <c r="F395" s="81" t="s">
        <v>133</v>
      </c>
      <c r="G395" s="81" t="s">
        <v>185</v>
      </c>
      <c r="H395" s="70">
        <v>3</v>
      </c>
      <c r="I395" s="82">
        <v>45.4</v>
      </c>
      <c r="J395" s="77">
        <v>45.4</v>
      </c>
      <c r="K395" s="83">
        <v>65000</v>
      </c>
      <c r="L395" s="78">
        <v>2951000</v>
      </c>
      <c r="M395" s="83"/>
      <c r="N395" s="83">
        <v>2951000</v>
      </c>
      <c r="O395" s="81"/>
    </row>
    <row r="396" spans="1:15" ht="20.100000000000001" customHeight="1">
      <c r="A396" s="70">
        <v>388</v>
      </c>
      <c r="B396" s="70" t="s">
        <v>857</v>
      </c>
      <c r="C396" s="79" t="s">
        <v>203</v>
      </c>
      <c r="D396" s="80" t="s">
        <v>267</v>
      </c>
      <c r="E396" s="70">
        <v>10</v>
      </c>
      <c r="F396" s="81" t="s">
        <v>133</v>
      </c>
      <c r="G396" s="81" t="s">
        <v>185</v>
      </c>
      <c r="H396" s="70">
        <v>3</v>
      </c>
      <c r="I396" s="82">
        <v>45.4</v>
      </c>
      <c r="J396" s="77">
        <v>45.4</v>
      </c>
      <c r="K396" s="83">
        <v>65000</v>
      </c>
      <c r="L396" s="78">
        <v>2951000</v>
      </c>
      <c r="M396" s="83"/>
      <c r="N396" s="83">
        <v>2951000</v>
      </c>
      <c r="O396" s="81"/>
    </row>
    <row r="397" spans="1:15" ht="20.100000000000001" customHeight="1">
      <c r="A397" s="70">
        <v>389</v>
      </c>
      <c r="B397" s="70" t="s">
        <v>857</v>
      </c>
      <c r="C397" s="79" t="s">
        <v>203</v>
      </c>
      <c r="D397" s="80" t="s">
        <v>267</v>
      </c>
      <c r="E397" s="70">
        <v>10</v>
      </c>
      <c r="F397" s="81" t="s">
        <v>133</v>
      </c>
      <c r="G397" s="81" t="s">
        <v>185</v>
      </c>
      <c r="H397" s="70">
        <v>2</v>
      </c>
      <c r="I397" s="82">
        <v>45.3</v>
      </c>
      <c r="J397" s="77">
        <v>45.3</v>
      </c>
      <c r="K397" s="83">
        <v>65000</v>
      </c>
      <c r="L397" s="78">
        <v>2944500</v>
      </c>
      <c r="M397" s="83"/>
      <c r="N397" s="83">
        <v>2944500</v>
      </c>
      <c r="O397" s="81"/>
    </row>
    <row r="398" spans="1:15" ht="20.100000000000001" customHeight="1">
      <c r="A398" s="70">
        <v>390</v>
      </c>
      <c r="B398" s="70" t="s">
        <v>857</v>
      </c>
      <c r="C398" s="79" t="s">
        <v>203</v>
      </c>
      <c r="D398" s="80" t="s">
        <v>267</v>
      </c>
      <c r="E398" s="70">
        <v>10</v>
      </c>
      <c r="F398" s="81" t="s">
        <v>133</v>
      </c>
      <c r="G398" s="81" t="s">
        <v>186</v>
      </c>
      <c r="H398" s="70">
        <v>1</v>
      </c>
      <c r="I398" s="82">
        <v>45.1</v>
      </c>
      <c r="J398" s="77">
        <v>45.1</v>
      </c>
      <c r="K398" s="83">
        <v>65000</v>
      </c>
      <c r="L398" s="78">
        <v>2931500</v>
      </c>
      <c r="M398" s="83"/>
      <c r="N398" s="83">
        <v>2931500</v>
      </c>
      <c r="O398" s="81"/>
    </row>
    <row r="399" spans="1:15" ht="20.100000000000001" customHeight="1">
      <c r="A399" s="70">
        <v>391</v>
      </c>
      <c r="B399" s="70" t="s">
        <v>469</v>
      </c>
      <c r="C399" s="79" t="s">
        <v>134</v>
      </c>
      <c r="D399" s="80" t="s">
        <v>221</v>
      </c>
      <c r="E399" s="70">
        <v>10</v>
      </c>
      <c r="F399" s="81" t="s">
        <v>133</v>
      </c>
      <c r="G399" s="81" t="s">
        <v>728</v>
      </c>
      <c r="H399" s="70">
        <v>1</v>
      </c>
      <c r="I399" s="82">
        <v>45.1</v>
      </c>
      <c r="J399" s="77">
        <v>45.1</v>
      </c>
      <c r="K399" s="83">
        <v>65000</v>
      </c>
      <c r="L399" s="78">
        <v>2931500</v>
      </c>
      <c r="M399" s="83"/>
      <c r="N399" s="83">
        <v>2931500</v>
      </c>
      <c r="O399" s="81"/>
    </row>
    <row r="400" spans="1:15" ht="20.100000000000001" customHeight="1">
      <c r="A400" s="70">
        <v>392</v>
      </c>
      <c r="B400" s="70" t="s">
        <v>469</v>
      </c>
      <c r="C400" s="79" t="s">
        <v>134</v>
      </c>
      <c r="D400" s="80" t="s">
        <v>221</v>
      </c>
      <c r="E400" s="70">
        <v>10</v>
      </c>
      <c r="F400" s="81" t="s">
        <v>133</v>
      </c>
      <c r="G400" s="81" t="s">
        <v>185</v>
      </c>
      <c r="H400" s="70">
        <v>3</v>
      </c>
      <c r="I400" s="82">
        <v>45.4</v>
      </c>
      <c r="J400" s="77">
        <v>45.4</v>
      </c>
      <c r="K400" s="83">
        <v>65000</v>
      </c>
      <c r="L400" s="78">
        <v>2951000</v>
      </c>
      <c r="M400" s="83"/>
      <c r="N400" s="83">
        <v>2951000</v>
      </c>
      <c r="O400" s="81"/>
    </row>
    <row r="401" spans="1:15" ht="20.100000000000001" customHeight="1">
      <c r="A401" s="70">
        <v>393</v>
      </c>
      <c r="B401" s="70" t="s">
        <v>469</v>
      </c>
      <c r="C401" s="79" t="s">
        <v>134</v>
      </c>
      <c r="D401" s="80" t="s">
        <v>221</v>
      </c>
      <c r="E401" s="70">
        <v>10</v>
      </c>
      <c r="F401" s="81" t="s">
        <v>133</v>
      </c>
      <c r="G401" s="81" t="s">
        <v>185</v>
      </c>
      <c r="H401" s="70">
        <v>3</v>
      </c>
      <c r="I401" s="82">
        <v>45.4</v>
      </c>
      <c r="J401" s="77">
        <v>45.4</v>
      </c>
      <c r="K401" s="83">
        <v>65000</v>
      </c>
      <c r="L401" s="78">
        <v>2951000</v>
      </c>
      <c r="M401" s="83"/>
      <c r="N401" s="83">
        <v>2951000</v>
      </c>
      <c r="O401" s="81"/>
    </row>
    <row r="402" spans="1:15" ht="20.100000000000001" customHeight="1">
      <c r="A402" s="70">
        <v>394</v>
      </c>
      <c r="B402" s="70" t="s">
        <v>469</v>
      </c>
      <c r="C402" s="79" t="s">
        <v>134</v>
      </c>
      <c r="D402" s="80" t="s">
        <v>221</v>
      </c>
      <c r="E402" s="70">
        <v>10</v>
      </c>
      <c r="F402" s="81" t="s">
        <v>133</v>
      </c>
      <c r="G402" s="81" t="s">
        <v>187</v>
      </c>
      <c r="H402" s="70">
        <v>3</v>
      </c>
      <c r="I402" s="82">
        <v>45.4</v>
      </c>
      <c r="J402" s="77">
        <v>45.4</v>
      </c>
      <c r="K402" s="83">
        <v>65000</v>
      </c>
      <c r="L402" s="78">
        <v>2951000</v>
      </c>
      <c r="M402" s="83"/>
      <c r="N402" s="83">
        <v>2951000</v>
      </c>
      <c r="O402" s="81"/>
    </row>
    <row r="403" spans="1:15" ht="20.100000000000001" customHeight="1">
      <c r="A403" s="70">
        <v>395</v>
      </c>
      <c r="B403" s="70" t="s">
        <v>858</v>
      </c>
      <c r="C403" s="79" t="s">
        <v>859</v>
      </c>
      <c r="D403" s="80" t="s">
        <v>41</v>
      </c>
      <c r="E403" s="70">
        <v>10</v>
      </c>
      <c r="F403" s="81" t="s">
        <v>133</v>
      </c>
      <c r="G403" s="81" t="s">
        <v>185</v>
      </c>
      <c r="H403" s="70">
        <v>1</v>
      </c>
      <c r="I403" s="82">
        <v>45.1</v>
      </c>
      <c r="J403" s="77">
        <v>45.1</v>
      </c>
      <c r="K403" s="83">
        <v>65000</v>
      </c>
      <c r="L403" s="78">
        <v>2931500</v>
      </c>
      <c r="M403" s="83"/>
      <c r="N403" s="83">
        <v>2931500</v>
      </c>
      <c r="O403" s="81"/>
    </row>
    <row r="404" spans="1:15" ht="20.100000000000001" customHeight="1">
      <c r="A404" s="70">
        <v>396</v>
      </c>
      <c r="B404" s="70" t="s">
        <v>858</v>
      </c>
      <c r="C404" s="79" t="s">
        <v>859</v>
      </c>
      <c r="D404" s="80" t="s">
        <v>41</v>
      </c>
      <c r="E404" s="70">
        <v>10</v>
      </c>
      <c r="F404" s="81" t="s">
        <v>133</v>
      </c>
      <c r="G404" s="81" t="s">
        <v>1006</v>
      </c>
      <c r="H404" s="70">
        <v>3</v>
      </c>
      <c r="I404" s="82">
        <v>45.4</v>
      </c>
      <c r="J404" s="77">
        <v>90.8</v>
      </c>
      <c r="K404" s="83">
        <v>65000</v>
      </c>
      <c r="L404" s="78">
        <v>5902000</v>
      </c>
      <c r="M404" s="83"/>
      <c r="N404" s="83">
        <v>5902000</v>
      </c>
      <c r="O404" s="81" t="s">
        <v>16</v>
      </c>
    </row>
    <row r="405" spans="1:15" ht="20.100000000000001" customHeight="1">
      <c r="A405" s="70">
        <v>397</v>
      </c>
      <c r="B405" s="70" t="s">
        <v>395</v>
      </c>
      <c r="C405" s="79" t="s">
        <v>83</v>
      </c>
      <c r="D405" s="80" t="s">
        <v>270</v>
      </c>
      <c r="E405" s="70">
        <v>10</v>
      </c>
      <c r="F405" s="81" t="s">
        <v>133</v>
      </c>
      <c r="G405" s="81" t="s">
        <v>185</v>
      </c>
      <c r="H405" s="70">
        <v>3</v>
      </c>
      <c r="I405" s="82">
        <v>45.4</v>
      </c>
      <c r="J405" s="77">
        <v>45.4</v>
      </c>
      <c r="K405" s="83">
        <v>65000</v>
      </c>
      <c r="L405" s="78">
        <v>2951000</v>
      </c>
      <c r="M405" s="83"/>
      <c r="N405" s="83">
        <v>2951000</v>
      </c>
      <c r="O405" s="81"/>
    </row>
    <row r="406" spans="1:15" ht="20.100000000000001" customHeight="1">
      <c r="A406" s="70">
        <v>398</v>
      </c>
      <c r="B406" s="70" t="s">
        <v>550</v>
      </c>
      <c r="C406" s="79" t="s">
        <v>167</v>
      </c>
      <c r="D406" s="80" t="s">
        <v>233</v>
      </c>
      <c r="E406" s="70">
        <v>10</v>
      </c>
      <c r="F406" s="81" t="s">
        <v>133</v>
      </c>
      <c r="G406" s="81" t="s">
        <v>186</v>
      </c>
      <c r="H406" s="70">
        <v>3</v>
      </c>
      <c r="I406" s="82">
        <v>45.4</v>
      </c>
      <c r="J406" s="77">
        <v>45.4</v>
      </c>
      <c r="K406" s="83">
        <v>65000</v>
      </c>
      <c r="L406" s="78">
        <v>2951000</v>
      </c>
      <c r="M406" s="83"/>
      <c r="N406" s="83">
        <v>2951000</v>
      </c>
      <c r="O406" s="81"/>
    </row>
    <row r="407" spans="1:15" ht="20.100000000000001" customHeight="1">
      <c r="A407" s="70">
        <v>399</v>
      </c>
      <c r="B407" s="70" t="s">
        <v>550</v>
      </c>
      <c r="C407" s="79" t="s">
        <v>167</v>
      </c>
      <c r="D407" s="80" t="s">
        <v>233</v>
      </c>
      <c r="E407" s="70">
        <v>10</v>
      </c>
      <c r="F407" s="81" t="s">
        <v>133</v>
      </c>
      <c r="G407" s="81" t="s">
        <v>186</v>
      </c>
      <c r="H407" s="70">
        <v>1</v>
      </c>
      <c r="I407" s="82">
        <v>45.1</v>
      </c>
      <c r="J407" s="77">
        <v>45.1</v>
      </c>
      <c r="K407" s="83">
        <v>65000</v>
      </c>
      <c r="L407" s="78">
        <v>2931500</v>
      </c>
      <c r="M407" s="83"/>
      <c r="N407" s="83">
        <v>2931500</v>
      </c>
      <c r="O407" s="81"/>
    </row>
    <row r="408" spans="1:15" ht="20.100000000000001" customHeight="1">
      <c r="A408" s="70">
        <v>400</v>
      </c>
      <c r="B408" s="70" t="s">
        <v>550</v>
      </c>
      <c r="C408" s="79" t="s">
        <v>167</v>
      </c>
      <c r="D408" s="80" t="s">
        <v>233</v>
      </c>
      <c r="E408" s="70">
        <v>10</v>
      </c>
      <c r="F408" s="81" t="s">
        <v>133</v>
      </c>
      <c r="G408" s="81" t="s">
        <v>187</v>
      </c>
      <c r="H408" s="70">
        <v>3</v>
      </c>
      <c r="I408" s="82">
        <v>45.4</v>
      </c>
      <c r="J408" s="77">
        <v>45.4</v>
      </c>
      <c r="K408" s="83">
        <v>65000</v>
      </c>
      <c r="L408" s="78">
        <v>2951000</v>
      </c>
      <c r="M408" s="83"/>
      <c r="N408" s="83">
        <v>2951000</v>
      </c>
      <c r="O408" s="81"/>
    </row>
    <row r="409" spans="1:15" ht="20.100000000000001" customHeight="1">
      <c r="A409" s="70">
        <v>401</v>
      </c>
      <c r="B409" s="70" t="s">
        <v>550</v>
      </c>
      <c r="C409" s="79" t="s">
        <v>167</v>
      </c>
      <c r="D409" s="80" t="s">
        <v>233</v>
      </c>
      <c r="E409" s="70">
        <v>10</v>
      </c>
      <c r="F409" s="81" t="s">
        <v>133</v>
      </c>
      <c r="G409" s="81" t="s">
        <v>1008</v>
      </c>
      <c r="H409" s="70">
        <v>2</v>
      </c>
      <c r="I409" s="82">
        <v>45.3</v>
      </c>
      <c r="J409" s="77">
        <v>90.6</v>
      </c>
      <c r="K409" s="83">
        <v>65000</v>
      </c>
      <c r="L409" s="78">
        <v>5889000</v>
      </c>
      <c r="M409" s="83"/>
      <c r="N409" s="83">
        <v>5889000</v>
      </c>
      <c r="O409" s="81" t="s">
        <v>16</v>
      </c>
    </row>
    <row r="410" spans="1:15" ht="20.100000000000001" customHeight="1">
      <c r="A410" s="70">
        <v>402</v>
      </c>
      <c r="B410" s="70" t="s">
        <v>550</v>
      </c>
      <c r="C410" s="79" t="s">
        <v>167</v>
      </c>
      <c r="D410" s="80" t="s">
        <v>233</v>
      </c>
      <c r="E410" s="70">
        <v>10</v>
      </c>
      <c r="F410" s="81" t="s">
        <v>133</v>
      </c>
      <c r="G410" s="81" t="s">
        <v>1006</v>
      </c>
      <c r="H410" s="70">
        <v>4</v>
      </c>
      <c r="I410" s="82">
        <v>45.5</v>
      </c>
      <c r="J410" s="77">
        <v>91</v>
      </c>
      <c r="K410" s="83">
        <v>65000</v>
      </c>
      <c r="L410" s="78">
        <v>5915000</v>
      </c>
      <c r="M410" s="83"/>
      <c r="N410" s="83">
        <v>5915000</v>
      </c>
      <c r="O410" s="81" t="s">
        <v>16</v>
      </c>
    </row>
    <row r="411" spans="1:15" ht="20.100000000000001" customHeight="1">
      <c r="A411" s="70">
        <v>403</v>
      </c>
      <c r="B411" s="70" t="s">
        <v>608</v>
      </c>
      <c r="C411" s="79" t="s">
        <v>622</v>
      </c>
      <c r="D411" s="80" t="s">
        <v>233</v>
      </c>
      <c r="E411" s="70">
        <v>10</v>
      </c>
      <c r="F411" s="81" t="s">
        <v>133</v>
      </c>
      <c r="G411" s="81" t="s">
        <v>188</v>
      </c>
      <c r="H411" s="70">
        <v>3</v>
      </c>
      <c r="I411" s="82">
        <v>45.4</v>
      </c>
      <c r="J411" s="77">
        <v>45.4</v>
      </c>
      <c r="K411" s="83">
        <v>65000</v>
      </c>
      <c r="L411" s="78">
        <v>2951000</v>
      </c>
      <c r="M411" s="83"/>
      <c r="N411" s="83">
        <v>2951000</v>
      </c>
      <c r="O411" s="81"/>
    </row>
    <row r="412" spans="1:15" ht="20.100000000000001" customHeight="1">
      <c r="A412" s="70">
        <v>404</v>
      </c>
      <c r="B412" s="70" t="s">
        <v>90</v>
      </c>
      <c r="C412" s="79" t="s">
        <v>91</v>
      </c>
      <c r="D412" s="80" t="s">
        <v>326</v>
      </c>
      <c r="E412" s="70">
        <v>10</v>
      </c>
      <c r="F412" s="81" t="s">
        <v>133</v>
      </c>
      <c r="G412" s="81" t="s">
        <v>730</v>
      </c>
      <c r="H412" s="70">
        <v>2</v>
      </c>
      <c r="I412" s="82">
        <v>45.3</v>
      </c>
      <c r="J412" s="77">
        <v>45.3</v>
      </c>
      <c r="K412" s="83">
        <v>65000</v>
      </c>
      <c r="L412" s="78">
        <v>2944500</v>
      </c>
      <c r="M412" s="83"/>
      <c r="N412" s="83">
        <v>2944500</v>
      </c>
      <c r="O412" s="81"/>
    </row>
    <row r="413" spans="1:15" ht="20.100000000000001" customHeight="1">
      <c r="A413" s="70">
        <v>405</v>
      </c>
      <c r="B413" s="70" t="s">
        <v>92</v>
      </c>
      <c r="C413" s="79" t="s">
        <v>56</v>
      </c>
      <c r="D413" s="80" t="s">
        <v>223</v>
      </c>
      <c r="E413" s="70">
        <v>10</v>
      </c>
      <c r="F413" s="81" t="s">
        <v>133</v>
      </c>
      <c r="G413" s="81" t="s">
        <v>190</v>
      </c>
      <c r="H413" s="70">
        <v>2</v>
      </c>
      <c r="I413" s="82">
        <v>45.3</v>
      </c>
      <c r="J413" s="77">
        <v>45.3</v>
      </c>
      <c r="K413" s="83">
        <v>65000</v>
      </c>
      <c r="L413" s="78">
        <v>2944500</v>
      </c>
      <c r="M413" s="83"/>
      <c r="N413" s="83">
        <v>2944500</v>
      </c>
      <c r="O413" s="81"/>
    </row>
    <row r="414" spans="1:15" ht="20.100000000000001" customHeight="1">
      <c r="A414" s="70">
        <v>406</v>
      </c>
      <c r="B414" s="70" t="s">
        <v>92</v>
      </c>
      <c r="C414" s="79" t="s">
        <v>56</v>
      </c>
      <c r="D414" s="80" t="s">
        <v>223</v>
      </c>
      <c r="E414" s="70">
        <v>10</v>
      </c>
      <c r="F414" s="81" t="s">
        <v>133</v>
      </c>
      <c r="G414" s="81" t="s">
        <v>190</v>
      </c>
      <c r="H414" s="70">
        <v>4</v>
      </c>
      <c r="I414" s="82">
        <v>45.5</v>
      </c>
      <c r="J414" s="77">
        <v>45.5</v>
      </c>
      <c r="K414" s="83">
        <v>65000</v>
      </c>
      <c r="L414" s="78">
        <v>2957500</v>
      </c>
      <c r="M414" s="83"/>
      <c r="N414" s="83">
        <v>2957500</v>
      </c>
      <c r="O414" s="81"/>
    </row>
    <row r="415" spans="1:15" ht="20.100000000000001" customHeight="1">
      <c r="A415" s="70">
        <v>407</v>
      </c>
      <c r="B415" s="70" t="s">
        <v>92</v>
      </c>
      <c r="C415" s="79" t="s">
        <v>56</v>
      </c>
      <c r="D415" s="80" t="s">
        <v>223</v>
      </c>
      <c r="E415" s="70">
        <v>10</v>
      </c>
      <c r="F415" s="81" t="s">
        <v>133</v>
      </c>
      <c r="G415" s="81" t="s">
        <v>190</v>
      </c>
      <c r="H415" s="70">
        <v>3</v>
      </c>
      <c r="I415" s="82">
        <v>45.4</v>
      </c>
      <c r="J415" s="77">
        <v>45.4</v>
      </c>
      <c r="K415" s="83">
        <v>65000</v>
      </c>
      <c r="L415" s="78">
        <v>2951000</v>
      </c>
      <c r="M415" s="83"/>
      <c r="N415" s="83">
        <v>2951000</v>
      </c>
      <c r="O415" s="81"/>
    </row>
    <row r="416" spans="1:15" ht="20.100000000000001" customHeight="1">
      <c r="A416" s="70">
        <v>408</v>
      </c>
      <c r="B416" s="70" t="s">
        <v>690</v>
      </c>
      <c r="C416" s="79" t="s">
        <v>60</v>
      </c>
      <c r="D416" s="80" t="s">
        <v>201</v>
      </c>
      <c r="E416" s="70">
        <v>10</v>
      </c>
      <c r="F416" s="81" t="s">
        <v>194</v>
      </c>
      <c r="G416" s="81" t="s">
        <v>194</v>
      </c>
      <c r="H416" s="70">
        <v>2</v>
      </c>
      <c r="I416" s="82">
        <v>30.3</v>
      </c>
      <c r="J416" s="77">
        <v>30.3</v>
      </c>
      <c r="K416" s="83">
        <v>65000</v>
      </c>
      <c r="L416" s="78">
        <v>1969500</v>
      </c>
      <c r="M416" s="83"/>
      <c r="N416" s="83">
        <v>1969500</v>
      </c>
      <c r="O416" s="81"/>
    </row>
    <row r="417" spans="1:15" ht="20.100000000000001" customHeight="1">
      <c r="A417" s="70">
        <v>409</v>
      </c>
      <c r="B417" s="70" t="s">
        <v>690</v>
      </c>
      <c r="C417" s="79" t="s">
        <v>60</v>
      </c>
      <c r="D417" s="80" t="s">
        <v>201</v>
      </c>
      <c r="E417" s="70">
        <v>10</v>
      </c>
      <c r="F417" s="81" t="s">
        <v>194</v>
      </c>
      <c r="G417" s="81" t="s">
        <v>194</v>
      </c>
      <c r="H417" s="70">
        <v>1</v>
      </c>
      <c r="I417" s="82">
        <v>30.1</v>
      </c>
      <c r="J417" s="77">
        <v>30.1</v>
      </c>
      <c r="K417" s="83">
        <v>65000</v>
      </c>
      <c r="L417" s="78">
        <v>1956500</v>
      </c>
      <c r="M417" s="83"/>
      <c r="N417" s="83">
        <v>1956500</v>
      </c>
      <c r="O417" s="81" t="s">
        <v>1054</v>
      </c>
    </row>
    <row r="418" spans="1:15" ht="20.100000000000001" customHeight="1">
      <c r="A418" s="70">
        <v>410</v>
      </c>
      <c r="B418" s="70" t="s">
        <v>692</v>
      </c>
      <c r="C418" s="79" t="s">
        <v>663</v>
      </c>
      <c r="D418" s="80" t="s">
        <v>62</v>
      </c>
      <c r="E418" s="70">
        <v>10</v>
      </c>
      <c r="F418" s="81" t="s">
        <v>194</v>
      </c>
      <c r="G418" s="81" t="s">
        <v>194</v>
      </c>
      <c r="H418" s="70">
        <v>2</v>
      </c>
      <c r="I418" s="82">
        <v>30.3</v>
      </c>
      <c r="J418" s="77">
        <v>30.3</v>
      </c>
      <c r="K418" s="83">
        <v>65000</v>
      </c>
      <c r="L418" s="78">
        <v>1969500</v>
      </c>
      <c r="M418" s="83"/>
      <c r="N418" s="83">
        <v>1969500</v>
      </c>
      <c r="O418" s="81"/>
    </row>
    <row r="419" spans="1:15" ht="20.100000000000001" customHeight="1">
      <c r="A419" s="70">
        <v>411</v>
      </c>
      <c r="B419" s="70" t="s">
        <v>394</v>
      </c>
      <c r="C419" s="79" t="s">
        <v>325</v>
      </c>
      <c r="D419" s="80" t="s">
        <v>208</v>
      </c>
      <c r="E419" s="70">
        <v>10</v>
      </c>
      <c r="F419" s="81" t="s">
        <v>194</v>
      </c>
      <c r="G419" s="81" t="s">
        <v>194</v>
      </c>
      <c r="H419" s="70">
        <v>3</v>
      </c>
      <c r="I419" s="82">
        <v>30.4</v>
      </c>
      <c r="J419" s="77">
        <v>30.4</v>
      </c>
      <c r="K419" s="83">
        <v>65000</v>
      </c>
      <c r="L419" s="78">
        <v>1976000</v>
      </c>
      <c r="M419" s="83"/>
      <c r="N419" s="83">
        <v>1976000</v>
      </c>
      <c r="O419" s="81"/>
    </row>
    <row r="420" spans="1:15" ht="20.100000000000001" customHeight="1">
      <c r="A420" s="70">
        <v>412</v>
      </c>
      <c r="B420" s="70" t="s">
        <v>475</v>
      </c>
      <c r="C420" s="79" t="s">
        <v>85</v>
      </c>
      <c r="D420" s="80" t="s">
        <v>299</v>
      </c>
      <c r="E420" s="70">
        <v>10</v>
      </c>
      <c r="F420" s="81" t="s">
        <v>194</v>
      </c>
      <c r="G420" s="81" t="s">
        <v>194</v>
      </c>
      <c r="H420" s="70">
        <v>3</v>
      </c>
      <c r="I420" s="82">
        <v>30.4</v>
      </c>
      <c r="J420" s="77">
        <v>30.4</v>
      </c>
      <c r="K420" s="83">
        <v>65000</v>
      </c>
      <c r="L420" s="78">
        <v>1976000</v>
      </c>
      <c r="M420" s="83"/>
      <c r="N420" s="83">
        <v>1976000</v>
      </c>
      <c r="O420" s="81"/>
    </row>
    <row r="421" spans="1:15" ht="20.100000000000001" customHeight="1">
      <c r="A421" s="70">
        <v>413</v>
      </c>
      <c r="B421" s="70" t="s">
        <v>689</v>
      </c>
      <c r="C421" s="79" t="s">
        <v>203</v>
      </c>
      <c r="D421" s="80" t="s">
        <v>235</v>
      </c>
      <c r="E421" s="70">
        <v>10</v>
      </c>
      <c r="F421" s="81" t="s">
        <v>194</v>
      </c>
      <c r="G421" s="81" t="s">
        <v>194</v>
      </c>
      <c r="H421" s="70">
        <v>1</v>
      </c>
      <c r="I421" s="82">
        <v>30.1</v>
      </c>
      <c r="J421" s="77">
        <v>30.1</v>
      </c>
      <c r="K421" s="83">
        <v>65000</v>
      </c>
      <c r="L421" s="78">
        <v>1956500</v>
      </c>
      <c r="M421" s="83"/>
      <c r="N421" s="83">
        <v>1956500</v>
      </c>
      <c r="O421" s="81"/>
    </row>
    <row r="422" spans="1:15" ht="20.100000000000001" customHeight="1">
      <c r="A422" s="70">
        <v>414</v>
      </c>
      <c r="B422" s="70" t="s">
        <v>691</v>
      </c>
      <c r="C422" s="79" t="s">
        <v>203</v>
      </c>
      <c r="D422" s="80" t="s">
        <v>26</v>
      </c>
      <c r="E422" s="70">
        <v>10</v>
      </c>
      <c r="F422" s="81" t="s">
        <v>194</v>
      </c>
      <c r="G422" s="81" t="s">
        <v>1009</v>
      </c>
      <c r="H422" s="70">
        <v>1</v>
      </c>
      <c r="I422" s="82">
        <v>15.1</v>
      </c>
      <c r="J422" s="77">
        <v>15.1</v>
      </c>
      <c r="K422" s="83">
        <v>65000</v>
      </c>
      <c r="L422" s="78">
        <v>981500</v>
      </c>
      <c r="M422" s="83"/>
      <c r="N422" s="83">
        <v>981500</v>
      </c>
      <c r="O422" s="81"/>
    </row>
    <row r="423" spans="1:15" ht="20.100000000000001" customHeight="1">
      <c r="A423" s="70">
        <v>415</v>
      </c>
      <c r="B423" s="70" t="s">
        <v>474</v>
      </c>
      <c r="C423" s="79" t="s">
        <v>86</v>
      </c>
      <c r="D423" s="80" t="s">
        <v>87</v>
      </c>
      <c r="E423" s="70">
        <v>10</v>
      </c>
      <c r="F423" s="81" t="s">
        <v>194</v>
      </c>
      <c r="G423" s="81" t="s">
        <v>194</v>
      </c>
      <c r="H423" s="70">
        <v>1</v>
      </c>
      <c r="I423" s="82">
        <v>30.1</v>
      </c>
      <c r="J423" s="77">
        <v>30.1</v>
      </c>
      <c r="K423" s="83">
        <v>65000</v>
      </c>
      <c r="L423" s="78">
        <v>1956500</v>
      </c>
      <c r="M423" s="83"/>
      <c r="N423" s="83">
        <v>1956500</v>
      </c>
      <c r="O423" s="81"/>
    </row>
    <row r="424" spans="1:15" ht="20.100000000000001" customHeight="1">
      <c r="A424" s="70">
        <v>416</v>
      </c>
      <c r="B424" s="70" t="s">
        <v>572</v>
      </c>
      <c r="C424" s="79" t="s">
        <v>237</v>
      </c>
      <c r="D424" s="80" t="s">
        <v>580</v>
      </c>
      <c r="E424" s="70">
        <v>10</v>
      </c>
      <c r="F424" s="81" t="s">
        <v>512</v>
      </c>
      <c r="G424" s="81" t="s">
        <v>1010</v>
      </c>
      <c r="H424" s="70">
        <v>1</v>
      </c>
      <c r="I424" s="82">
        <v>30.1</v>
      </c>
      <c r="J424" s="77">
        <v>30.1</v>
      </c>
      <c r="K424" s="83">
        <v>65000</v>
      </c>
      <c r="L424" s="78">
        <v>1956500</v>
      </c>
      <c r="M424" s="83"/>
      <c r="N424" s="83">
        <v>1956500</v>
      </c>
      <c r="O424" s="81"/>
    </row>
    <row r="425" spans="1:15" ht="20.100000000000001" customHeight="1">
      <c r="A425" s="70">
        <v>417</v>
      </c>
      <c r="B425" s="70" t="s">
        <v>605</v>
      </c>
      <c r="C425" s="79" t="s">
        <v>88</v>
      </c>
      <c r="D425" s="80" t="s">
        <v>82</v>
      </c>
      <c r="E425" s="70">
        <v>10</v>
      </c>
      <c r="F425" s="81" t="s">
        <v>512</v>
      </c>
      <c r="G425" s="81" t="s">
        <v>731</v>
      </c>
      <c r="H425" s="70">
        <v>2</v>
      </c>
      <c r="I425" s="82">
        <v>30.3</v>
      </c>
      <c r="J425" s="77">
        <v>30.3</v>
      </c>
      <c r="K425" s="83">
        <v>65000</v>
      </c>
      <c r="L425" s="78">
        <v>1969500</v>
      </c>
      <c r="M425" s="83"/>
      <c r="N425" s="83">
        <v>1969500</v>
      </c>
      <c r="O425" s="81"/>
    </row>
    <row r="426" spans="1:15" ht="20.100000000000001" customHeight="1">
      <c r="A426" s="70">
        <v>418</v>
      </c>
      <c r="B426" s="70" t="s">
        <v>605</v>
      </c>
      <c r="C426" s="79" t="s">
        <v>88</v>
      </c>
      <c r="D426" s="80" t="s">
        <v>82</v>
      </c>
      <c r="E426" s="70">
        <v>10</v>
      </c>
      <c r="F426" s="81" t="s">
        <v>512</v>
      </c>
      <c r="G426" s="81" t="s">
        <v>1011</v>
      </c>
      <c r="H426" s="70">
        <v>1</v>
      </c>
      <c r="I426" s="82">
        <v>45.1</v>
      </c>
      <c r="J426" s="77">
        <v>45.1</v>
      </c>
      <c r="K426" s="83">
        <v>65000</v>
      </c>
      <c r="L426" s="78">
        <v>2931500</v>
      </c>
      <c r="M426" s="83"/>
      <c r="N426" s="83">
        <v>2931500</v>
      </c>
      <c r="O426" s="81"/>
    </row>
    <row r="427" spans="1:15" ht="20.100000000000001" customHeight="1">
      <c r="A427" s="70">
        <v>419</v>
      </c>
      <c r="B427" s="70" t="s">
        <v>605</v>
      </c>
      <c r="C427" s="79" t="s">
        <v>88</v>
      </c>
      <c r="D427" s="80" t="s">
        <v>82</v>
      </c>
      <c r="E427" s="70">
        <v>10</v>
      </c>
      <c r="F427" s="81" t="s">
        <v>512</v>
      </c>
      <c r="G427" s="81" t="s">
        <v>1012</v>
      </c>
      <c r="H427" s="70">
        <v>1</v>
      </c>
      <c r="I427" s="82">
        <v>45.1</v>
      </c>
      <c r="J427" s="77">
        <v>45.1</v>
      </c>
      <c r="K427" s="83">
        <v>65000</v>
      </c>
      <c r="L427" s="78">
        <v>2931500</v>
      </c>
      <c r="M427" s="83"/>
      <c r="N427" s="83">
        <v>2931500</v>
      </c>
      <c r="O427" s="81"/>
    </row>
    <row r="428" spans="1:15" ht="20.100000000000001" customHeight="1">
      <c r="A428" s="70">
        <v>420</v>
      </c>
      <c r="B428" s="70" t="s">
        <v>476</v>
      </c>
      <c r="C428" s="79" t="s">
        <v>89</v>
      </c>
      <c r="D428" s="80" t="s">
        <v>218</v>
      </c>
      <c r="E428" s="70">
        <v>10</v>
      </c>
      <c r="F428" s="81" t="s">
        <v>512</v>
      </c>
      <c r="G428" s="81" t="s">
        <v>1013</v>
      </c>
      <c r="H428" s="70">
        <v>2</v>
      </c>
      <c r="I428" s="82">
        <v>45.3</v>
      </c>
      <c r="J428" s="77">
        <v>45.3</v>
      </c>
      <c r="K428" s="83">
        <v>65000</v>
      </c>
      <c r="L428" s="78">
        <v>2944500</v>
      </c>
      <c r="M428" s="83"/>
      <c r="N428" s="83">
        <v>2944500</v>
      </c>
      <c r="O428" s="81"/>
    </row>
    <row r="429" spans="1:15" ht="20.100000000000001" customHeight="1">
      <c r="A429" s="70">
        <v>421</v>
      </c>
      <c r="B429" s="70" t="s">
        <v>476</v>
      </c>
      <c r="C429" s="79" t="s">
        <v>89</v>
      </c>
      <c r="D429" s="80" t="s">
        <v>218</v>
      </c>
      <c r="E429" s="70">
        <v>10</v>
      </c>
      <c r="F429" s="81" t="s">
        <v>512</v>
      </c>
      <c r="G429" s="81" t="s">
        <v>513</v>
      </c>
      <c r="H429" s="70">
        <v>4</v>
      </c>
      <c r="I429" s="82">
        <v>45.5</v>
      </c>
      <c r="J429" s="77">
        <v>45.5</v>
      </c>
      <c r="K429" s="83">
        <v>65000</v>
      </c>
      <c r="L429" s="78">
        <v>2957500</v>
      </c>
      <c r="M429" s="83"/>
      <c r="N429" s="83">
        <v>2957500</v>
      </c>
      <c r="O429" s="81"/>
    </row>
    <row r="430" spans="1:15" ht="20.100000000000001" customHeight="1">
      <c r="A430" s="70">
        <v>422</v>
      </c>
      <c r="B430" s="70" t="s">
        <v>476</v>
      </c>
      <c r="C430" s="79" t="s">
        <v>89</v>
      </c>
      <c r="D430" s="80" t="s">
        <v>218</v>
      </c>
      <c r="E430" s="70">
        <v>10</v>
      </c>
      <c r="F430" s="81" t="s">
        <v>512</v>
      </c>
      <c r="G430" s="81" t="s">
        <v>513</v>
      </c>
      <c r="H430" s="70">
        <v>1</v>
      </c>
      <c r="I430" s="82">
        <v>45.1</v>
      </c>
      <c r="J430" s="77">
        <v>45.1</v>
      </c>
      <c r="K430" s="83">
        <v>65000</v>
      </c>
      <c r="L430" s="78">
        <v>2931500</v>
      </c>
      <c r="M430" s="83"/>
      <c r="N430" s="83">
        <v>2931500</v>
      </c>
      <c r="O430" s="81"/>
    </row>
    <row r="431" spans="1:15" ht="20.100000000000001" customHeight="1">
      <c r="A431" s="70">
        <v>423</v>
      </c>
      <c r="B431" s="70" t="s">
        <v>476</v>
      </c>
      <c r="C431" s="79" t="s">
        <v>89</v>
      </c>
      <c r="D431" s="80" t="s">
        <v>218</v>
      </c>
      <c r="E431" s="70">
        <v>10</v>
      </c>
      <c r="F431" s="81" t="s">
        <v>512</v>
      </c>
      <c r="G431" s="81" t="s">
        <v>513</v>
      </c>
      <c r="H431" s="70">
        <v>5</v>
      </c>
      <c r="I431" s="82">
        <v>45.6</v>
      </c>
      <c r="J431" s="77">
        <v>45.6</v>
      </c>
      <c r="K431" s="83">
        <v>65000</v>
      </c>
      <c r="L431" s="78">
        <v>2964000</v>
      </c>
      <c r="M431" s="83"/>
      <c r="N431" s="83">
        <v>2964000</v>
      </c>
      <c r="O431" s="81"/>
    </row>
    <row r="432" spans="1:15" ht="20.100000000000001" customHeight="1">
      <c r="A432" s="70">
        <v>424</v>
      </c>
      <c r="B432" s="70" t="s">
        <v>476</v>
      </c>
      <c r="C432" s="79" t="s">
        <v>89</v>
      </c>
      <c r="D432" s="80" t="s">
        <v>218</v>
      </c>
      <c r="E432" s="70">
        <v>10</v>
      </c>
      <c r="F432" s="81" t="s">
        <v>512</v>
      </c>
      <c r="G432" s="81" t="s">
        <v>513</v>
      </c>
      <c r="H432" s="70">
        <v>4</v>
      </c>
      <c r="I432" s="82">
        <v>45.5</v>
      </c>
      <c r="J432" s="77">
        <v>45.5</v>
      </c>
      <c r="K432" s="83">
        <v>65000</v>
      </c>
      <c r="L432" s="78">
        <v>2957500</v>
      </c>
      <c r="M432" s="83"/>
      <c r="N432" s="83">
        <v>2957500</v>
      </c>
      <c r="O432" s="81"/>
    </row>
    <row r="433" spans="1:15" ht="20.100000000000001" customHeight="1">
      <c r="A433" s="70">
        <v>425</v>
      </c>
      <c r="B433" s="70" t="s">
        <v>476</v>
      </c>
      <c r="C433" s="79" t="s">
        <v>89</v>
      </c>
      <c r="D433" s="80" t="s">
        <v>218</v>
      </c>
      <c r="E433" s="70">
        <v>10</v>
      </c>
      <c r="F433" s="81" t="s">
        <v>512</v>
      </c>
      <c r="G433" s="81" t="s">
        <v>1014</v>
      </c>
      <c r="H433" s="70">
        <v>2</v>
      </c>
      <c r="I433" s="82">
        <v>45.3</v>
      </c>
      <c r="J433" s="77">
        <v>45.3</v>
      </c>
      <c r="K433" s="83">
        <v>65000</v>
      </c>
      <c r="L433" s="78">
        <v>2944500</v>
      </c>
      <c r="M433" s="83"/>
      <c r="N433" s="83">
        <v>2944500</v>
      </c>
      <c r="O433" s="81"/>
    </row>
    <row r="434" spans="1:15" ht="20.100000000000001" customHeight="1">
      <c r="A434" s="70">
        <v>426</v>
      </c>
      <c r="B434" s="70" t="s">
        <v>477</v>
      </c>
      <c r="C434" s="79" t="s">
        <v>84</v>
      </c>
      <c r="D434" s="80" t="s">
        <v>227</v>
      </c>
      <c r="E434" s="70">
        <v>10</v>
      </c>
      <c r="F434" s="81" t="s">
        <v>512</v>
      </c>
      <c r="G434" s="81" t="s">
        <v>1015</v>
      </c>
      <c r="H434" s="70">
        <v>3</v>
      </c>
      <c r="I434" s="82">
        <v>45.4</v>
      </c>
      <c r="J434" s="77">
        <v>45.4</v>
      </c>
      <c r="K434" s="83">
        <v>65000</v>
      </c>
      <c r="L434" s="78">
        <v>2951000</v>
      </c>
      <c r="M434" s="83"/>
      <c r="N434" s="83">
        <v>2951000</v>
      </c>
      <c r="O434" s="81"/>
    </row>
    <row r="435" spans="1:15" ht="20.100000000000001" customHeight="1">
      <c r="A435" s="70">
        <v>427</v>
      </c>
      <c r="B435" s="70" t="s">
        <v>477</v>
      </c>
      <c r="C435" s="79" t="s">
        <v>84</v>
      </c>
      <c r="D435" s="80" t="s">
        <v>227</v>
      </c>
      <c r="E435" s="70">
        <v>10</v>
      </c>
      <c r="F435" s="81" t="s">
        <v>512</v>
      </c>
      <c r="G435" s="81" t="s">
        <v>589</v>
      </c>
      <c r="H435" s="70">
        <v>2</v>
      </c>
      <c r="I435" s="82">
        <v>30.3</v>
      </c>
      <c r="J435" s="77">
        <v>30.3</v>
      </c>
      <c r="K435" s="83">
        <v>65000</v>
      </c>
      <c r="L435" s="78">
        <v>1969500</v>
      </c>
      <c r="M435" s="83"/>
      <c r="N435" s="83">
        <v>1969500</v>
      </c>
      <c r="O435" s="81"/>
    </row>
    <row r="436" spans="1:15" ht="20.100000000000001" customHeight="1">
      <c r="A436" s="70">
        <v>428</v>
      </c>
      <c r="B436" s="70" t="s">
        <v>607</v>
      </c>
      <c r="C436" s="79" t="s">
        <v>203</v>
      </c>
      <c r="D436" s="80" t="s">
        <v>267</v>
      </c>
      <c r="E436" s="70">
        <v>10</v>
      </c>
      <c r="F436" s="81" t="s">
        <v>620</v>
      </c>
      <c r="G436" s="81" t="s">
        <v>2</v>
      </c>
      <c r="H436" s="70">
        <v>2</v>
      </c>
      <c r="I436" s="82">
        <v>45.3</v>
      </c>
      <c r="J436" s="77">
        <v>45.3</v>
      </c>
      <c r="K436" s="83">
        <v>65000</v>
      </c>
      <c r="L436" s="78">
        <v>2944500</v>
      </c>
      <c r="M436" s="83"/>
      <c r="N436" s="83">
        <v>2944500</v>
      </c>
      <c r="O436" s="81"/>
    </row>
    <row r="437" spans="1:15" ht="20.100000000000001" customHeight="1">
      <c r="A437" s="70">
        <v>429</v>
      </c>
      <c r="B437" s="70" t="s">
        <v>607</v>
      </c>
      <c r="C437" s="79" t="s">
        <v>203</v>
      </c>
      <c r="D437" s="80" t="s">
        <v>267</v>
      </c>
      <c r="E437" s="70">
        <v>10</v>
      </c>
      <c r="F437" s="81" t="s">
        <v>620</v>
      </c>
      <c r="G437" s="81" t="s">
        <v>1</v>
      </c>
      <c r="H437" s="70">
        <v>1</v>
      </c>
      <c r="I437" s="82">
        <v>45.1</v>
      </c>
      <c r="J437" s="77">
        <v>45.1</v>
      </c>
      <c r="K437" s="83">
        <v>65000</v>
      </c>
      <c r="L437" s="78">
        <v>2931500</v>
      </c>
      <c r="M437" s="83"/>
      <c r="N437" s="83">
        <v>2931500</v>
      </c>
      <c r="O437" s="81"/>
    </row>
    <row r="438" spans="1:15" ht="20.100000000000001" customHeight="1">
      <c r="A438" s="70">
        <v>430</v>
      </c>
      <c r="B438" s="70" t="s">
        <v>607</v>
      </c>
      <c r="C438" s="79" t="s">
        <v>203</v>
      </c>
      <c r="D438" s="80" t="s">
        <v>267</v>
      </c>
      <c r="E438" s="70">
        <v>10</v>
      </c>
      <c r="F438" s="81" t="s">
        <v>620</v>
      </c>
      <c r="G438" s="81" t="s">
        <v>1</v>
      </c>
      <c r="H438" s="70">
        <v>3</v>
      </c>
      <c r="I438" s="82">
        <v>45.4</v>
      </c>
      <c r="J438" s="77">
        <v>45.4</v>
      </c>
      <c r="K438" s="83">
        <v>65000</v>
      </c>
      <c r="L438" s="78">
        <v>2951000</v>
      </c>
      <c r="M438" s="83"/>
      <c r="N438" s="83">
        <v>2951000</v>
      </c>
      <c r="O438" s="81"/>
    </row>
    <row r="439" spans="1:15" ht="20.100000000000001" customHeight="1">
      <c r="A439" s="70">
        <v>431</v>
      </c>
      <c r="B439" s="70" t="s">
        <v>693</v>
      </c>
      <c r="C439" s="79" t="s">
        <v>234</v>
      </c>
      <c r="D439" s="80" t="s">
        <v>267</v>
      </c>
      <c r="E439" s="70">
        <v>10</v>
      </c>
      <c r="F439" s="81" t="s">
        <v>620</v>
      </c>
      <c r="G439" s="81" t="s">
        <v>1016</v>
      </c>
      <c r="H439" s="70">
        <v>2</v>
      </c>
      <c r="I439" s="82">
        <v>45.3</v>
      </c>
      <c r="J439" s="77">
        <v>45.3</v>
      </c>
      <c r="K439" s="83">
        <v>65000</v>
      </c>
      <c r="L439" s="78">
        <v>2944500</v>
      </c>
      <c r="M439" s="83"/>
      <c r="N439" s="83">
        <v>2944500</v>
      </c>
      <c r="O439" s="81"/>
    </row>
    <row r="440" spans="1:15" ht="20.100000000000001" customHeight="1">
      <c r="A440" s="70">
        <v>432</v>
      </c>
      <c r="B440" s="70" t="s">
        <v>693</v>
      </c>
      <c r="C440" s="79" t="s">
        <v>234</v>
      </c>
      <c r="D440" s="80" t="s">
        <v>267</v>
      </c>
      <c r="E440" s="70">
        <v>10</v>
      </c>
      <c r="F440" s="81" t="s">
        <v>620</v>
      </c>
      <c r="G440" s="81" t="s">
        <v>1017</v>
      </c>
      <c r="H440" s="70">
        <v>3</v>
      </c>
      <c r="I440" s="82">
        <v>45.4</v>
      </c>
      <c r="J440" s="77">
        <v>45.4</v>
      </c>
      <c r="K440" s="83">
        <v>65000</v>
      </c>
      <c r="L440" s="78">
        <v>2951000</v>
      </c>
      <c r="M440" s="83"/>
      <c r="N440" s="83">
        <v>2951000</v>
      </c>
      <c r="O440" s="81"/>
    </row>
    <row r="441" spans="1:15" ht="20.100000000000001" customHeight="1">
      <c r="A441" s="70">
        <v>433</v>
      </c>
      <c r="B441" s="70" t="s">
        <v>693</v>
      </c>
      <c r="C441" s="79" t="s">
        <v>234</v>
      </c>
      <c r="D441" s="80" t="s">
        <v>267</v>
      </c>
      <c r="E441" s="70">
        <v>10</v>
      </c>
      <c r="F441" s="81" t="s">
        <v>620</v>
      </c>
      <c r="G441" s="81" t="s">
        <v>1017</v>
      </c>
      <c r="H441" s="70">
        <v>1</v>
      </c>
      <c r="I441" s="82">
        <v>45.1</v>
      </c>
      <c r="J441" s="77">
        <v>45.1</v>
      </c>
      <c r="K441" s="83">
        <v>65000</v>
      </c>
      <c r="L441" s="78">
        <v>2931500</v>
      </c>
      <c r="M441" s="83"/>
      <c r="N441" s="83">
        <v>2931500</v>
      </c>
      <c r="O441" s="81"/>
    </row>
    <row r="442" spans="1:15" ht="20.100000000000001" customHeight="1">
      <c r="A442" s="70">
        <v>434</v>
      </c>
      <c r="B442" s="70" t="s">
        <v>860</v>
      </c>
      <c r="C442" s="79" t="s">
        <v>290</v>
      </c>
      <c r="D442" s="80" t="s">
        <v>861</v>
      </c>
      <c r="E442" s="70">
        <v>10</v>
      </c>
      <c r="F442" s="81" t="s">
        <v>620</v>
      </c>
      <c r="G442" s="81" t="s">
        <v>1018</v>
      </c>
      <c r="H442" s="70">
        <v>2</v>
      </c>
      <c r="I442" s="82">
        <v>45.3</v>
      </c>
      <c r="J442" s="77">
        <v>45.3</v>
      </c>
      <c r="K442" s="83">
        <v>65000</v>
      </c>
      <c r="L442" s="78">
        <v>2944500</v>
      </c>
      <c r="M442" s="83"/>
      <c r="N442" s="83">
        <v>2944500</v>
      </c>
      <c r="O442" s="81"/>
    </row>
    <row r="443" spans="1:15" ht="20.100000000000001" customHeight="1">
      <c r="A443" s="70">
        <v>435</v>
      </c>
      <c r="B443" s="70" t="s">
        <v>860</v>
      </c>
      <c r="C443" s="79" t="s">
        <v>290</v>
      </c>
      <c r="D443" s="80" t="s">
        <v>861</v>
      </c>
      <c r="E443" s="70">
        <v>10</v>
      </c>
      <c r="F443" s="81" t="s">
        <v>620</v>
      </c>
      <c r="G443" s="81" t="s">
        <v>1018</v>
      </c>
      <c r="H443" s="70">
        <v>3</v>
      </c>
      <c r="I443" s="82">
        <v>45.4</v>
      </c>
      <c r="J443" s="77">
        <v>45.4</v>
      </c>
      <c r="K443" s="83">
        <v>65000</v>
      </c>
      <c r="L443" s="78">
        <v>2951000</v>
      </c>
      <c r="M443" s="83"/>
      <c r="N443" s="83">
        <v>2951000</v>
      </c>
      <c r="O443" s="81"/>
    </row>
    <row r="444" spans="1:15" ht="20.100000000000001" customHeight="1">
      <c r="A444" s="70">
        <v>436</v>
      </c>
      <c r="B444" s="70" t="s">
        <v>862</v>
      </c>
      <c r="C444" s="79" t="s">
        <v>205</v>
      </c>
      <c r="D444" s="80" t="s">
        <v>223</v>
      </c>
      <c r="E444" s="70">
        <v>10</v>
      </c>
      <c r="F444" s="81" t="s">
        <v>710</v>
      </c>
      <c r="G444" s="81" t="s">
        <v>1019</v>
      </c>
      <c r="H444" s="70">
        <v>1</v>
      </c>
      <c r="I444" s="82">
        <v>45.1</v>
      </c>
      <c r="J444" s="77">
        <v>45.1</v>
      </c>
      <c r="K444" s="83">
        <v>65000</v>
      </c>
      <c r="L444" s="78">
        <v>2931500</v>
      </c>
      <c r="M444" s="83"/>
      <c r="N444" s="83">
        <v>2931500</v>
      </c>
      <c r="O444" s="81"/>
    </row>
    <row r="445" spans="1:15" ht="20.100000000000001" customHeight="1">
      <c r="A445" s="70">
        <v>437</v>
      </c>
      <c r="B445" s="70" t="s">
        <v>863</v>
      </c>
      <c r="C445" s="79" t="s">
        <v>864</v>
      </c>
      <c r="D445" s="80" t="s">
        <v>865</v>
      </c>
      <c r="E445" s="70">
        <v>10</v>
      </c>
      <c r="F445" s="81" t="s">
        <v>710</v>
      </c>
      <c r="G445" s="81" t="s">
        <v>729</v>
      </c>
      <c r="H445" s="70">
        <v>2</v>
      </c>
      <c r="I445" s="82">
        <v>45.3</v>
      </c>
      <c r="J445" s="77">
        <v>45.3</v>
      </c>
      <c r="K445" s="83">
        <v>65000</v>
      </c>
      <c r="L445" s="78">
        <v>2944500</v>
      </c>
      <c r="M445" s="83"/>
      <c r="N445" s="83">
        <v>2944500</v>
      </c>
      <c r="O445" s="81"/>
    </row>
    <row r="446" spans="1:15" ht="20.100000000000001" customHeight="1">
      <c r="A446" s="70">
        <v>438</v>
      </c>
      <c r="B446" s="70" t="s">
        <v>863</v>
      </c>
      <c r="C446" s="79" t="s">
        <v>864</v>
      </c>
      <c r="D446" s="80" t="s">
        <v>865</v>
      </c>
      <c r="E446" s="70">
        <v>10</v>
      </c>
      <c r="F446" s="81" t="s">
        <v>710</v>
      </c>
      <c r="G446" s="81" t="s">
        <v>3</v>
      </c>
      <c r="H446" s="70">
        <v>4</v>
      </c>
      <c r="I446" s="82">
        <v>30.5</v>
      </c>
      <c r="J446" s="77">
        <v>30.5</v>
      </c>
      <c r="K446" s="83">
        <v>65000</v>
      </c>
      <c r="L446" s="78">
        <v>1982500</v>
      </c>
      <c r="M446" s="83"/>
      <c r="N446" s="83">
        <v>1982500</v>
      </c>
      <c r="O446" s="81"/>
    </row>
    <row r="447" spans="1:15" ht="20.100000000000001" customHeight="1">
      <c r="A447" s="70">
        <v>439</v>
      </c>
      <c r="B447" s="70" t="s">
        <v>478</v>
      </c>
      <c r="C447" s="79" t="s">
        <v>263</v>
      </c>
      <c r="D447" s="80" t="s">
        <v>62</v>
      </c>
      <c r="E447" s="70">
        <v>10</v>
      </c>
      <c r="F447" s="81" t="s">
        <v>710</v>
      </c>
      <c r="G447" s="81" t="s">
        <v>1020</v>
      </c>
      <c r="H447" s="70">
        <v>3</v>
      </c>
      <c r="I447" s="82">
        <v>45.4</v>
      </c>
      <c r="J447" s="77">
        <v>45.4</v>
      </c>
      <c r="K447" s="83">
        <v>65000</v>
      </c>
      <c r="L447" s="78">
        <v>2951000</v>
      </c>
      <c r="M447" s="83"/>
      <c r="N447" s="83">
        <v>2951000</v>
      </c>
      <c r="O447" s="81"/>
    </row>
    <row r="448" spans="1:15" ht="20.100000000000001" customHeight="1">
      <c r="A448" s="70">
        <v>440</v>
      </c>
      <c r="B448" s="70" t="s">
        <v>478</v>
      </c>
      <c r="C448" s="79" t="s">
        <v>263</v>
      </c>
      <c r="D448" s="80" t="s">
        <v>62</v>
      </c>
      <c r="E448" s="70">
        <v>10</v>
      </c>
      <c r="F448" s="81" t="s">
        <v>710</v>
      </c>
      <c r="G448" s="81" t="s">
        <v>733</v>
      </c>
      <c r="H448" s="70">
        <v>3</v>
      </c>
      <c r="I448" s="82">
        <v>45.4</v>
      </c>
      <c r="J448" s="77">
        <v>45.4</v>
      </c>
      <c r="K448" s="83">
        <v>65000</v>
      </c>
      <c r="L448" s="78">
        <v>2951000</v>
      </c>
      <c r="M448" s="83"/>
      <c r="N448" s="83">
        <v>2951000</v>
      </c>
      <c r="O448" s="81"/>
    </row>
    <row r="449" spans="1:15" ht="20.100000000000001" customHeight="1">
      <c r="A449" s="70">
        <v>441</v>
      </c>
      <c r="B449" s="70" t="s">
        <v>478</v>
      </c>
      <c r="C449" s="79" t="s">
        <v>263</v>
      </c>
      <c r="D449" s="80" t="s">
        <v>62</v>
      </c>
      <c r="E449" s="70">
        <v>10</v>
      </c>
      <c r="F449" s="81" t="s">
        <v>710</v>
      </c>
      <c r="G449" s="81" t="s">
        <v>3</v>
      </c>
      <c r="H449" s="70">
        <v>1</v>
      </c>
      <c r="I449" s="82">
        <v>30.1</v>
      </c>
      <c r="J449" s="77">
        <v>30.1</v>
      </c>
      <c r="K449" s="83">
        <v>65000</v>
      </c>
      <c r="L449" s="78">
        <v>1956500</v>
      </c>
      <c r="M449" s="83"/>
      <c r="N449" s="83">
        <v>1956500</v>
      </c>
      <c r="O449" s="81"/>
    </row>
    <row r="450" spans="1:15" ht="20.100000000000001" customHeight="1">
      <c r="A450" s="70">
        <v>442</v>
      </c>
      <c r="B450" s="70" t="s">
        <v>478</v>
      </c>
      <c r="C450" s="79" t="s">
        <v>263</v>
      </c>
      <c r="D450" s="80" t="s">
        <v>62</v>
      </c>
      <c r="E450" s="70">
        <v>10</v>
      </c>
      <c r="F450" s="81" t="s">
        <v>710</v>
      </c>
      <c r="G450" s="81" t="s">
        <v>3</v>
      </c>
      <c r="H450" s="70">
        <v>2</v>
      </c>
      <c r="I450" s="82">
        <v>30.3</v>
      </c>
      <c r="J450" s="77">
        <v>30.3</v>
      </c>
      <c r="K450" s="83">
        <v>65000</v>
      </c>
      <c r="L450" s="78">
        <v>1969500</v>
      </c>
      <c r="M450" s="83"/>
      <c r="N450" s="83">
        <v>1969500</v>
      </c>
      <c r="O450" s="81"/>
    </row>
    <row r="451" spans="1:15" ht="20.100000000000001" customHeight="1">
      <c r="A451" s="70">
        <v>443</v>
      </c>
      <c r="B451" s="70" t="s">
        <v>473</v>
      </c>
      <c r="C451" s="79" t="s">
        <v>258</v>
      </c>
      <c r="D451" s="80" t="s">
        <v>217</v>
      </c>
      <c r="E451" s="70">
        <v>10</v>
      </c>
      <c r="F451" s="81" t="s">
        <v>710</v>
      </c>
      <c r="G451" s="81" t="s">
        <v>185</v>
      </c>
      <c r="H451" s="70">
        <v>3</v>
      </c>
      <c r="I451" s="82">
        <v>45.4</v>
      </c>
      <c r="J451" s="77">
        <v>45.4</v>
      </c>
      <c r="K451" s="83">
        <v>65000</v>
      </c>
      <c r="L451" s="78">
        <v>2951000</v>
      </c>
      <c r="M451" s="83"/>
      <c r="N451" s="83">
        <v>2951000</v>
      </c>
      <c r="O451" s="81"/>
    </row>
    <row r="452" spans="1:15" ht="20.100000000000001" customHeight="1">
      <c r="A452" s="70">
        <v>444</v>
      </c>
      <c r="B452" s="70" t="s">
        <v>473</v>
      </c>
      <c r="C452" s="79" t="s">
        <v>258</v>
      </c>
      <c r="D452" s="80" t="s">
        <v>217</v>
      </c>
      <c r="E452" s="70">
        <v>10</v>
      </c>
      <c r="F452" s="81" t="s">
        <v>710</v>
      </c>
      <c r="G452" s="81" t="s">
        <v>185</v>
      </c>
      <c r="H452" s="70">
        <v>3</v>
      </c>
      <c r="I452" s="82">
        <v>45.4</v>
      </c>
      <c r="J452" s="77">
        <v>45.4</v>
      </c>
      <c r="K452" s="83">
        <v>65000</v>
      </c>
      <c r="L452" s="78">
        <v>2951000</v>
      </c>
      <c r="M452" s="83"/>
      <c r="N452" s="83">
        <v>2951000</v>
      </c>
      <c r="O452" s="81"/>
    </row>
    <row r="453" spans="1:15" ht="20.100000000000001" customHeight="1">
      <c r="A453" s="70">
        <v>445</v>
      </c>
      <c r="B453" s="70" t="s">
        <v>473</v>
      </c>
      <c r="C453" s="79" t="s">
        <v>258</v>
      </c>
      <c r="D453" s="80" t="s">
        <v>217</v>
      </c>
      <c r="E453" s="70">
        <v>10</v>
      </c>
      <c r="F453" s="81" t="s">
        <v>710</v>
      </c>
      <c r="G453" s="81" t="s">
        <v>729</v>
      </c>
      <c r="H453" s="70">
        <v>3</v>
      </c>
      <c r="I453" s="82">
        <v>45.4</v>
      </c>
      <c r="J453" s="77">
        <v>45.4</v>
      </c>
      <c r="K453" s="83">
        <v>65000</v>
      </c>
      <c r="L453" s="78">
        <v>2951000</v>
      </c>
      <c r="M453" s="83"/>
      <c r="N453" s="83">
        <v>2951000</v>
      </c>
      <c r="O453" s="81"/>
    </row>
    <row r="454" spans="1:15" ht="20.100000000000001" customHeight="1">
      <c r="A454" s="70">
        <v>446</v>
      </c>
      <c r="B454" s="70" t="s">
        <v>606</v>
      </c>
      <c r="C454" s="79" t="s">
        <v>621</v>
      </c>
      <c r="D454" s="80" t="s">
        <v>208</v>
      </c>
      <c r="E454" s="70">
        <v>10</v>
      </c>
      <c r="F454" s="81" t="s">
        <v>710</v>
      </c>
      <c r="G454" s="81" t="s">
        <v>732</v>
      </c>
      <c r="H454" s="70">
        <v>3</v>
      </c>
      <c r="I454" s="82">
        <v>30.4</v>
      </c>
      <c r="J454" s="77">
        <v>30.4</v>
      </c>
      <c r="K454" s="83">
        <v>65000</v>
      </c>
      <c r="L454" s="78">
        <v>1976000</v>
      </c>
      <c r="M454" s="83"/>
      <c r="N454" s="83">
        <v>1976000</v>
      </c>
      <c r="O454" s="81"/>
    </row>
    <row r="455" spans="1:15" ht="20.100000000000001" customHeight="1">
      <c r="A455" s="70">
        <v>447</v>
      </c>
      <c r="B455" s="70" t="s">
        <v>606</v>
      </c>
      <c r="C455" s="79" t="s">
        <v>621</v>
      </c>
      <c r="D455" s="80" t="s">
        <v>208</v>
      </c>
      <c r="E455" s="70">
        <v>10</v>
      </c>
      <c r="F455" s="81" t="s">
        <v>710</v>
      </c>
      <c r="G455" s="81" t="s">
        <v>732</v>
      </c>
      <c r="H455" s="70">
        <v>12</v>
      </c>
      <c r="I455" s="82">
        <v>31.5</v>
      </c>
      <c r="J455" s="77">
        <v>31.5</v>
      </c>
      <c r="K455" s="83">
        <v>65000</v>
      </c>
      <c r="L455" s="78">
        <v>2047500</v>
      </c>
      <c r="M455" s="83"/>
      <c r="N455" s="83">
        <v>2047500</v>
      </c>
      <c r="O455" s="81"/>
    </row>
    <row r="456" spans="1:15" ht="20.100000000000001" customHeight="1">
      <c r="A456" s="70">
        <v>448</v>
      </c>
      <c r="B456" s="70" t="s">
        <v>606</v>
      </c>
      <c r="C456" s="79" t="s">
        <v>621</v>
      </c>
      <c r="D456" s="80" t="s">
        <v>208</v>
      </c>
      <c r="E456" s="70">
        <v>10</v>
      </c>
      <c r="F456" s="81" t="s">
        <v>710</v>
      </c>
      <c r="G456" s="81" t="s">
        <v>732</v>
      </c>
      <c r="H456" s="70">
        <v>4</v>
      </c>
      <c r="I456" s="82">
        <v>30.5</v>
      </c>
      <c r="J456" s="77">
        <v>30.5</v>
      </c>
      <c r="K456" s="83">
        <v>65000</v>
      </c>
      <c r="L456" s="78">
        <v>1982500</v>
      </c>
      <c r="M456" s="83"/>
      <c r="N456" s="83">
        <v>1982500</v>
      </c>
      <c r="O456" s="81"/>
    </row>
    <row r="457" spans="1:15" ht="20.100000000000001" customHeight="1">
      <c r="A457" s="70">
        <v>449</v>
      </c>
      <c r="B457" s="70" t="s">
        <v>866</v>
      </c>
      <c r="C457" s="79" t="s">
        <v>867</v>
      </c>
      <c r="D457" s="80" t="s">
        <v>231</v>
      </c>
      <c r="E457" s="70">
        <v>11</v>
      </c>
      <c r="F457" s="81" t="s">
        <v>370</v>
      </c>
      <c r="G457" s="81" t="s">
        <v>1021</v>
      </c>
      <c r="H457" s="70">
        <v>1</v>
      </c>
      <c r="I457" s="82">
        <v>45.1</v>
      </c>
      <c r="J457" s="77">
        <v>45.1</v>
      </c>
      <c r="K457" s="83">
        <v>65000</v>
      </c>
      <c r="L457" s="78">
        <v>2931500</v>
      </c>
      <c r="M457" s="83"/>
      <c r="N457" s="83">
        <v>2931500</v>
      </c>
      <c r="O457" s="81"/>
    </row>
    <row r="458" spans="1:15" ht="20.100000000000001" customHeight="1">
      <c r="A458" s="70">
        <v>450</v>
      </c>
      <c r="B458" s="70" t="s">
        <v>866</v>
      </c>
      <c r="C458" s="79" t="s">
        <v>867</v>
      </c>
      <c r="D458" s="80" t="s">
        <v>231</v>
      </c>
      <c r="E458" s="70">
        <v>11</v>
      </c>
      <c r="F458" s="81" t="s">
        <v>370</v>
      </c>
      <c r="G458" s="81" t="s">
        <v>1022</v>
      </c>
      <c r="H458" s="70">
        <v>4</v>
      </c>
      <c r="I458" s="82">
        <v>30.5</v>
      </c>
      <c r="J458" s="77">
        <v>30.5</v>
      </c>
      <c r="K458" s="83">
        <v>65000</v>
      </c>
      <c r="L458" s="78">
        <v>1982500</v>
      </c>
      <c r="M458" s="83"/>
      <c r="N458" s="83">
        <v>1982500</v>
      </c>
      <c r="O458" s="81"/>
    </row>
    <row r="459" spans="1:15" ht="20.100000000000001" customHeight="1">
      <c r="A459" s="70">
        <v>451</v>
      </c>
      <c r="B459" s="70" t="s">
        <v>866</v>
      </c>
      <c r="C459" s="79" t="s">
        <v>867</v>
      </c>
      <c r="D459" s="80" t="s">
        <v>231</v>
      </c>
      <c r="E459" s="70">
        <v>11</v>
      </c>
      <c r="F459" s="81" t="s">
        <v>370</v>
      </c>
      <c r="G459" s="81" t="s">
        <v>1022</v>
      </c>
      <c r="H459" s="70">
        <v>1</v>
      </c>
      <c r="I459" s="82">
        <v>30.1</v>
      </c>
      <c r="J459" s="77">
        <v>30.1</v>
      </c>
      <c r="K459" s="83">
        <v>65000</v>
      </c>
      <c r="L459" s="78">
        <v>1956500</v>
      </c>
      <c r="M459" s="83"/>
      <c r="N459" s="83">
        <v>1956500</v>
      </c>
      <c r="O459" s="81"/>
    </row>
    <row r="460" spans="1:15" ht="20.100000000000001" customHeight="1">
      <c r="A460" s="70">
        <v>452</v>
      </c>
      <c r="B460" s="70" t="s">
        <v>868</v>
      </c>
      <c r="C460" s="79" t="s">
        <v>88</v>
      </c>
      <c r="D460" s="80" t="s">
        <v>326</v>
      </c>
      <c r="E460" s="70">
        <v>11</v>
      </c>
      <c r="F460" s="81" t="s">
        <v>370</v>
      </c>
      <c r="G460" s="81" t="s">
        <v>1023</v>
      </c>
      <c r="H460" s="70">
        <v>1</v>
      </c>
      <c r="I460" s="82">
        <v>45.1</v>
      </c>
      <c r="J460" s="77">
        <v>45.1</v>
      </c>
      <c r="K460" s="83">
        <v>65000</v>
      </c>
      <c r="L460" s="78">
        <v>2931500</v>
      </c>
      <c r="M460" s="83"/>
      <c r="N460" s="83">
        <v>2931500</v>
      </c>
      <c r="O460" s="81"/>
    </row>
    <row r="461" spans="1:15" ht="20.100000000000001" customHeight="1">
      <c r="A461" s="70">
        <v>453</v>
      </c>
      <c r="B461" s="70" t="s">
        <v>694</v>
      </c>
      <c r="C461" s="79" t="s">
        <v>94</v>
      </c>
      <c r="D461" s="80" t="s">
        <v>293</v>
      </c>
      <c r="E461" s="70">
        <v>11</v>
      </c>
      <c r="F461" s="81" t="s">
        <v>370</v>
      </c>
      <c r="G461" s="81" t="s">
        <v>370</v>
      </c>
      <c r="H461" s="70">
        <v>1</v>
      </c>
      <c r="I461" s="82">
        <v>45.1</v>
      </c>
      <c r="J461" s="77">
        <v>45.1</v>
      </c>
      <c r="K461" s="83">
        <v>65000</v>
      </c>
      <c r="L461" s="78">
        <v>2931500</v>
      </c>
      <c r="M461" s="83"/>
      <c r="N461" s="83">
        <v>2931500</v>
      </c>
      <c r="O461" s="81"/>
    </row>
    <row r="462" spans="1:15" ht="20.100000000000001" customHeight="1">
      <c r="A462" s="70">
        <v>454</v>
      </c>
      <c r="B462" s="70" t="s">
        <v>694</v>
      </c>
      <c r="C462" s="79" t="s">
        <v>94</v>
      </c>
      <c r="D462" s="80" t="s">
        <v>293</v>
      </c>
      <c r="E462" s="70">
        <v>11</v>
      </c>
      <c r="F462" s="81" t="s">
        <v>370</v>
      </c>
      <c r="G462" s="81" t="s">
        <v>371</v>
      </c>
      <c r="H462" s="70">
        <v>1</v>
      </c>
      <c r="I462" s="82">
        <v>45.1</v>
      </c>
      <c r="J462" s="77">
        <v>45.1</v>
      </c>
      <c r="K462" s="83">
        <v>65000</v>
      </c>
      <c r="L462" s="78">
        <v>2931500</v>
      </c>
      <c r="M462" s="83"/>
      <c r="N462" s="83">
        <v>2931500</v>
      </c>
      <c r="O462" s="81"/>
    </row>
    <row r="463" spans="1:15" ht="20.100000000000001" customHeight="1">
      <c r="A463" s="70">
        <v>455</v>
      </c>
      <c r="B463" s="70" t="s">
        <v>869</v>
      </c>
      <c r="C463" s="79" t="s">
        <v>581</v>
      </c>
      <c r="D463" s="80" t="s">
        <v>870</v>
      </c>
      <c r="E463" s="70">
        <v>11</v>
      </c>
      <c r="F463" s="81" t="s">
        <v>370</v>
      </c>
      <c r="G463" s="81" t="s">
        <v>1024</v>
      </c>
      <c r="H463" s="70">
        <v>2</v>
      </c>
      <c r="I463" s="82">
        <v>45.3</v>
      </c>
      <c r="J463" s="77">
        <v>45.3</v>
      </c>
      <c r="K463" s="83">
        <v>65000</v>
      </c>
      <c r="L463" s="78">
        <v>2944500</v>
      </c>
      <c r="M463" s="83"/>
      <c r="N463" s="83">
        <v>2944500</v>
      </c>
      <c r="O463" s="81"/>
    </row>
    <row r="464" spans="1:15" ht="20.100000000000001" customHeight="1">
      <c r="A464" s="70">
        <v>456</v>
      </c>
      <c r="B464" s="70" t="s">
        <v>411</v>
      </c>
      <c r="C464" s="79" t="s">
        <v>203</v>
      </c>
      <c r="D464" s="80" t="s">
        <v>240</v>
      </c>
      <c r="E464" s="70">
        <v>11</v>
      </c>
      <c r="F464" s="81" t="s">
        <v>370</v>
      </c>
      <c r="G464" s="81" t="s">
        <v>1024</v>
      </c>
      <c r="H464" s="70">
        <v>1</v>
      </c>
      <c r="I464" s="82">
        <v>45.1</v>
      </c>
      <c r="J464" s="77">
        <v>45.1</v>
      </c>
      <c r="K464" s="83">
        <v>65000</v>
      </c>
      <c r="L464" s="78">
        <v>2931500</v>
      </c>
      <c r="M464" s="83"/>
      <c r="N464" s="83">
        <v>2931500</v>
      </c>
      <c r="O464" s="81"/>
    </row>
    <row r="465" spans="1:15" ht="20.100000000000001" customHeight="1">
      <c r="A465" s="70">
        <v>457</v>
      </c>
      <c r="B465" s="70" t="s">
        <v>551</v>
      </c>
      <c r="C465" s="79" t="s">
        <v>560</v>
      </c>
      <c r="D465" s="80" t="s">
        <v>256</v>
      </c>
      <c r="E465" s="70">
        <v>11</v>
      </c>
      <c r="F465" s="81" t="s">
        <v>370</v>
      </c>
      <c r="G465" s="81" t="s">
        <v>370</v>
      </c>
      <c r="H465" s="70">
        <v>1</v>
      </c>
      <c r="I465" s="82">
        <v>45.1</v>
      </c>
      <c r="J465" s="77">
        <v>45.1</v>
      </c>
      <c r="K465" s="83">
        <v>65000</v>
      </c>
      <c r="L465" s="78">
        <v>2931500</v>
      </c>
      <c r="M465" s="83"/>
      <c r="N465" s="83">
        <v>2931500</v>
      </c>
      <c r="O465" s="81"/>
    </row>
    <row r="466" spans="1:15" ht="20.100000000000001" customHeight="1">
      <c r="A466" s="70">
        <v>458</v>
      </c>
      <c r="B466" s="70" t="s">
        <v>551</v>
      </c>
      <c r="C466" s="79" t="s">
        <v>560</v>
      </c>
      <c r="D466" s="80" t="s">
        <v>256</v>
      </c>
      <c r="E466" s="70">
        <v>11</v>
      </c>
      <c r="F466" s="81" t="s">
        <v>370</v>
      </c>
      <c r="G466" s="81" t="s">
        <v>1025</v>
      </c>
      <c r="H466" s="70">
        <v>1</v>
      </c>
      <c r="I466" s="82">
        <v>45.1</v>
      </c>
      <c r="J466" s="77">
        <v>45.1</v>
      </c>
      <c r="K466" s="83">
        <v>65000</v>
      </c>
      <c r="L466" s="78">
        <v>2931500</v>
      </c>
      <c r="M466" s="83"/>
      <c r="N466" s="83">
        <v>2931500</v>
      </c>
      <c r="O466" s="81"/>
    </row>
    <row r="467" spans="1:15" ht="20.100000000000001" customHeight="1">
      <c r="A467" s="70">
        <v>459</v>
      </c>
      <c r="B467" s="70" t="s">
        <v>410</v>
      </c>
      <c r="C467" s="79" t="s">
        <v>93</v>
      </c>
      <c r="D467" s="80" t="s">
        <v>206</v>
      </c>
      <c r="E467" s="70">
        <v>11</v>
      </c>
      <c r="F467" s="81" t="s">
        <v>370</v>
      </c>
      <c r="G467" s="81" t="s">
        <v>1026</v>
      </c>
      <c r="H467" s="70">
        <v>1</v>
      </c>
      <c r="I467" s="82">
        <v>45.1</v>
      </c>
      <c r="J467" s="77">
        <v>45.1</v>
      </c>
      <c r="K467" s="83">
        <v>65000</v>
      </c>
      <c r="L467" s="78">
        <v>2931500</v>
      </c>
      <c r="M467" s="83"/>
      <c r="N467" s="83">
        <v>2931500</v>
      </c>
      <c r="O467" s="81"/>
    </row>
    <row r="468" spans="1:15" ht="20.100000000000001" customHeight="1">
      <c r="A468" s="70">
        <v>460</v>
      </c>
      <c r="B468" s="70" t="s">
        <v>871</v>
      </c>
      <c r="C468" s="79" t="s">
        <v>872</v>
      </c>
      <c r="D468" s="80" t="s">
        <v>47</v>
      </c>
      <c r="E468" s="70">
        <v>11</v>
      </c>
      <c r="F468" s="81" t="s">
        <v>370</v>
      </c>
      <c r="G468" s="81" t="s">
        <v>371</v>
      </c>
      <c r="H468" s="70">
        <v>1</v>
      </c>
      <c r="I468" s="82">
        <v>30.1</v>
      </c>
      <c r="J468" s="77">
        <v>30.1</v>
      </c>
      <c r="K468" s="83">
        <v>65000</v>
      </c>
      <c r="L468" s="78">
        <v>1956500</v>
      </c>
      <c r="M468" s="83"/>
      <c r="N468" s="83">
        <v>1956500</v>
      </c>
      <c r="O468" s="81"/>
    </row>
    <row r="469" spans="1:15" ht="20.100000000000001" customHeight="1">
      <c r="A469" s="70">
        <v>461</v>
      </c>
      <c r="B469" s="70" t="s">
        <v>871</v>
      </c>
      <c r="C469" s="79" t="s">
        <v>872</v>
      </c>
      <c r="D469" s="80" t="s">
        <v>47</v>
      </c>
      <c r="E469" s="70">
        <v>11</v>
      </c>
      <c r="F469" s="81" t="s">
        <v>370</v>
      </c>
      <c r="G469" s="81" t="s">
        <v>371</v>
      </c>
      <c r="H469" s="70">
        <v>2</v>
      </c>
      <c r="I469" s="82">
        <v>30.3</v>
      </c>
      <c r="J469" s="77">
        <v>30.3</v>
      </c>
      <c r="K469" s="83">
        <v>65000</v>
      </c>
      <c r="L469" s="78">
        <v>1969500</v>
      </c>
      <c r="M469" s="83"/>
      <c r="N469" s="83">
        <v>1969500</v>
      </c>
      <c r="O469" s="81"/>
    </row>
    <row r="470" spans="1:15" ht="20.100000000000001" customHeight="1">
      <c r="A470" s="70">
        <v>462</v>
      </c>
      <c r="B470" s="70" t="s">
        <v>873</v>
      </c>
      <c r="C470" s="79" t="s">
        <v>746</v>
      </c>
      <c r="D470" s="80" t="s">
        <v>804</v>
      </c>
      <c r="E470" s="70">
        <v>11</v>
      </c>
      <c r="F470" s="81" t="s">
        <v>370</v>
      </c>
      <c r="G470" s="81" t="s">
        <v>1021</v>
      </c>
      <c r="H470" s="70">
        <v>2</v>
      </c>
      <c r="I470" s="82">
        <v>45.3</v>
      </c>
      <c r="J470" s="77">
        <v>45.3</v>
      </c>
      <c r="K470" s="83">
        <v>65000</v>
      </c>
      <c r="L470" s="78">
        <v>2944500</v>
      </c>
      <c r="M470" s="83"/>
      <c r="N470" s="83">
        <v>2944500</v>
      </c>
      <c r="O470" s="81"/>
    </row>
    <row r="471" spans="1:15" ht="20.100000000000001" customHeight="1">
      <c r="A471" s="70">
        <v>463</v>
      </c>
      <c r="B471" s="70" t="s">
        <v>873</v>
      </c>
      <c r="C471" s="79" t="s">
        <v>746</v>
      </c>
      <c r="D471" s="80" t="s">
        <v>804</v>
      </c>
      <c r="E471" s="70">
        <v>11</v>
      </c>
      <c r="F471" s="81" t="s">
        <v>370</v>
      </c>
      <c r="G471" s="81" t="s">
        <v>1021</v>
      </c>
      <c r="H471" s="70">
        <v>1</v>
      </c>
      <c r="I471" s="82">
        <v>45.1</v>
      </c>
      <c r="J471" s="77">
        <v>45.1</v>
      </c>
      <c r="K471" s="83">
        <v>65000</v>
      </c>
      <c r="L471" s="78">
        <v>2931500</v>
      </c>
      <c r="M471" s="83"/>
      <c r="N471" s="83">
        <v>2931500</v>
      </c>
      <c r="O471" s="81"/>
    </row>
    <row r="472" spans="1:15" ht="20.100000000000001" customHeight="1">
      <c r="A472" s="70">
        <v>464</v>
      </c>
      <c r="B472" s="70" t="s">
        <v>874</v>
      </c>
      <c r="C472" s="79" t="s">
        <v>60</v>
      </c>
      <c r="D472" s="80" t="s">
        <v>671</v>
      </c>
      <c r="E472" s="70">
        <v>11</v>
      </c>
      <c r="F472" s="81" t="s">
        <v>177</v>
      </c>
      <c r="G472" s="81" t="s">
        <v>4</v>
      </c>
      <c r="H472" s="70">
        <v>1</v>
      </c>
      <c r="I472" s="82">
        <v>30.1</v>
      </c>
      <c r="J472" s="77">
        <v>30.1</v>
      </c>
      <c r="K472" s="83">
        <v>65000</v>
      </c>
      <c r="L472" s="78">
        <v>1956500</v>
      </c>
      <c r="M472" s="83"/>
      <c r="N472" s="83">
        <v>1956500</v>
      </c>
      <c r="O472" s="84"/>
    </row>
    <row r="473" spans="1:15" ht="20.100000000000001" customHeight="1">
      <c r="A473" s="70">
        <v>465</v>
      </c>
      <c r="B473" s="70" t="s">
        <v>875</v>
      </c>
      <c r="C473" s="79" t="s">
        <v>876</v>
      </c>
      <c r="D473" s="80" t="s">
        <v>47</v>
      </c>
      <c r="E473" s="70">
        <v>11</v>
      </c>
      <c r="F473" s="81" t="s">
        <v>177</v>
      </c>
      <c r="G473" s="81" t="s">
        <v>1027</v>
      </c>
      <c r="H473" s="70">
        <v>1</v>
      </c>
      <c r="I473" s="82">
        <v>45.1</v>
      </c>
      <c r="J473" s="77">
        <v>45.1</v>
      </c>
      <c r="K473" s="83">
        <v>65000</v>
      </c>
      <c r="L473" s="78">
        <v>2931500</v>
      </c>
      <c r="M473" s="83"/>
      <c r="N473" s="83">
        <v>2931500</v>
      </c>
      <c r="O473" s="81"/>
    </row>
    <row r="474" spans="1:15" ht="20.100000000000001" customHeight="1">
      <c r="A474" s="70">
        <v>466</v>
      </c>
      <c r="B474" s="70" t="s">
        <v>573</v>
      </c>
      <c r="C474" s="79" t="s">
        <v>582</v>
      </c>
      <c r="D474" s="80" t="s">
        <v>231</v>
      </c>
      <c r="E474" s="70">
        <v>11</v>
      </c>
      <c r="F474" s="81" t="s">
        <v>177</v>
      </c>
      <c r="G474" s="81" t="s">
        <v>1028</v>
      </c>
      <c r="H474" s="70">
        <v>1</v>
      </c>
      <c r="I474" s="82">
        <v>45.1</v>
      </c>
      <c r="J474" s="77">
        <v>45.1</v>
      </c>
      <c r="K474" s="83">
        <v>65000</v>
      </c>
      <c r="L474" s="78">
        <v>2931500</v>
      </c>
      <c r="M474" s="83"/>
      <c r="N474" s="83">
        <v>2931500</v>
      </c>
      <c r="O474" s="81"/>
    </row>
    <row r="475" spans="1:15" ht="20.100000000000001" customHeight="1">
      <c r="A475" s="70">
        <v>467</v>
      </c>
      <c r="B475" s="70" t="s">
        <v>877</v>
      </c>
      <c r="C475" s="79" t="s">
        <v>40</v>
      </c>
      <c r="D475" s="80" t="s">
        <v>209</v>
      </c>
      <c r="E475" s="70">
        <v>11</v>
      </c>
      <c r="F475" s="81" t="s">
        <v>177</v>
      </c>
      <c r="G475" s="81" t="s">
        <v>1029</v>
      </c>
      <c r="H475" s="70">
        <v>1</v>
      </c>
      <c r="I475" s="82">
        <v>45.1</v>
      </c>
      <c r="J475" s="77">
        <v>45.1</v>
      </c>
      <c r="K475" s="83">
        <v>65000</v>
      </c>
      <c r="L475" s="78">
        <v>2931500</v>
      </c>
      <c r="M475" s="83"/>
      <c r="N475" s="83">
        <v>2931500</v>
      </c>
      <c r="O475" s="81"/>
    </row>
    <row r="476" spans="1:15" ht="20.100000000000001" customHeight="1">
      <c r="A476" s="70">
        <v>468</v>
      </c>
      <c r="B476" s="70" t="s">
        <v>552</v>
      </c>
      <c r="C476" s="79" t="s">
        <v>203</v>
      </c>
      <c r="D476" s="80" t="s">
        <v>272</v>
      </c>
      <c r="E476" s="70">
        <v>11</v>
      </c>
      <c r="F476" s="81" t="s">
        <v>177</v>
      </c>
      <c r="G476" s="81" t="s">
        <v>1027</v>
      </c>
      <c r="H476" s="70">
        <v>1</v>
      </c>
      <c r="I476" s="82">
        <v>45.1</v>
      </c>
      <c r="J476" s="77">
        <v>45.1</v>
      </c>
      <c r="K476" s="83">
        <v>65000</v>
      </c>
      <c r="L476" s="78">
        <v>2931500</v>
      </c>
      <c r="M476" s="83"/>
      <c r="N476" s="83">
        <v>2931500</v>
      </c>
      <c r="O476" s="81"/>
    </row>
    <row r="477" spans="1:15" ht="20.100000000000001" customHeight="1">
      <c r="A477" s="70">
        <v>469</v>
      </c>
      <c r="B477" s="70" t="s">
        <v>552</v>
      </c>
      <c r="C477" s="79" t="s">
        <v>203</v>
      </c>
      <c r="D477" s="80" t="s">
        <v>272</v>
      </c>
      <c r="E477" s="70">
        <v>11</v>
      </c>
      <c r="F477" s="81" t="s">
        <v>177</v>
      </c>
      <c r="G477" s="81" t="s">
        <v>1030</v>
      </c>
      <c r="H477" s="70">
        <v>1</v>
      </c>
      <c r="I477" s="82">
        <v>30.1</v>
      </c>
      <c r="J477" s="77">
        <v>30.1</v>
      </c>
      <c r="K477" s="83">
        <v>65000</v>
      </c>
      <c r="L477" s="78">
        <v>1956500</v>
      </c>
      <c r="M477" s="83"/>
      <c r="N477" s="83">
        <v>1956500</v>
      </c>
      <c r="O477" s="81"/>
    </row>
    <row r="478" spans="1:15" ht="20.100000000000001" customHeight="1">
      <c r="A478" s="70">
        <v>470</v>
      </c>
      <c r="B478" s="70" t="s">
        <v>878</v>
      </c>
      <c r="C478" s="79" t="s">
        <v>879</v>
      </c>
      <c r="D478" s="80" t="s">
        <v>254</v>
      </c>
      <c r="E478" s="70">
        <v>11</v>
      </c>
      <c r="F478" s="81" t="s">
        <v>391</v>
      </c>
      <c r="G478" s="81" t="s">
        <v>1031</v>
      </c>
      <c r="H478" s="70">
        <v>2</v>
      </c>
      <c r="I478" s="82">
        <v>30.3</v>
      </c>
      <c r="J478" s="77">
        <v>30.3</v>
      </c>
      <c r="K478" s="83">
        <v>65000</v>
      </c>
      <c r="L478" s="78">
        <v>1969500</v>
      </c>
      <c r="M478" s="83"/>
      <c r="N478" s="83">
        <v>1969500</v>
      </c>
      <c r="O478" s="81"/>
    </row>
    <row r="479" spans="1:15" ht="20.100000000000001" customHeight="1">
      <c r="A479" s="70">
        <v>471</v>
      </c>
      <c r="B479" s="70" t="s">
        <v>880</v>
      </c>
      <c r="C479" s="79" t="s">
        <v>648</v>
      </c>
      <c r="D479" s="80" t="s">
        <v>231</v>
      </c>
      <c r="E479" s="70">
        <v>11</v>
      </c>
      <c r="F479" s="81" t="s">
        <v>391</v>
      </c>
      <c r="G479" s="81" t="s">
        <v>734</v>
      </c>
      <c r="H479" s="70">
        <v>1</v>
      </c>
      <c r="I479" s="82">
        <v>30.1</v>
      </c>
      <c r="J479" s="77">
        <v>30.1</v>
      </c>
      <c r="K479" s="83">
        <v>65000</v>
      </c>
      <c r="L479" s="78">
        <v>1956500</v>
      </c>
      <c r="M479" s="83"/>
      <c r="N479" s="83">
        <v>1956500</v>
      </c>
      <c r="O479" s="81"/>
    </row>
    <row r="480" spans="1:15" ht="20.100000000000001" customHeight="1">
      <c r="A480" s="70">
        <v>472</v>
      </c>
      <c r="B480" s="70" t="s">
        <v>881</v>
      </c>
      <c r="C480" s="79" t="s">
        <v>205</v>
      </c>
      <c r="D480" s="80" t="s">
        <v>810</v>
      </c>
      <c r="E480" s="70">
        <v>11</v>
      </c>
      <c r="F480" s="81" t="s">
        <v>391</v>
      </c>
      <c r="G480" s="81" t="s">
        <v>1031</v>
      </c>
      <c r="H480" s="70">
        <v>1</v>
      </c>
      <c r="I480" s="82">
        <v>30.1</v>
      </c>
      <c r="J480" s="77">
        <v>30.1</v>
      </c>
      <c r="K480" s="83">
        <v>65000</v>
      </c>
      <c r="L480" s="78">
        <v>1956500</v>
      </c>
      <c r="M480" s="83"/>
      <c r="N480" s="83">
        <v>1956500</v>
      </c>
      <c r="O480" s="81"/>
    </row>
    <row r="481" spans="1:15" ht="20.100000000000001" customHeight="1">
      <c r="A481" s="70">
        <v>473</v>
      </c>
      <c r="B481" s="70" t="s">
        <v>412</v>
      </c>
      <c r="C481" s="79" t="s">
        <v>205</v>
      </c>
      <c r="D481" s="80" t="s">
        <v>235</v>
      </c>
      <c r="E481" s="70">
        <v>11</v>
      </c>
      <c r="F481" s="81" t="s">
        <v>391</v>
      </c>
      <c r="G481" s="81" t="s">
        <v>593</v>
      </c>
      <c r="H481" s="70">
        <v>1</v>
      </c>
      <c r="I481" s="82">
        <v>45.1</v>
      </c>
      <c r="J481" s="77">
        <v>45.1</v>
      </c>
      <c r="K481" s="83">
        <v>65000</v>
      </c>
      <c r="L481" s="78">
        <v>2931500</v>
      </c>
      <c r="M481" s="83"/>
      <c r="N481" s="83">
        <v>2931500</v>
      </c>
      <c r="O481" s="84"/>
    </row>
    <row r="482" spans="1:15" ht="20.100000000000001" customHeight="1">
      <c r="A482" s="70">
        <v>474</v>
      </c>
      <c r="B482" s="70" t="s">
        <v>695</v>
      </c>
      <c r="C482" s="79" t="s">
        <v>234</v>
      </c>
      <c r="D482" s="80" t="s">
        <v>272</v>
      </c>
      <c r="E482" s="70">
        <v>11</v>
      </c>
      <c r="F482" s="81" t="s">
        <v>391</v>
      </c>
      <c r="G482" s="81" t="s">
        <v>735</v>
      </c>
      <c r="H482" s="70">
        <v>1</v>
      </c>
      <c r="I482" s="82">
        <v>30.1</v>
      </c>
      <c r="J482" s="77">
        <v>30.1</v>
      </c>
      <c r="K482" s="83">
        <v>65000</v>
      </c>
      <c r="L482" s="78">
        <v>1956500</v>
      </c>
      <c r="M482" s="83"/>
      <c r="N482" s="83">
        <v>1956500</v>
      </c>
      <c r="O482" s="81"/>
    </row>
    <row r="483" spans="1:15" ht="20.100000000000001" customHeight="1">
      <c r="A483" s="70">
        <v>475</v>
      </c>
      <c r="B483" s="70" t="s">
        <v>695</v>
      </c>
      <c r="C483" s="79" t="s">
        <v>234</v>
      </c>
      <c r="D483" s="80" t="s">
        <v>272</v>
      </c>
      <c r="E483" s="70">
        <v>11</v>
      </c>
      <c r="F483" s="81" t="s">
        <v>391</v>
      </c>
      <c r="G483" s="81" t="s">
        <v>1032</v>
      </c>
      <c r="H483" s="70">
        <v>1</v>
      </c>
      <c r="I483" s="82">
        <v>30.1</v>
      </c>
      <c r="J483" s="77">
        <v>30.1</v>
      </c>
      <c r="K483" s="83">
        <v>65000</v>
      </c>
      <c r="L483" s="78">
        <v>1956500</v>
      </c>
      <c r="M483" s="83"/>
      <c r="N483" s="83">
        <v>1956500</v>
      </c>
      <c r="O483" s="81"/>
    </row>
    <row r="484" spans="1:15" ht="20.100000000000001" customHeight="1">
      <c r="A484" s="70">
        <v>476</v>
      </c>
      <c r="B484" s="70" t="s">
        <v>609</v>
      </c>
      <c r="C484" s="79" t="s">
        <v>623</v>
      </c>
      <c r="D484" s="80" t="s">
        <v>41</v>
      </c>
      <c r="E484" s="70">
        <v>11</v>
      </c>
      <c r="F484" s="81" t="s">
        <v>391</v>
      </c>
      <c r="G484" s="81" t="s">
        <v>1033</v>
      </c>
      <c r="H484" s="70">
        <v>1</v>
      </c>
      <c r="I484" s="82">
        <v>45.1</v>
      </c>
      <c r="J484" s="77">
        <v>45.1</v>
      </c>
      <c r="K484" s="83">
        <v>65000</v>
      </c>
      <c r="L484" s="78">
        <v>2931500</v>
      </c>
      <c r="M484" s="83"/>
      <c r="N484" s="83">
        <v>2931500</v>
      </c>
      <c r="O484" s="81"/>
    </row>
    <row r="485" spans="1:15" ht="20.100000000000001" customHeight="1">
      <c r="A485" s="70">
        <v>477</v>
      </c>
      <c r="B485" s="70" t="s">
        <v>609</v>
      </c>
      <c r="C485" s="79" t="s">
        <v>623</v>
      </c>
      <c r="D485" s="80" t="s">
        <v>41</v>
      </c>
      <c r="E485" s="70">
        <v>11</v>
      </c>
      <c r="F485" s="81" t="s">
        <v>391</v>
      </c>
      <c r="G485" s="81" t="s">
        <v>1033</v>
      </c>
      <c r="H485" s="70">
        <v>1</v>
      </c>
      <c r="I485" s="82">
        <v>45.1</v>
      </c>
      <c r="J485" s="77">
        <v>45.1</v>
      </c>
      <c r="K485" s="83">
        <v>65000</v>
      </c>
      <c r="L485" s="78">
        <v>2931500</v>
      </c>
      <c r="M485" s="83"/>
      <c r="N485" s="83">
        <v>2931500</v>
      </c>
      <c r="O485" s="81"/>
    </row>
    <row r="486" spans="1:15" ht="20.100000000000001" customHeight="1">
      <c r="A486" s="70">
        <v>478</v>
      </c>
      <c r="B486" s="70" t="s">
        <v>610</v>
      </c>
      <c r="C486" s="79" t="s">
        <v>264</v>
      </c>
      <c r="D486" s="80" t="s">
        <v>30</v>
      </c>
      <c r="E486" s="70">
        <v>11</v>
      </c>
      <c r="F486" s="81" t="s">
        <v>624</v>
      </c>
      <c r="G486" s="81" t="s">
        <v>5</v>
      </c>
      <c r="H486" s="70">
        <v>1</v>
      </c>
      <c r="I486" s="82">
        <v>45.1</v>
      </c>
      <c r="J486" s="77">
        <v>45.1</v>
      </c>
      <c r="K486" s="83">
        <v>65000</v>
      </c>
      <c r="L486" s="78">
        <v>2931500</v>
      </c>
      <c r="M486" s="83"/>
      <c r="N486" s="83">
        <v>2931500</v>
      </c>
      <c r="O486" s="81"/>
    </row>
    <row r="487" spans="1:15" ht="20.100000000000001" customHeight="1">
      <c r="A487" s="70">
        <v>479</v>
      </c>
      <c r="B487" s="70" t="s">
        <v>696</v>
      </c>
      <c r="C487" s="79" t="s">
        <v>664</v>
      </c>
      <c r="D487" s="80" t="s">
        <v>665</v>
      </c>
      <c r="E487" s="70">
        <v>11</v>
      </c>
      <c r="F487" s="81" t="s">
        <v>624</v>
      </c>
      <c r="G487" s="81" t="s">
        <v>5</v>
      </c>
      <c r="H487" s="70">
        <v>1</v>
      </c>
      <c r="I487" s="82">
        <v>30.1</v>
      </c>
      <c r="J487" s="77">
        <v>60.2</v>
      </c>
      <c r="K487" s="83">
        <v>65000</v>
      </c>
      <c r="L487" s="78">
        <v>3913000</v>
      </c>
      <c r="M487" s="83"/>
      <c r="N487" s="83">
        <v>3913000</v>
      </c>
      <c r="O487" s="81" t="s">
        <v>16</v>
      </c>
    </row>
    <row r="488" spans="1:15" ht="20.100000000000001" customHeight="1">
      <c r="A488" s="70">
        <v>480</v>
      </c>
      <c r="B488" s="70" t="s">
        <v>882</v>
      </c>
      <c r="C488" s="79" t="s">
        <v>883</v>
      </c>
      <c r="D488" s="80" t="s">
        <v>213</v>
      </c>
      <c r="E488" s="70">
        <v>11</v>
      </c>
      <c r="F488" s="81" t="s">
        <v>130</v>
      </c>
      <c r="G488" s="81" t="s">
        <v>1034</v>
      </c>
      <c r="H488" s="70">
        <v>1</v>
      </c>
      <c r="I488" s="82">
        <v>45.1</v>
      </c>
      <c r="J488" s="77">
        <v>45.1</v>
      </c>
      <c r="K488" s="83">
        <v>65000</v>
      </c>
      <c r="L488" s="78">
        <v>2931500</v>
      </c>
      <c r="M488" s="83"/>
      <c r="N488" s="83">
        <v>2931500</v>
      </c>
      <c r="O488" s="81"/>
    </row>
    <row r="489" spans="1:15" ht="20.100000000000001" customHeight="1">
      <c r="A489" s="70">
        <v>481</v>
      </c>
      <c r="B489" s="70" t="s">
        <v>413</v>
      </c>
      <c r="C489" s="79" t="s">
        <v>290</v>
      </c>
      <c r="D489" s="80" t="s">
        <v>217</v>
      </c>
      <c r="E489" s="70">
        <v>11</v>
      </c>
      <c r="F489" s="81" t="s">
        <v>130</v>
      </c>
      <c r="G489" s="81" t="s">
        <v>1035</v>
      </c>
      <c r="H489" s="70">
        <v>1</v>
      </c>
      <c r="I489" s="82">
        <v>45.1</v>
      </c>
      <c r="J489" s="77">
        <v>45.1</v>
      </c>
      <c r="K489" s="83">
        <v>65000</v>
      </c>
      <c r="L489" s="78">
        <v>2931500</v>
      </c>
      <c r="M489" s="83"/>
      <c r="N489" s="83">
        <v>2931500</v>
      </c>
      <c r="O489" s="81"/>
    </row>
    <row r="490" spans="1:15" ht="20.100000000000001" customHeight="1">
      <c r="A490" s="70">
        <v>482</v>
      </c>
      <c r="B490" s="70" t="s">
        <v>884</v>
      </c>
      <c r="C490" s="79" t="s">
        <v>885</v>
      </c>
      <c r="D490" s="80" t="s">
        <v>303</v>
      </c>
      <c r="E490" s="70">
        <v>12</v>
      </c>
      <c r="F490" s="81" t="s">
        <v>916</v>
      </c>
      <c r="G490" s="81" t="s">
        <v>1036</v>
      </c>
      <c r="H490" s="70">
        <v>1</v>
      </c>
      <c r="I490" s="82">
        <v>45.1</v>
      </c>
      <c r="J490" s="77">
        <v>45.1</v>
      </c>
      <c r="K490" s="83">
        <v>65000</v>
      </c>
      <c r="L490" s="78">
        <v>2931500</v>
      </c>
      <c r="M490" s="83"/>
      <c r="N490" s="83">
        <v>2931500</v>
      </c>
      <c r="O490" s="81"/>
    </row>
    <row r="491" spans="1:15" ht="20.100000000000001" customHeight="1">
      <c r="A491" s="70">
        <v>483</v>
      </c>
      <c r="B491" s="70" t="s">
        <v>884</v>
      </c>
      <c r="C491" s="79" t="s">
        <v>885</v>
      </c>
      <c r="D491" s="80" t="s">
        <v>303</v>
      </c>
      <c r="E491" s="70">
        <v>12</v>
      </c>
      <c r="F491" s="81" t="s">
        <v>916</v>
      </c>
      <c r="G491" s="81" t="s">
        <v>1037</v>
      </c>
      <c r="H491" s="70">
        <v>1</v>
      </c>
      <c r="I491" s="82">
        <v>30.1</v>
      </c>
      <c r="J491" s="77">
        <v>30.1</v>
      </c>
      <c r="K491" s="83">
        <v>65000</v>
      </c>
      <c r="L491" s="78">
        <v>1956500</v>
      </c>
      <c r="M491" s="83"/>
      <c r="N491" s="83">
        <v>1956500</v>
      </c>
      <c r="O491" s="81"/>
    </row>
    <row r="492" spans="1:15" ht="20.100000000000001" customHeight="1">
      <c r="A492" s="70">
        <v>484</v>
      </c>
      <c r="B492" s="70" t="s">
        <v>884</v>
      </c>
      <c r="C492" s="79" t="s">
        <v>885</v>
      </c>
      <c r="D492" s="80" t="s">
        <v>303</v>
      </c>
      <c r="E492" s="70">
        <v>12</v>
      </c>
      <c r="F492" s="81" t="s">
        <v>916</v>
      </c>
      <c r="G492" s="81" t="s">
        <v>1038</v>
      </c>
      <c r="H492" s="70">
        <v>1</v>
      </c>
      <c r="I492" s="82">
        <v>30.1</v>
      </c>
      <c r="J492" s="77">
        <v>30.1</v>
      </c>
      <c r="K492" s="83">
        <v>65000</v>
      </c>
      <c r="L492" s="78">
        <v>1956500</v>
      </c>
      <c r="M492" s="83"/>
      <c r="N492" s="83">
        <v>1956500</v>
      </c>
      <c r="O492" s="81"/>
    </row>
    <row r="493" spans="1:15" ht="20.100000000000001" customHeight="1">
      <c r="A493" s="70">
        <v>485</v>
      </c>
      <c r="B493" s="70" t="s">
        <v>886</v>
      </c>
      <c r="C493" s="79" t="s">
        <v>251</v>
      </c>
      <c r="D493" s="80" t="s">
        <v>267</v>
      </c>
      <c r="E493" s="70">
        <v>12</v>
      </c>
      <c r="F493" s="81" t="s">
        <v>625</v>
      </c>
      <c r="G493" s="81" t="s">
        <v>1039</v>
      </c>
      <c r="H493" s="70">
        <v>1</v>
      </c>
      <c r="I493" s="82">
        <v>15.1</v>
      </c>
      <c r="J493" s="77">
        <v>15.1</v>
      </c>
      <c r="K493" s="83">
        <v>65000</v>
      </c>
      <c r="L493" s="78">
        <v>981500</v>
      </c>
      <c r="M493" s="83"/>
      <c r="N493" s="83">
        <v>981500</v>
      </c>
      <c r="O493" s="81"/>
    </row>
    <row r="494" spans="1:15" ht="20.100000000000001" customHeight="1">
      <c r="A494" s="70">
        <v>486</v>
      </c>
      <c r="B494" s="70" t="s">
        <v>697</v>
      </c>
      <c r="C494" s="79" t="s">
        <v>666</v>
      </c>
      <c r="D494" s="80" t="s">
        <v>272</v>
      </c>
      <c r="E494" s="70">
        <v>12</v>
      </c>
      <c r="F494" s="81" t="s">
        <v>168</v>
      </c>
      <c r="G494" s="81" t="s">
        <v>643</v>
      </c>
      <c r="H494" s="70">
        <v>1</v>
      </c>
      <c r="I494" s="82">
        <v>30.1</v>
      </c>
      <c r="J494" s="77">
        <v>30.1</v>
      </c>
      <c r="K494" s="83">
        <v>65000</v>
      </c>
      <c r="L494" s="78">
        <v>1956500</v>
      </c>
      <c r="M494" s="83"/>
      <c r="N494" s="83">
        <v>1956500</v>
      </c>
      <c r="O494" s="81"/>
    </row>
    <row r="495" spans="1:15" ht="20.100000000000001" customHeight="1">
      <c r="A495" s="70">
        <v>487</v>
      </c>
      <c r="B495" s="70" t="s">
        <v>393</v>
      </c>
      <c r="C495" s="79" t="s">
        <v>97</v>
      </c>
      <c r="D495" s="80" t="s">
        <v>98</v>
      </c>
      <c r="E495" s="70">
        <v>12</v>
      </c>
      <c r="F495" s="81" t="s">
        <v>168</v>
      </c>
      <c r="G495" s="81" t="s">
        <v>643</v>
      </c>
      <c r="H495" s="70">
        <v>1</v>
      </c>
      <c r="I495" s="82">
        <v>30.1</v>
      </c>
      <c r="J495" s="77">
        <v>30.1</v>
      </c>
      <c r="K495" s="83">
        <v>65000</v>
      </c>
      <c r="L495" s="78">
        <v>1956500</v>
      </c>
      <c r="M495" s="83"/>
      <c r="N495" s="83">
        <v>1956500</v>
      </c>
      <c r="O495" s="81"/>
    </row>
    <row r="496" spans="1:15" ht="20.100000000000001" customHeight="1">
      <c r="A496" s="70">
        <v>488</v>
      </c>
      <c r="B496" s="70" t="s">
        <v>393</v>
      </c>
      <c r="C496" s="79" t="s">
        <v>97</v>
      </c>
      <c r="D496" s="80" t="s">
        <v>98</v>
      </c>
      <c r="E496" s="70">
        <v>12</v>
      </c>
      <c r="F496" s="81" t="s">
        <v>168</v>
      </c>
      <c r="G496" s="81" t="s">
        <v>1040</v>
      </c>
      <c r="H496" s="70">
        <v>3</v>
      </c>
      <c r="I496" s="82">
        <v>30.4</v>
      </c>
      <c r="J496" s="77">
        <v>30.4</v>
      </c>
      <c r="K496" s="83">
        <v>65000</v>
      </c>
      <c r="L496" s="78">
        <v>1976000</v>
      </c>
      <c r="M496" s="83"/>
      <c r="N496" s="83">
        <v>1976000</v>
      </c>
      <c r="O496" s="81"/>
    </row>
    <row r="497" spans="1:15" ht="20.100000000000001" customHeight="1">
      <c r="A497" s="70">
        <v>489</v>
      </c>
      <c r="B497" s="70" t="s">
        <v>887</v>
      </c>
      <c r="C497" s="79" t="s">
        <v>56</v>
      </c>
      <c r="D497" s="80" t="s">
        <v>223</v>
      </c>
      <c r="E497" s="70">
        <v>12</v>
      </c>
      <c r="F497" s="81" t="s">
        <v>168</v>
      </c>
      <c r="G497" s="81" t="s">
        <v>1041</v>
      </c>
      <c r="H497" s="70">
        <v>2</v>
      </c>
      <c r="I497" s="82">
        <v>45.3</v>
      </c>
      <c r="J497" s="77">
        <v>90.6</v>
      </c>
      <c r="K497" s="83">
        <v>65000</v>
      </c>
      <c r="L497" s="78">
        <v>5889000</v>
      </c>
      <c r="M497" s="83"/>
      <c r="N497" s="83">
        <v>5889000</v>
      </c>
      <c r="O497" s="81" t="s">
        <v>16</v>
      </c>
    </row>
    <row r="498" spans="1:15" ht="20.100000000000001" customHeight="1">
      <c r="A498" s="70">
        <v>490</v>
      </c>
      <c r="B498" s="70" t="s">
        <v>702</v>
      </c>
      <c r="C498" s="79" t="s">
        <v>668</v>
      </c>
      <c r="D498" s="80" t="s">
        <v>26</v>
      </c>
      <c r="E498" s="70">
        <v>13</v>
      </c>
      <c r="F498" s="81" t="s">
        <v>128</v>
      </c>
      <c r="G498" s="81" t="s">
        <v>356</v>
      </c>
      <c r="H498" s="70">
        <v>1</v>
      </c>
      <c r="I498" s="82">
        <v>30.1</v>
      </c>
      <c r="J498" s="77">
        <v>30.1</v>
      </c>
      <c r="K498" s="83">
        <v>65000</v>
      </c>
      <c r="L498" s="78">
        <v>1956500</v>
      </c>
      <c r="M498" s="83"/>
      <c r="N498" s="83">
        <v>1956500</v>
      </c>
      <c r="O498" s="81"/>
    </row>
    <row r="499" spans="1:15" ht="20.100000000000001" customHeight="1">
      <c r="A499" s="70">
        <v>491</v>
      </c>
      <c r="B499" s="70" t="s">
        <v>702</v>
      </c>
      <c r="C499" s="79" t="s">
        <v>668</v>
      </c>
      <c r="D499" s="80" t="s">
        <v>26</v>
      </c>
      <c r="E499" s="70">
        <v>13</v>
      </c>
      <c r="F499" s="81" t="s">
        <v>128</v>
      </c>
      <c r="G499" s="81" t="s">
        <v>356</v>
      </c>
      <c r="H499" s="70">
        <v>1</v>
      </c>
      <c r="I499" s="82">
        <v>30.1</v>
      </c>
      <c r="J499" s="77">
        <v>30.1</v>
      </c>
      <c r="K499" s="83">
        <v>65000</v>
      </c>
      <c r="L499" s="78">
        <v>1956500</v>
      </c>
      <c r="M499" s="83"/>
      <c r="N499" s="83">
        <v>1956500</v>
      </c>
      <c r="O499" s="81"/>
    </row>
    <row r="500" spans="1:15" ht="20.100000000000001" customHeight="1">
      <c r="A500" s="70">
        <v>492</v>
      </c>
      <c r="B500" s="70" t="s">
        <v>392</v>
      </c>
      <c r="C500" s="79" t="s">
        <v>127</v>
      </c>
      <c r="D500" s="80" t="s">
        <v>626</v>
      </c>
      <c r="E500" s="70">
        <v>13</v>
      </c>
      <c r="F500" s="81" t="s">
        <v>128</v>
      </c>
      <c r="G500" s="81" t="s">
        <v>353</v>
      </c>
      <c r="H500" s="70">
        <v>1</v>
      </c>
      <c r="I500" s="82">
        <v>30.1</v>
      </c>
      <c r="J500" s="77">
        <v>30.1</v>
      </c>
      <c r="K500" s="83">
        <v>65000</v>
      </c>
      <c r="L500" s="78">
        <v>1956500</v>
      </c>
      <c r="M500" s="83"/>
      <c r="N500" s="83">
        <v>1956500</v>
      </c>
      <c r="O500" s="81"/>
    </row>
    <row r="501" spans="1:15" ht="20.100000000000001" customHeight="1">
      <c r="A501" s="70">
        <v>493</v>
      </c>
      <c r="B501" s="70" t="s">
        <v>699</v>
      </c>
      <c r="C501" s="79" t="s">
        <v>667</v>
      </c>
      <c r="D501" s="80" t="s">
        <v>41</v>
      </c>
      <c r="E501" s="70">
        <v>13</v>
      </c>
      <c r="F501" s="81" t="s">
        <v>128</v>
      </c>
      <c r="G501" s="81" t="s">
        <v>355</v>
      </c>
      <c r="H501" s="70">
        <v>2</v>
      </c>
      <c r="I501" s="82">
        <v>30.3</v>
      </c>
      <c r="J501" s="77">
        <v>30.3</v>
      </c>
      <c r="K501" s="83">
        <v>65000</v>
      </c>
      <c r="L501" s="78">
        <v>1969500</v>
      </c>
      <c r="M501" s="83"/>
      <c r="N501" s="83">
        <v>1969500</v>
      </c>
      <c r="O501" s="81"/>
    </row>
    <row r="502" spans="1:15" ht="20.100000000000001" customHeight="1">
      <c r="A502" s="70">
        <v>494</v>
      </c>
      <c r="B502" s="70" t="s">
        <v>700</v>
      </c>
      <c r="C502" s="79" t="s">
        <v>202</v>
      </c>
      <c r="D502" s="80" t="s">
        <v>645</v>
      </c>
      <c r="E502" s="70">
        <v>13</v>
      </c>
      <c r="F502" s="81" t="s">
        <v>128</v>
      </c>
      <c r="G502" s="81" t="s">
        <v>356</v>
      </c>
      <c r="H502" s="70">
        <v>1</v>
      </c>
      <c r="I502" s="82">
        <v>30.1</v>
      </c>
      <c r="J502" s="77">
        <v>30.1</v>
      </c>
      <c r="K502" s="83">
        <v>65000</v>
      </c>
      <c r="L502" s="78">
        <v>1956500</v>
      </c>
      <c r="M502" s="83"/>
      <c r="N502" s="83">
        <v>1956500</v>
      </c>
      <c r="O502" s="81"/>
    </row>
    <row r="503" spans="1:15" ht="20.100000000000001" customHeight="1">
      <c r="A503" s="70">
        <v>495</v>
      </c>
      <c r="B503" s="70" t="s">
        <v>700</v>
      </c>
      <c r="C503" s="79" t="s">
        <v>202</v>
      </c>
      <c r="D503" s="80" t="s">
        <v>645</v>
      </c>
      <c r="E503" s="70">
        <v>13</v>
      </c>
      <c r="F503" s="81" t="s">
        <v>128</v>
      </c>
      <c r="G503" s="81" t="s">
        <v>356</v>
      </c>
      <c r="H503" s="70">
        <v>3</v>
      </c>
      <c r="I503" s="82">
        <v>30.4</v>
      </c>
      <c r="J503" s="77">
        <v>30.4</v>
      </c>
      <c r="K503" s="83">
        <v>65000</v>
      </c>
      <c r="L503" s="78">
        <v>1976000</v>
      </c>
      <c r="M503" s="83"/>
      <c r="N503" s="83">
        <v>1976000</v>
      </c>
      <c r="O503" s="81"/>
    </row>
    <row r="504" spans="1:15" ht="20.100000000000001" customHeight="1">
      <c r="A504" s="70">
        <v>496</v>
      </c>
      <c r="B504" s="70" t="s">
        <v>888</v>
      </c>
      <c r="C504" s="79" t="s">
        <v>889</v>
      </c>
      <c r="D504" s="80" t="s">
        <v>65</v>
      </c>
      <c r="E504" s="70">
        <v>13</v>
      </c>
      <c r="F504" s="81" t="s">
        <v>128</v>
      </c>
      <c r="G504" s="81" t="s">
        <v>354</v>
      </c>
      <c r="H504" s="70">
        <v>2</v>
      </c>
      <c r="I504" s="82">
        <v>30.3</v>
      </c>
      <c r="J504" s="77">
        <v>30.3</v>
      </c>
      <c r="K504" s="83">
        <v>65000</v>
      </c>
      <c r="L504" s="78">
        <v>1969500</v>
      </c>
      <c r="M504" s="83"/>
      <c r="N504" s="83">
        <v>1969500</v>
      </c>
      <c r="O504" s="81"/>
    </row>
    <row r="505" spans="1:15" ht="20.100000000000001" customHeight="1">
      <c r="A505" s="70">
        <v>497</v>
      </c>
      <c r="B505" s="70" t="s">
        <v>431</v>
      </c>
      <c r="C505" s="79" t="s">
        <v>96</v>
      </c>
      <c r="D505" s="80" t="s">
        <v>272</v>
      </c>
      <c r="E505" s="70">
        <v>13</v>
      </c>
      <c r="F505" s="81" t="s">
        <v>128</v>
      </c>
      <c r="G505" s="81" t="s">
        <v>355</v>
      </c>
      <c r="H505" s="70">
        <v>1</v>
      </c>
      <c r="I505" s="82">
        <v>30.1</v>
      </c>
      <c r="J505" s="77">
        <v>30.1</v>
      </c>
      <c r="K505" s="83">
        <v>65000</v>
      </c>
      <c r="L505" s="78">
        <v>1956500</v>
      </c>
      <c r="M505" s="83"/>
      <c r="N505" s="83">
        <v>1956500</v>
      </c>
      <c r="O505" s="81"/>
    </row>
    <row r="506" spans="1:15" ht="20.100000000000001" customHeight="1">
      <c r="A506" s="70">
        <v>498</v>
      </c>
      <c r="B506" s="70" t="s">
        <v>431</v>
      </c>
      <c r="C506" s="79" t="s">
        <v>96</v>
      </c>
      <c r="D506" s="80" t="s">
        <v>272</v>
      </c>
      <c r="E506" s="70">
        <v>13</v>
      </c>
      <c r="F506" s="81" t="s">
        <v>128</v>
      </c>
      <c r="G506" s="81" t="s">
        <v>355</v>
      </c>
      <c r="H506" s="70">
        <v>1</v>
      </c>
      <c r="I506" s="82">
        <v>30.1</v>
      </c>
      <c r="J506" s="77">
        <v>30.1</v>
      </c>
      <c r="K506" s="83">
        <v>65000</v>
      </c>
      <c r="L506" s="78">
        <v>1956500</v>
      </c>
      <c r="M506" s="83"/>
      <c r="N506" s="83">
        <v>1956500</v>
      </c>
      <c r="O506" s="81"/>
    </row>
    <row r="507" spans="1:15" ht="20.100000000000001" customHeight="1">
      <c r="A507" s="70">
        <v>499</v>
      </c>
      <c r="B507" s="70" t="s">
        <v>431</v>
      </c>
      <c r="C507" s="79" t="s">
        <v>96</v>
      </c>
      <c r="D507" s="80" t="s">
        <v>272</v>
      </c>
      <c r="E507" s="70">
        <v>13</v>
      </c>
      <c r="F507" s="81" t="s">
        <v>128</v>
      </c>
      <c r="G507" s="81" t="s">
        <v>353</v>
      </c>
      <c r="H507" s="70">
        <v>1</v>
      </c>
      <c r="I507" s="82">
        <v>30.1</v>
      </c>
      <c r="J507" s="77">
        <v>30.1</v>
      </c>
      <c r="K507" s="83">
        <v>65000</v>
      </c>
      <c r="L507" s="78">
        <v>1956500</v>
      </c>
      <c r="M507" s="83"/>
      <c r="N507" s="83">
        <v>1956500</v>
      </c>
      <c r="O507" s="81"/>
    </row>
    <row r="508" spans="1:15" ht="20.100000000000001" customHeight="1">
      <c r="A508" s="70">
        <v>500</v>
      </c>
      <c r="B508" s="70" t="s">
        <v>431</v>
      </c>
      <c r="C508" s="79" t="s">
        <v>96</v>
      </c>
      <c r="D508" s="80" t="s">
        <v>272</v>
      </c>
      <c r="E508" s="70">
        <v>13</v>
      </c>
      <c r="F508" s="81" t="s">
        <v>128</v>
      </c>
      <c r="G508" s="81" t="s">
        <v>736</v>
      </c>
      <c r="H508" s="70">
        <v>1</v>
      </c>
      <c r="I508" s="82">
        <v>45.1</v>
      </c>
      <c r="J508" s="77">
        <v>90.2</v>
      </c>
      <c r="K508" s="83">
        <v>65000</v>
      </c>
      <c r="L508" s="78">
        <v>5863000</v>
      </c>
      <c r="M508" s="83"/>
      <c r="N508" s="83">
        <v>5863000</v>
      </c>
      <c r="O508" s="81" t="s">
        <v>16</v>
      </c>
    </row>
    <row r="509" spans="1:15" ht="20.100000000000001" customHeight="1">
      <c r="A509" s="70">
        <v>501</v>
      </c>
      <c r="B509" s="70" t="s">
        <v>890</v>
      </c>
      <c r="C509" s="79" t="s">
        <v>280</v>
      </c>
      <c r="D509" s="80" t="s">
        <v>804</v>
      </c>
      <c r="E509" s="70">
        <v>13</v>
      </c>
      <c r="F509" s="81" t="s">
        <v>128</v>
      </c>
      <c r="G509" s="81" t="s">
        <v>355</v>
      </c>
      <c r="H509" s="70">
        <v>1</v>
      </c>
      <c r="I509" s="82">
        <v>30.1</v>
      </c>
      <c r="J509" s="77">
        <v>30.1</v>
      </c>
      <c r="K509" s="83">
        <v>65000</v>
      </c>
      <c r="L509" s="78">
        <v>1956500</v>
      </c>
      <c r="M509" s="83"/>
      <c r="N509" s="83">
        <v>1956500</v>
      </c>
      <c r="O509" s="81"/>
    </row>
    <row r="510" spans="1:15" ht="20.100000000000001" customHeight="1">
      <c r="A510" s="70">
        <v>502</v>
      </c>
      <c r="B510" s="70" t="s">
        <v>890</v>
      </c>
      <c r="C510" s="79" t="s">
        <v>280</v>
      </c>
      <c r="D510" s="80" t="s">
        <v>804</v>
      </c>
      <c r="E510" s="70">
        <v>13</v>
      </c>
      <c r="F510" s="81" t="s">
        <v>128</v>
      </c>
      <c r="G510" s="81" t="s">
        <v>355</v>
      </c>
      <c r="H510" s="70">
        <v>4</v>
      </c>
      <c r="I510" s="82">
        <v>30.5</v>
      </c>
      <c r="J510" s="77">
        <v>30.5</v>
      </c>
      <c r="K510" s="83">
        <v>65000</v>
      </c>
      <c r="L510" s="78">
        <v>1982500</v>
      </c>
      <c r="M510" s="83"/>
      <c r="N510" s="83">
        <v>1982500</v>
      </c>
      <c r="O510" s="81"/>
    </row>
    <row r="511" spans="1:15" ht="20.100000000000001" customHeight="1">
      <c r="A511" s="70">
        <v>503</v>
      </c>
      <c r="B511" s="70" t="s">
        <v>698</v>
      </c>
      <c r="C511" s="79" t="s">
        <v>264</v>
      </c>
      <c r="D511" s="80" t="s">
        <v>210</v>
      </c>
      <c r="E511" s="70">
        <v>13</v>
      </c>
      <c r="F511" s="81" t="s">
        <v>128</v>
      </c>
      <c r="G511" s="81" t="s">
        <v>355</v>
      </c>
      <c r="H511" s="70">
        <v>3</v>
      </c>
      <c r="I511" s="82">
        <v>30.4</v>
      </c>
      <c r="J511" s="77">
        <v>30.4</v>
      </c>
      <c r="K511" s="83">
        <v>65000</v>
      </c>
      <c r="L511" s="78">
        <v>1976000</v>
      </c>
      <c r="M511" s="83"/>
      <c r="N511" s="83">
        <v>1976000</v>
      </c>
      <c r="O511" s="81"/>
    </row>
    <row r="512" spans="1:15" ht="20.100000000000001" customHeight="1">
      <c r="A512" s="70">
        <v>504</v>
      </c>
      <c r="B512" s="70" t="s">
        <v>574</v>
      </c>
      <c r="C512" s="79" t="s">
        <v>203</v>
      </c>
      <c r="D512" s="80" t="s">
        <v>87</v>
      </c>
      <c r="E512" s="70">
        <v>13</v>
      </c>
      <c r="F512" s="81" t="s">
        <v>128</v>
      </c>
      <c r="G512" s="81" t="s">
        <v>737</v>
      </c>
      <c r="H512" s="70">
        <v>1</v>
      </c>
      <c r="I512" s="82">
        <v>45.1</v>
      </c>
      <c r="J512" s="77">
        <v>90.2</v>
      </c>
      <c r="K512" s="83">
        <v>65000</v>
      </c>
      <c r="L512" s="78">
        <v>5863000</v>
      </c>
      <c r="M512" s="83"/>
      <c r="N512" s="83">
        <v>5863000</v>
      </c>
      <c r="O512" s="81" t="s">
        <v>16</v>
      </c>
    </row>
    <row r="513" spans="1:15" ht="20.100000000000001" customHeight="1">
      <c r="A513" s="70">
        <v>505</v>
      </c>
      <c r="B513" s="70" t="s">
        <v>891</v>
      </c>
      <c r="C513" s="79" t="s">
        <v>63</v>
      </c>
      <c r="D513" s="80" t="s">
        <v>223</v>
      </c>
      <c r="E513" s="70">
        <v>13</v>
      </c>
      <c r="F513" s="81" t="s">
        <v>128</v>
      </c>
      <c r="G513" s="81" t="s">
        <v>354</v>
      </c>
      <c r="H513" s="70">
        <v>3</v>
      </c>
      <c r="I513" s="82">
        <v>30.4</v>
      </c>
      <c r="J513" s="77">
        <v>30.4</v>
      </c>
      <c r="K513" s="83">
        <v>65000</v>
      </c>
      <c r="L513" s="78">
        <v>1976000</v>
      </c>
      <c r="M513" s="83"/>
      <c r="N513" s="83">
        <v>1976000</v>
      </c>
      <c r="O513" s="81"/>
    </row>
    <row r="514" spans="1:15" ht="20.100000000000001" customHeight="1">
      <c r="A514" s="70">
        <v>506</v>
      </c>
      <c r="B514" s="70" t="s">
        <v>891</v>
      </c>
      <c r="C514" s="79" t="s">
        <v>63</v>
      </c>
      <c r="D514" s="80" t="s">
        <v>223</v>
      </c>
      <c r="E514" s="70">
        <v>13</v>
      </c>
      <c r="F514" s="81" t="s">
        <v>128</v>
      </c>
      <c r="G514" s="81" t="s">
        <v>354</v>
      </c>
      <c r="H514" s="70">
        <v>2</v>
      </c>
      <c r="I514" s="82">
        <v>30.3</v>
      </c>
      <c r="J514" s="77">
        <v>30.3</v>
      </c>
      <c r="K514" s="83">
        <v>65000</v>
      </c>
      <c r="L514" s="78">
        <v>1969500</v>
      </c>
      <c r="M514" s="83"/>
      <c r="N514" s="83">
        <v>1969500</v>
      </c>
      <c r="O514" s="81"/>
    </row>
    <row r="515" spans="1:15" ht="20.100000000000001" customHeight="1">
      <c r="A515" s="70">
        <v>507</v>
      </c>
      <c r="B515" s="70" t="s">
        <v>892</v>
      </c>
      <c r="C515" s="79" t="s">
        <v>893</v>
      </c>
      <c r="D515" s="80" t="s">
        <v>217</v>
      </c>
      <c r="E515" s="70">
        <v>13</v>
      </c>
      <c r="F515" s="81" t="s">
        <v>128</v>
      </c>
      <c r="G515" s="81" t="s">
        <v>1042</v>
      </c>
      <c r="H515" s="70">
        <v>1</v>
      </c>
      <c r="I515" s="82">
        <v>30.1</v>
      </c>
      <c r="J515" s="77">
        <v>30.1</v>
      </c>
      <c r="K515" s="83">
        <v>65000</v>
      </c>
      <c r="L515" s="78">
        <v>1956500</v>
      </c>
      <c r="M515" s="83"/>
      <c r="N515" s="83">
        <v>1956500</v>
      </c>
      <c r="O515" s="81"/>
    </row>
    <row r="516" spans="1:15" ht="20.100000000000001" customHeight="1">
      <c r="A516" s="70">
        <v>508</v>
      </c>
      <c r="B516" s="70" t="s">
        <v>701</v>
      </c>
      <c r="C516" s="79" t="s">
        <v>290</v>
      </c>
      <c r="D516" s="80" t="s">
        <v>267</v>
      </c>
      <c r="E516" s="70">
        <v>13</v>
      </c>
      <c r="F516" s="81" t="s">
        <v>128</v>
      </c>
      <c r="G516" s="81" t="s">
        <v>356</v>
      </c>
      <c r="H516" s="70">
        <v>1</v>
      </c>
      <c r="I516" s="82">
        <v>30.1</v>
      </c>
      <c r="J516" s="77">
        <v>30.1</v>
      </c>
      <c r="K516" s="83">
        <v>65000</v>
      </c>
      <c r="L516" s="78">
        <v>1956500</v>
      </c>
      <c r="M516" s="83"/>
      <c r="N516" s="83">
        <v>1956500</v>
      </c>
      <c r="O516" s="81"/>
    </row>
    <row r="517" spans="1:15" ht="20.100000000000001" customHeight="1">
      <c r="A517" s="70">
        <v>509</v>
      </c>
      <c r="B517" s="70" t="s">
        <v>436</v>
      </c>
      <c r="C517" s="79" t="s">
        <v>99</v>
      </c>
      <c r="D517" s="80" t="s">
        <v>25</v>
      </c>
      <c r="E517" s="70">
        <v>13</v>
      </c>
      <c r="F517" s="81" t="s">
        <v>196</v>
      </c>
      <c r="G517" s="81" t="s">
        <v>197</v>
      </c>
      <c r="H517" s="70">
        <v>1</v>
      </c>
      <c r="I517" s="82">
        <v>30.1</v>
      </c>
      <c r="J517" s="77">
        <v>30.1</v>
      </c>
      <c r="K517" s="83">
        <v>65000</v>
      </c>
      <c r="L517" s="78">
        <v>1956500</v>
      </c>
      <c r="M517" s="83"/>
      <c r="N517" s="83">
        <v>1956500</v>
      </c>
      <c r="O517" s="81"/>
    </row>
    <row r="518" spans="1:15" ht="20.100000000000001" customHeight="1">
      <c r="A518" s="70">
        <v>510</v>
      </c>
      <c r="B518" s="70" t="s">
        <v>436</v>
      </c>
      <c r="C518" s="79" t="s">
        <v>99</v>
      </c>
      <c r="D518" s="80" t="s">
        <v>25</v>
      </c>
      <c r="E518" s="70">
        <v>13</v>
      </c>
      <c r="F518" s="81" t="s">
        <v>196</v>
      </c>
      <c r="G518" s="81" t="s">
        <v>1043</v>
      </c>
      <c r="H518" s="70">
        <v>1</v>
      </c>
      <c r="I518" s="82">
        <v>30.1</v>
      </c>
      <c r="J518" s="77">
        <v>30.1</v>
      </c>
      <c r="K518" s="83">
        <v>65000</v>
      </c>
      <c r="L518" s="78">
        <v>1956500</v>
      </c>
      <c r="M518" s="83"/>
      <c r="N518" s="83">
        <v>1956500</v>
      </c>
      <c r="O518" s="81"/>
    </row>
    <row r="519" spans="1:15" ht="20.100000000000001" customHeight="1">
      <c r="A519" s="70">
        <v>511</v>
      </c>
      <c r="B519" s="70" t="s">
        <v>437</v>
      </c>
      <c r="C519" s="79" t="s">
        <v>101</v>
      </c>
      <c r="D519" s="80" t="s">
        <v>267</v>
      </c>
      <c r="E519" s="70">
        <v>13</v>
      </c>
      <c r="F519" s="81" t="s">
        <v>196</v>
      </c>
      <c r="G519" s="81" t="s">
        <v>332</v>
      </c>
      <c r="H519" s="70">
        <v>1</v>
      </c>
      <c r="I519" s="82">
        <v>30.1</v>
      </c>
      <c r="J519" s="77">
        <v>30.1</v>
      </c>
      <c r="K519" s="83">
        <v>65000</v>
      </c>
      <c r="L519" s="78">
        <v>1956500</v>
      </c>
      <c r="M519" s="83"/>
      <c r="N519" s="83">
        <v>1956500</v>
      </c>
      <c r="O519" s="81"/>
    </row>
    <row r="520" spans="1:15" ht="20.100000000000001" customHeight="1">
      <c r="A520" s="70">
        <v>512</v>
      </c>
      <c r="B520" s="70" t="s">
        <v>703</v>
      </c>
      <c r="C520" s="79" t="s">
        <v>203</v>
      </c>
      <c r="D520" s="80" t="s">
        <v>246</v>
      </c>
      <c r="E520" s="70">
        <v>13</v>
      </c>
      <c r="F520" s="81" t="s">
        <v>196</v>
      </c>
      <c r="G520" s="81" t="s">
        <v>197</v>
      </c>
      <c r="H520" s="70">
        <v>1</v>
      </c>
      <c r="I520" s="82">
        <v>30.1</v>
      </c>
      <c r="J520" s="77">
        <v>30.1</v>
      </c>
      <c r="K520" s="83">
        <v>65000</v>
      </c>
      <c r="L520" s="78">
        <v>1956500</v>
      </c>
      <c r="M520" s="83"/>
      <c r="N520" s="83">
        <v>1956500</v>
      </c>
      <c r="O520" s="81"/>
    </row>
    <row r="521" spans="1:15" ht="20.100000000000001" customHeight="1">
      <c r="A521" s="70">
        <v>513</v>
      </c>
      <c r="B521" s="70" t="s">
        <v>438</v>
      </c>
      <c r="C521" s="79" t="s">
        <v>100</v>
      </c>
      <c r="D521" s="80" t="s">
        <v>78</v>
      </c>
      <c r="E521" s="70">
        <v>13</v>
      </c>
      <c r="F521" s="81" t="s">
        <v>196</v>
      </c>
      <c r="G521" s="81" t="s">
        <v>332</v>
      </c>
      <c r="H521" s="70">
        <v>2</v>
      </c>
      <c r="I521" s="82">
        <v>30.3</v>
      </c>
      <c r="J521" s="77">
        <v>30.3</v>
      </c>
      <c r="K521" s="83">
        <v>65000</v>
      </c>
      <c r="L521" s="78">
        <v>1969500</v>
      </c>
      <c r="M521" s="83"/>
      <c r="N521" s="83">
        <v>1969500</v>
      </c>
      <c r="O521" s="81"/>
    </row>
    <row r="522" spans="1:15" ht="20.100000000000001" customHeight="1">
      <c r="A522" s="70">
        <v>514</v>
      </c>
      <c r="B522" s="70" t="s">
        <v>439</v>
      </c>
      <c r="C522" s="79" t="s">
        <v>263</v>
      </c>
      <c r="D522" s="80" t="s">
        <v>260</v>
      </c>
      <c r="E522" s="70">
        <v>13</v>
      </c>
      <c r="F522" s="81" t="s">
        <v>196</v>
      </c>
      <c r="G522" s="81" t="s">
        <v>332</v>
      </c>
      <c r="H522" s="70">
        <v>2</v>
      </c>
      <c r="I522" s="82">
        <v>30.3</v>
      </c>
      <c r="J522" s="77">
        <v>30.3</v>
      </c>
      <c r="K522" s="83">
        <v>65000</v>
      </c>
      <c r="L522" s="78">
        <v>1969500</v>
      </c>
      <c r="M522" s="83"/>
      <c r="N522" s="83">
        <v>1969500</v>
      </c>
      <c r="O522" s="81"/>
    </row>
    <row r="523" spans="1:15" ht="20.100000000000001" customHeight="1">
      <c r="A523" s="70">
        <v>515</v>
      </c>
      <c r="B523" s="70" t="s">
        <v>439</v>
      </c>
      <c r="C523" s="79" t="s">
        <v>263</v>
      </c>
      <c r="D523" s="80" t="s">
        <v>260</v>
      </c>
      <c r="E523" s="70">
        <v>13</v>
      </c>
      <c r="F523" s="81" t="s">
        <v>196</v>
      </c>
      <c r="G523" s="81" t="s">
        <v>738</v>
      </c>
      <c r="H523" s="70">
        <v>2</v>
      </c>
      <c r="I523" s="82">
        <v>15.3</v>
      </c>
      <c r="J523" s="77">
        <v>15.3</v>
      </c>
      <c r="K523" s="83">
        <v>65000</v>
      </c>
      <c r="L523" s="78">
        <v>994500</v>
      </c>
      <c r="M523" s="83"/>
      <c r="N523" s="83">
        <v>994500</v>
      </c>
      <c r="O523" s="81"/>
    </row>
    <row r="524" spans="1:15" ht="20.100000000000001" customHeight="1">
      <c r="A524" s="70">
        <v>516</v>
      </c>
      <c r="B524" s="70" t="s">
        <v>435</v>
      </c>
      <c r="C524" s="79" t="s">
        <v>290</v>
      </c>
      <c r="D524" s="80" t="s">
        <v>102</v>
      </c>
      <c r="E524" s="70">
        <v>13</v>
      </c>
      <c r="F524" s="81" t="s">
        <v>196</v>
      </c>
      <c r="G524" s="81" t="s">
        <v>197</v>
      </c>
      <c r="H524" s="70">
        <v>1</v>
      </c>
      <c r="I524" s="82">
        <v>30.1</v>
      </c>
      <c r="J524" s="77">
        <v>30.1</v>
      </c>
      <c r="K524" s="83">
        <v>65000</v>
      </c>
      <c r="L524" s="78">
        <v>1956500</v>
      </c>
      <c r="M524" s="83"/>
      <c r="N524" s="83">
        <v>1956500</v>
      </c>
      <c r="O524" s="81"/>
    </row>
    <row r="525" spans="1:15" ht="20.100000000000001" customHeight="1">
      <c r="A525" s="70">
        <v>517</v>
      </c>
      <c r="B525" s="70" t="s">
        <v>704</v>
      </c>
      <c r="C525" s="79" t="s">
        <v>669</v>
      </c>
      <c r="D525" s="80" t="s">
        <v>670</v>
      </c>
      <c r="E525" s="70">
        <v>13</v>
      </c>
      <c r="F525" s="81" t="s">
        <v>174</v>
      </c>
      <c r="G525" s="81" t="s">
        <v>740</v>
      </c>
      <c r="H525" s="70">
        <v>2</v>
      </c>
      <c r="I525" s="82">
        <v>30.3</v>
      </c>
      <c r="J525" s="77">
        <v>30.3</v>
      </c>
      <c r="K525" s="83">
        <v>65000</v>
      </c>
      <c r="L525" s="78">
        <v>1969500</v>
      </c>
      <c r="M525" s="83"/>
      <c r="N525" s="83">
        <v>1969500</v>
      </c>
      <c r="O525" s="81"/>
    </row>
    <row r="526" spans="1:15" ht="20.100000000000001" customHeight="1">
      <c r="A526" s="70">
        <v>518</v>
      </c>
      <c r="B526" s="70" t="s">
        <v>894</v>
      </c>
      <c r="C526" s="79" t="s">
        <v>215</v>
      </c>
      <c r="D526" s="80" t="s">
        <v>895</v>
      </c>
      <c r="E526" s="70">
        <v>13</v>
      </c>
      <c r="F526" s="81" t="s">
        <v>174</v>
      </c>
      <c r="G526" s="81" t="s">
        <v>174</v>
      </c>
      <c r="H526" s="70">
        <v>1</v>
      </c>
      <c r="I526" s="82">
        <v>30.1</v>
      </c>
      <c r="J526" s="77">
        <v>30.1</v>
      </c>
      <c r="K526" s="83">
        <v>65000</v>
      </c>
      <c r="L526" s="78">
        <v>1956500</v>
      </c>
      <c r="M526" s="83"/>
      <c r="N526" s="83">
        <v>1956500</v>
      </c>
      <c r="O526" s="81"/>
    </row>
    <row r="527" spans="1:15" ht="20.100000000000001" customHeight="1">
      <c r="A527" s="70">
        <v>519</v>
      </c>
      <c r="B527" s="70" t="s">
        <v>433</v>
      </c>
      <c r="C527" s="79" t="s">
        <v>58</v>
      </c>
      <c r="D527" s="80" t="s">
        <v>279</v>
      </c>
      <c r="E527" s="70">
        <v>13</v>
      </c>
      <c r="F527" s="81" t="s">
        <v>174</v>
      </c>
      <c r="G527" s="81" t="s">
        <v>7</v>
      </c>
      <c r="H527" s="70">
        <v>1</v>
      </c>
      <c r="I527" s="82">
        <v>30.1</v>
      </c>
      <c r="J527" s="77">
        <v>30.1</v>
      </c>
      <c r="K527" s="83">
        <v>65000</v>
      </c>
      <c r="L527" s="78">
        <v>1956500</v>
      </c>
      <c r="M527" s="83"/>
      <c r="N527" s="83">
        <v>1956500</v>
      </c>
      <c r="O527" s="81"/>
    </row>
    <row r="528" spans="1:15" ht="20.100000000000001" customHeight="1">
      <c r="A528" s="70">
        <v>520</v>
      </c>
      <c r="B528" s="70" t="s">
        <v>575</v>
      </c>
      <c r="C528" s="79" t="s">
        <v>314</v>
      </c>
      <c r="D528" s="80" t="s">
        <v>82</v>
      </c>
      <c r="E528" s="70">
        <v>13</v>
      </c>
      <c r="F528" s="81" t="s">
        <v>174</v>
      </c>
      <c r="G528" s="81" t="s">
        <v>739</v>
      </c>
      <c r="H528" s="70">
        <v>1</v>
      </c>
      <c r="I528" s="82">
        <v>30.1</v>
      </c>
      <c r="J528" s="77">
        <v>30.1</v>
      </c>
      <c r="K528" s="83">
        <v>65000</v>
      </c>
      <c r="L528" s="78">
        <v>1956500</v>
      </c>
      <c r="M528" s="83"/>
      <c r="N528" s="83">
        <v>1956500</v>
      </c>
      <c r="O528" s="81"/>
    </row>
    <row r="529" spans="1:15" ht="20.100000000000001" customHeight="1">
      <c r="A529" s="70">
        <v>521</v>
      </c>
      <c r="B529" s="70" t="s">
        <v>575</v>
      </c>
      <c r="C529" s="79" t="s">
        <v>314</v>
      </c>
      <c r="D529" s="80" t="s">
        <v>82</v>
      </c>
      <c r="E529" s="70">
        <v>13</v>
      </c>
      <c r="F529" s="81" t="s">
        <v>174</v>
      </c>
      <c r="G529" s="81" t="s">
        <v>739</v>
      </c>
      <c r="H529" s="70">
        <v>1</v>
      </c>
      <c r="I529" s="82">
        <v>30.1</v>
      </c>
      <c r="J529" s="77">
        <v>30.1</v>
      </c>
      <c r="K529" s="83">
        <v>65000</v>
      </c>
      <c r="L529" s="78">
        <v>1956500</v>
      </c>
      <c r="M529" s="83"/>
      <c r="N529" s="83">
        <v>1956500</v>
      </c>
      <c r="O529" s="81"/>
    </row>
    <row r="530" spans="1:15" ht="20.100000000000001" customHeight="1">
      <c r="A530" s="70">
        <v>522</v>
      </c>
      <c r="B530" s="70" t="s">
        <v>575</v>
      </c>
      <c r="C530" s="79" t="s">
        <v>314</v>
      </c>
      <c r="D530" s="80" t="s">
        <v>82</v>
      </c>
      <c r="E530" s="70">
        <v>13</v>
      </c>
      <c r="F530" s="81" t="s">
        <v>174</v>
      </c>
      <c r="G530" s="81" t="s">
        <v>175</v>
      </c>
      <c r="H530" s="70">
        <v>2</v>
      </c>
      <c r="I530" s="82">
        <v>30.3</v>
      </c>
      <c r="J530" s="77">
        <v>30.3</v>
      </c>
      <c r="K530" s="83">
        <v>65000</v>
      </c>
      <c r="L530" s="78">
        <v>1969500</v>
      </c>
      <c r="M530" s="83"/>
      <c r="N530" s="83">
        <v>1969500</v>
      </c>
      <c r="O530" s="81"/>
    </row>
    <row r="531" spans="1:15" ht="20.100000000000001" customHeight="1">
      <c r="A531" s="70">
        <v>523</v>
      </c>
      <c r="B531" s="70" t="s">
        <v>434</v>
      </c>
      <c r="C531" s="79" t="s">
        <v>103</v>
      </c>
      <c r="D531" s="80" t="s">
        <v>318</v>
      </c>
      <c r="E531" s="70">
        <v>13</v>
      </c>
      <c r="F531" s="81" t="s">
        <v>174</v>
      </c>
      <c r="G531" s="81" t="s">
        <v>1044</v>
      </c>
      <c r="H531" s="70">
        <v>1</v>
      </c>
      <c r="I531" s="82">
        <v>30.1</v>
      </c>
      <c r="J531" s="77">
        <v>30.1</v>
      </c>
      <c r="K531" s="83">
        <v>65000</v>
      </c>
      <c r="L531" s="78">
        <v>1956500</v>
      </c>
      <c r="M531" s="83"/>
      <c r="N531" s="83">
        <v>1956500</v>
      </c>
      <c r="O531" s="81"/>
    </row>
    <row r="532" spans="1:15" ht="20.100000000000001" customHeight="1">
      <c r="A532" s="70">
        <v>524</v>
      </c>
      <c r="B532" s="70" t="s">
        <v>434</v>
      </c>
      <c r="C532" s="79" t="s">
        <v>103</v>
      </c>
      <c r="D532" s="80" t="s">
        <v>318</v>
      </c>
      <c r="E532" s="70">
        <v>13</v>
      </c>
      <c r="F532" s="81" t="s">
        <v>174</v>
      </c>
      <c r="G532" s="81" t="s">
        <v>740</v>
      </c>
      <c r="H532" s="70">
        <v>1</v>
      </c>
      <c r="I532" s="82">
        <v>30.1</v>
      </c>
      <c r="J532" s="77">
        <v>30.1</v>
      </c>
      <c r="K532" s="83">
        <v>65000</v>
      </c>
      <c r="L532" s="78">
        <v>1956500</v>
      </c>
      <c r="M532" s="83"/>
      <c r="N532" s="83">
        <v>1956500</v>
      </c>
      <c r="O532" s="84"/>
    </row>
    <row r="533" spans="1:15" ht="20.100000000000001" customHeight="1">
      <c r="A533" s="70">
        <v>525</v>
      </c>
      <c r="B533" s="70" t="s">
        <v>432</v>
      </c>
      <c r="C533" s="79" t="s">
        <v>239</v>
      </c>
      <c r="D533" s="80" t="s">
        <v>38</v>
      </c>
      <c r="E533" s="70">
        <v>13</v>
      </c>
      <c r="F533" s="81" t="s">
        <v>174</v>
      </c>
      <c r="G533" s="81" t="s">
        <v>1045</v>
      </c>
      <c r="H533" s="70">
        <v>1</v>
      </c>
      <c r="I533" s="82">
        <v>30.1</v>
      </c>
      <c r="J533" s="77">
        <v>30.1</v>
      </c>
      <c r="K533" s="83">
        <v>65000</v>
      </c>
      <c r="L533" s="78">
        <v>1956500</v>
      </c>
      <c r="M533" s="83"/>
      <c r="N533" s="83">
        <v>1956500</v>
      </c>
      <c r="O533" s="81"/>
    </row>
    <row r="534" spans="1:15" ht="20.100000000000001" customHeight="1">
      <c r="A534" s="70">
        <v>526</v>
      </c>
      <c r="B534" s="70" t="s">
        <v>432</v>
      </c>
      <c r="C534" s="79" t="s">
        <v>239</v>
      </c>
      <c r="D534" s="80" t="s">
        <v>38</v>
      </c>
      <c r="E534" s="70">
        <v>13</v>
      </c>
      <c r="F534" s="81" t="s">
        <v>174</v>
      </c>
      <c r="G534" s="81" t="s">
        <v>174</v>
      </c>
      <c r="H534" s="70">
        <v>1</v>
      </c>
      <c r="I534" s="82">
        <v>30.1</v>
      </c>
      <c r="J534" s="77">
        <v>30.1</v>
      </c>
      <c r="K534" s="83">
        <v>65000</v>
      </c>
      <c r="L534" s="78">
        <v>1956500</v>
      </c>
      <c r="M534" s="83"/>
      <c r="N534" s="83">
        <v>1956500</v>
      </c>
      <c r="O534" s="81"/>
    </row>
    <row r="535" spans="1:15" ht="20.100000000000001" customHeight="1">
      <c r="A535" s="70">
        <v>527</v>
      </c>
      <c r="B535" s="70" t="s">
        <v>432</v>
      </c>
      <c r="C535" s="79" t="s">
        <v>239</v>
      </c>
      <c r="D535" s="80" t="s">
        <v>38</v>
      </c>
      <c r="E535" s="70">
        <v>13</v>
      </c>
      <c r="F535" s="81" t="s">
        <v>174</v>
      </c>
      <c r="G535" s="81" t="s">
        <v>6</v>
      </c>
      <c r="H535" s="70">
        <v>2</v>
      </c>
      <c r="I535" s="82">
        <v>30.3</v>
      </c>
      <c r="J535" s="77">
        <v>30.3</v>
      </c>
      <c r="K535" s="83">
        <v>65000</v>
      </c>
      <c r="L535" s="78">
        <v>1969500</v>
      </c>
      <c r="M535" s="83"/>
      <c r="N535" s="83">
        <v>1969500</v>
      </c>
      <c r="O535" s="81"/>
    </row>
    <row r="536" spans="1:15" ht="20.100000000000001" customHeight="1">
      <c r="A536" s="70">
        <v>528</v>
      </c>
      <c r="B536" s="70" t="s">
        <v>896</v>
      </c>
      <c r="C536" s="79" t="s">
        <v>897</v>
      </c>
      <c r="D536" s="80" t="s">
        <v>221</v>
      </c>
      <c r="E536" s="70">
        <v>13</v>
      </c>
      <c r="F536" s="81" t="s">
        <v>511</v>
      </c>
      <c r="G536" s="81" t="s">
        <v>1046</v>
      </c>
      <c r="H536" s="70">
        <v>1</v>
      </c>
      <c r="I536" s="82">
        <v>30.1</v>
      </c>
      <c r="J536" s="77">
        <v>30.1</v>
      </c>
      <c r="K536" s="83">
        <v>65000</v>
      </c>
      <c r="L536" s="78">
        <v>1956500</v>
      </c>
      <c r="M536" s="83"/>
      <c r="N536" s="83">
        <v>1956500</v>
      </c>
      <c r="O536" s="81"/>
    </row>
    <row r="537" spans="1:15" ht="20.100000000000001" customHeight="1">
      <c r="A537" s="70">
        <v>529</v>
      </c>
      <c r="B537" s="70" t="s">
        <v>896</v>
      </c>
      <c r="C537" s="79" t="s">
        <v>897</v>
      </c>
      <c r="D537" s="80" t="s">
        <v>221</v>
      </c>
      <c r="E537" s="70">
        <v>13</v>
      </c>
      <c r="F537" s="81" t="s">
        <v>511</v>
      </c>
      <c r="G537" s="81" t="s">
        <v>8</v>
      </c>
      <c r="H537" s="70">
        <v>2</v>
      </c>
      <c r="I537" s="82">
        <v>15.3</v>
      </c>
      <c r="J537" s="77">
        <v>15.3</v>
      </c>
      <c r="K537" s="83">
        <v>65000</v>
      </c>
      <c r="L537" s="78">
        <v>994500</v>
      </c>
      <c r="M537" s="83"/>
      <c r="N537" s="83">
        <v>994500</v>
      </c>
      <c r="O537" s="81"/>
    </row>
    <row r="538" spans="1:15" ht="20.100000000000001" customHeight="1">
      <c r="A538" s="70">
        <v>530</v>
      </c>
      <c r="B538" s="70" t="s">
        <v>898</v>
      </c>
      <c r="C538" s="79" t="s">
        <v>899</v>
      </c>
      <c r="D538" s="80" t="s">
        <v>213</v>
      </c>
      <c r="E538" s="70">
        <v>13</v>
      </c>
      <c r="F538" s="81" t="s">
        <v>511</v>
      </c>
      <c r="G538" s="81" t="s">
        <v>511</v>
      </c>
      <c r="H538" s="70">
        <v>1</v>
      </c>
      <c r="I538" s="82">
        <v>30.1</v>
      </c>
      <c r="J538" s="77">
        <v>30.1</v>
      </c>
      <c r="K538" s="83">
        <v>65000</v>
      </c>
      <c r="L538" s="78">
        <v>1956500</v>
      </c>
      <c r="M538" s="83"/>
      <c r="N538" s="83">
        <v>1956500</v>
      </c>
      <c r="O538" s="81"/>
    </row>
    <row r="539" spans="1:15" ht="20.100000000000001" customHeight="1">
      <c r="A539" s="70">
        <v>531</v>
      </c>
      <c r="B539" s="70" t="s">
        <v>105</v>
      </c>
      <c r="C539" s="79" t="s">
        <v>106</v>
      </c>
      <c r="D539" s="80" t="s">
        <v>107</v>
      </c>
      <c r="E539" s="70">
        <v>13</v>
      </c>
      <c r="F539" s="81" t="s">
        <v>511</v>
      </c>
      <c r="G539" s="81" t="s">
        <v>1047</v>
      </c>
      <c r="H539" s="70">
        <v>1</v>
      </c>
      <c r="I539" s="82">
        <v>45.1</v>
      </c>
      <c r="J539" s="77">
        <v>45.1</v>
      </c>
      <c r="K539" s="83">
        <v>65000</v>
      </c>
      <c r="L539" s="78">
        <v>2931500</v>
      </c>
      <c r="M539" s="83"/>
      <c r="N539" s="83">
        <v>2931500</v>
      </c>
      <c r="O539" s="81"/>
    </row>
    <row r="540" spans="1:15" ht="20.100000000000001" customHeight="1">
      <c r="A540" s="70">
        <v>532</v>
      </c>
      <c r="B540" s="70" t="s">
        <v>105</v>
      </c>
      <c r="C540" s="79" t="s">
        <v>106</v>
      </c>
      <c r="D540" s="80" t="s">
        <v>107</v>
      </c>
      <c r="E540" s="70">
        <v>13</v>
      </c>
      <c r="F540" s="81" t="s">
        <v>511</v>
      </c>
      <c r="G540" s="81" t="s">
        <v>1047</v>
      </c>
      <c r="H540" s="70">
        <v>1</v>
      </c>
      <c r="I540" s="82">
        <v>45.1</v>
      </c>
      <c r="J540" s="77">
        <v>45.1</v>
      </c>
      <c r="K540" s="83">
        <v>65000</v>
      </c>
      <c r="L540" s="78">
        <v>2931500</v>
      </c>
      <c r="M540" s="83"/>
      <c r="N540" s="83">
        <v>2931500</v>
      </c>
      <c r="O540" s="81"/>
    </row>
    <row r="541" spans="1:15" ht="20.100000000000001" customHeight="1">
      <c r="A541" s="70">
        <v>533</v>
      </c>
      <c r="B541" s="70" t="s">
        <v>705</v>
      </c>
      <c r="C541" s="79" t="s">
        <v>251</v>
      </c>
      <c r="D541" s="80" t="s">
        <v>671</v>
      </c>
      <c r="E541" s="70">
        <v>13</v>
      </c>
      <c r="F541" s="81" t="s">
        <v>163</v>
      </c>
      <c r="G541" s="81" t="s">
        <v>741</v>
      </c>
      <c r="H541" s="70">
        <v>1</v>
      </c>
      <c r="I541" s="82">
        <v>30.1</v>
      </c>
      <c r="J541" s="77">
        <v>30.1</v>
      </c>
      <c r="K541" s="83">
        <v>65000</v>
      </c>
      <c r="L541" s="78">
        <v>1956500</v>
      </c>
      <c r="M541" s="83"/>
      <c r="N541" s="83">
        <v>1956500</v>
      </c>
      <c r="O541" s="81"/>
    </row>
    <row r="542" spans="1:15" ht="20.100000000000001" customHeight="1">
      <c r="A542" s="70">
        <v>534</v>
      </c>
      <c r="B542" s="70" t="s">
        <v>705</v>
      </c>
      <c r="C542" s="79" t="s">
        <v>251</v>
      </c>
      <c r="D542" s="80" t="s">
        <v>671</v>
      </c>
      <c r="E542" s="70">
        <v>13</v>
      </c>
      <c r="F542" s="81" t="s">
        <v>163</v>
      </c>
      <c r="G542" s="81" t="s">
        <v>741</v>
      </c>
      <c r="H542" s="70">
        <v>2</v>
      </c>
      <c r="I542" s="82">
        <v>30.3</v>
      </c>
      <c r="J542" s="77">
        <v>30.3</v>
      </c>
      <c r="K542" s="83">
        <v>65000</v>
      </c>
      <c r="L542" s="78">
        <v>1969500</v>
      </c>
      <c r="M542" s="83"/>
      <c r="N542" s="83">
        <v>1969500</v>
      </c>
      <c r="O542" s="81"/>
    </row>
    <row r="543" spans="1:15" ht="20.100000000000001" customHeight="1">
      <c r="A543" s="70">
        <v>535</v>
      </c>
      <c r="B543" s="70" t="s">
        <v>553</v>
      </c>
      <c r="C543" s="79" t="s">
        <v>58</v>
      </c>
      <c r="D543" s="80" t="s">
        <v>213</v>
      </c>
      <c r="E543" s="70">
        <v>13</v>
      </c>
      <c r="F543" s="81" t="s">
        <v>163</v>
      </c>
      <c r="G543" s="81" t="s">
        <v>1048</v>
      </c>
      <c r="H543" s="70">
        <v>1</v>
      </c>
      <c r="I543" s="82">
        <v>30.1</v>
      </c>
      <c r="J543" s="77">
        <v>30.1</v>
      </c>
      <c r="K543" s="83">
        <v>65000</v>
      </c>
      <c r="L543" s="78">
        <v>1956500</v>
      </c>
      <c r="M543" s="83"/>
      <c r="N543" s="83">
        <v>1956500</v>
      </c>
      <c r="O543" s="81"/>
    </row>
    <row r="544" spans="1:15" ht="20.100000000000001" customHeight="1">
      <c r="A544" s="70">
        <v>536</v>
      </c>
      <c r="B544" s="70" t="s">
        <v>553</v>
      </c>
      <c r="C544" s="79" t="s">
        <v>58</v>
      </c>
      <c r="D544" s="80" t="s">
        <v>213</v>
      </c>
      <c r="E544" s="70">
        <v>13</v>
      </c>
      <c r="F544" s="81" t="s">
        <v>163</v>
      </c>
      <c r="G544" s="81" t="s">
        <v>10</v>
      </c>
      <c r="H544" s="70">
        <v>1</v>
      </c>
      <c r="I544" s="82">
        <v>30.1</v>
      </c>
      <c r="J544" s="77">
        <v>30.1</v>
      </c>
      <c r="K544" s="83">
        <v>65000</v>
      </c>
      <c r="L544" s="78">
        <v>1956500</v>
      </c>
      <c r="M544" s="83"/>
      <c r="N544" s="83">
        <v>1956500</v>
      </c>
      <c r="O544" s="81"/>
    </row>
    <row r="545" spans="1:15" ht="20.100000000000001" customHeight="1">
      <c r="A545" s="70">
        <v>537</v>
      </c>
      <c r="B545" s="70" t="s">
        <v>440</v>
      </c>
      <c r="C545" s="79" t="s">
        <v>66</v>
      </c>
      <c r="D545" s="80" t="s">
        <v>233</v>
      </c>
      <c r="E545" s="70">
        <v>13</v>
      </c>
      <c r="F545" s="81" t="s">
        <v>163</v>
      </c>
      <c r="G545" s="81" t="s">
        <v>11</v>
      </c>
      <c r="H545" s="70">
        <v>1</v>
      </c>
      <c r="I545" s="82">
        <v>30.1</v>
      </c>
      <c r="J545" s="77">
        <v>30.1</v>
      </c>
      <c r="K545" s="83">
        <v>65000</v>
      </c>
      <c r="L545" s="78">
        <v>1956500</v>
      </c>
      <c r="M545" s="83"/>
      <c r="N545" s="83">
        <v>1956500</v>
      </c>
      <c r="O545" s="81"/>
    </row>
    <row r="546" spans="1:15" ht="20.100000000000001" customHeight="1">
      <c r="A546" s="70">
        <v>538</v>
      </c>
      <c r="B546" s="70" t="s">
        <v>440</v>
      </c>
      <c r="C546" s="79" t="s">
        <v>66</v>
      </c>
      <c r="D546" s="80" t="s">
        <v>233</v>
      </c>
      <c r="E546" s="70">
        <v>13</v>
      </c>
      <c r="F546" s="81" t="s">
        <v>163</v>
      </c>
      <c r="G546" s="81" t="s">
        <v>11</v>
      </c>
      <c r="H546" s="70">
        <v>1</v>
      </c>
      <c r="I546" s="82">
        <v>30.1</v>
      </c>
      <c r="J546" s="77">
        <v>30.1</v>
      </c>
      <c r="K546" s="83">
        <v>65000</v>
      </c>
      <c r="L546" s="78">
        <v>1956500</v>
      </c>
      <c r="M546" s="83"/>
      <c r="N546" s="83">
        <v>1956500</v>
      </c>
      <c r="O546" s="81"/>
    </row>
    <row r="547" spans="1:15" ht="20.100000000000001" customHeight="1">
      <c r="A547" s="70">
        <v>539</v>
      </c>
      <c r="B547" s="70" t="s">
        <v>440</v>
      </c>
      <c r="C547" s="79" t="s">
        <v>66</v>
      </c>
      <c r="D547" s="80" t="s">
        <v>233</v>
      </c>
      <c r="E547" s="70">
        <v>13</v>
      </c>
      <c r="F547" s="81" t="s">
        <v>163</v>
      </c>
      <c r="G547" s="81" t="s">
        <v>11</v>
      </c>
      <c r="H547" s="70">
        <v>2</v>
      </c>
      <c r="I547" s="82">
        <v>30.3</v>
      </c>
      <c r="J547" s="77">
        <v>30.3</v>
      </c>
      <c r="K547" s="83">
        <v>65000</v>
      </c>
      <c r="L547" s="78">
        <v>1969500</v>
      </c>
      <c r="M547" s="83"/>
      <c r="N547" s="83">
        <v>1969500</v>
      </c>
      <c r="O547" s="81"/>
    </row>
    <row r="548" spans="1:15" ht="20.100000000000001" customHeight="1">
      <c r="A548" s="70">
        <v>540</v>
      </c>
      <c r="B548" s="70" t="s">
        <v>440</v>
      </c>
      <c r="C548" s="79" t="s">
        <v>66</v>
      </c>
      <c r="D548" s="80" t="s">
        <v>233</v>
      </c>
      <c r="E548" s="70">
        <v>13</v>
      </c>
      <c r="F548" s="81" t="s">
        <v>163</v>
      </c>
      <c r="G548" s="81" t="s">
        <v>9</v>
      </c>
      <c r="H548" s="70">
        <v>1</v>
      </c>
      <c r="I548" s="82">
        <v>30.1</v>
      </c>
      <c r="J548" s="77">
        <v>30.1</v>
      </c>
      <c r="K548" s="83">
        <v>65000</v>
      </c>
      <c r="L548" s="78">
        <v>1956500</v>
      </c>
      <c r="M548" s="83"/>
      <c r="N548" s="83">
        <v>1956500</v>
      </c>
      <c r="O548" s="81"/>
    </row>
    <row r="549" spans="1:15" ht="20.100000000000001" customHeight="1">
      <c r="A549" s="70">
        <v>541</v>
      </c>
      <c r="B549" s="70" t="s">
        <v>900</v>
      </c>
      <c r="C549" s="79" t="s">
        <v>901</v>
      </c>
      <c r="D549" s="80" t="s">
        <v>902</v>
      </c>
      <c r="E549" s="70">
        <v>14</v>
      </c>
      <c r="F549" s="81" t="s">
        <v>917</v>
      </c>
      <c r="G549" s="81" t="s">
        <v>1049</v>
      </c>
      <c r="H549" s="70">
        <v>1</v>
      </c>
      <c r="I549" s="82">
        <v>45.1</v>
      </c>
      <c r="J549" s="77">
        <v>45.1</v>
      </c>
      <c r="K549" s="83">
        <v>65000</v>
      </c>
      <c r="L549" s="78">
        <v>2931500</v>
      </c>
      <c r="M549" s="83"/>
      <c r="N549" s="83">
        <v>2931500</v>
      </c>
      <c r="O549" s="81" t="s">
        <v>1054</v>
      </c>
    </row>
    <row r="550" spans="1:15" ht="20.100000000000001" customHeight="1">
      <c r="A550" s="70">
        <v>542</v>
      </c>
      <c r="B550" s="70" t="s">
        <v>903</v>
      </c>
      <c r="C550" s="79" t="e">
        <v>#N/A</v>
      </c>
      <c r="D550" s="80" t="e">
        <v>#N/A</v>
      </c>
      <c r="E550" s="70">
        <v>23</v>
      </c>
      <c r="F550" s="81" t="s">
        <v>121</v>
      </c>
      <c r="G550" s="81" t="s">
        <v>158</v>
      </c>
      <c r="H550" s="70">
        <v>1</v>
      </c>
      <c r="I550" s="82">
        <v>45.1</v>
      </c>
      <c r="J550" s="77">
        <v>45.1</v>
      </c>
      <c r="K550" s="83">
        <v>65000</v>
      </c>
      <c r="L550" s="78">
        <v>2931500</v>
      </c>
      <c r="M550" s="83"/>
      <c r="N550" s="83">
        <v>2931500</v>
      </c>
      <c r="O550" s="81"/>
    </row>
    <row r="551" spans="1:15" ht="20.100000000000001" customHeight="1">
      <c r="A551" s="70">
        <v>543</v>
      </c>
      <c r="B551" s="70" t="s">
        <v>903</v>
      </c>
      <c r="C551" s="79" t="e">
        <v>#N/A</v>
      </c>
      <c r="D551" s="80" t="e">
        <v>#N/A</v>
      </c>
      <c r="E551" s="70">
        <v>23</v>
      </c>
      <c r="F551" s="81" t="s">
        <v>121</v>
      </c>
      <c r="G551" s="81" t="s">
        <v>158</v>
      </c>
      <c r="H551" s="70">
        <v>1</v>
      </c>
      <c r="I551" s="82">
        <v>45.1</v>
      </c>
      <c r="J551" s="77">
        <v>45.1</v>
      </c>
      <c r="K551" s="83">
        <v>65000</v>
      </c>
      <c r="L551" s="78">
        <v>2931500</v>
      </c>
      <c r="M551" s="83"/>
      <c r="N551" s="83">
        <v>2931500</v>
      </c>
      <c r="O551" s="81"/>
    </row>
    <row r="552" spans="1:15" ht="20.100000000000001" customHeight="1">
      <c r="A552" s="70">
        <v>544</v>
      </c>
      <c r="B552" s="70" t="s">
        <v>903</v>
      </c>
      <c r="C552" s="79" t="e">
        <v>#N/A</v>
      </c>
      <c r="D552" s="80" t="e">
        <v>#N/A</v>
      </c>
      <c r="E552" s="70">
        <v>23</v>
      </c>
      <c r="F552" s="81" t="s">
        <v>121</v>
      </c>
      <c r="G552" s="81" t="s">
        <v>159</v>
      </c>
      <c r="H552" s="70">
        <v>1</v>
      </c>
      <c r="I552" s="82">
        <v>30.1</v>
      </c>
      <c r="J552" s="77">
        <v>30.1</v>
      </c>
      <c r="K552" s="83">
        <v>65000</v>
      </c>
      <c r="L552" s="78">
        <v>1956500</v>
      </c>
      <c r="M552" s="83"/>
      <c r="N552" s="83">
        <v>1956500</v>
      </c>
      <c r="O552" s="81"/>
    </row>
    <row r="553" spans="1:15" ht="20.100000000000001" customHeight="1">
      <c r="A553" s="70">
        <v>545</v>
      </c>
      <c r="B553" s="70" t="s">
        <v>903</v>
      </c>
      <c r="C553" s="79" t="e">
        <v>#N/A</v>
      </c>
      <c r="D553" s="80" t="e">
        <v>#N/A</v>
      </c>
      <c r="E553" s="70">
        <v>23</v>
      </c>
      <c r="F553" s="81" t="s">
        <v>121</v>
      </c>
      <c r="G553" s="81" t="s">
        <v>159</v>
      </c>
      <c r="H553" s="70">
        <v>2</v>
      </c>
      <c r="I553" s="82">
        <v>30.3</v>
      </c>
      <c r="J553" s="77">
        <v>30.3</v>
      </c>
      <c r="K553" s="83">
        <v>65000</v>
      </c>
      <c r="L553" s="78">
        <v>1969500</v>
      </c>
      <c r="M553" s="83"/>
      <c r="N553" s="83">
        <v>1969500</v>
      </c>
      <c r="O553" s="81"/>
    </row>
    <row r="554" spans="1:15" ht="20.100000000000001" customHeight="1">
      <c r="A554" s="70">
        <v>546</v>
      </c>
      <c r="B554" s="70" t="s">
        <v>122</v>
      </c>
      <c r="C554" s="79" t="e">
        <v>#N/A</v>
      </c>
      <c r="D554" s="80" t="e">
        <v>#N/A</v>
      </c>
      <c r="E554" s="70">
        <v>23</v>
      </c>
      <c r="F554" s="81" t="s">
        <v>918</v>
      </c>
      <c r="G554" s="81" t="s">
        <v>158</v>
      </c>
      <c r="H554" s="70">
        <v>1</v>
      </c>
      <c r="I554" s="82">
        <v>45.1</v>
      </c>
      <c r="J554" s="77">
        <v>45.1</v>
      </c>
      <c r="K554" s="83">
        <v>65000</v>
      </c>
      <c r="L554" s="78">
        <v>2931500</v>
      </c>
      <c r="M554" s="83"/>
      <c r="N554" s="83">
        <v>2931500</v>
      </c>
      <c r="O554" s="81"/>
    </row>
    <row r="555" spans="1:15" ht="20.100000000000001" customHeight="1">
      <c r="A555" s="70">
        <v>547</v>
      </c>
      <c r="B555" s="70" t="s">
        <v>904</v>
      </c>
      <c r="C555" s="79" t="e">
        <v>#N/A</v>
      </c>
      <c r="D555" s="80" t="e">
        <v>#N/A</v>
      </c>
      <c r="E555" s="70">
        <v>23</v>
      </c>
      <c r="F555" s="81" t="s">
        <v>918</v>
      </c>
      <c r="G555" s="81" t="s">
        <v>158</v>
      </c>
      <c r="H555" s="70">
        <v>1</v>
      </c>
      <c r="I555" s="82">
        <v>45.1</v>
      </c>
      <c r="J555" s="77">
        <v>45.1</v>
      </c>
      <c r="K555" s="83">
        <v>65000</v>
      </c>
      <c r="L555" s="78">
        <v>2931500</v>
      </c>
      <c r="M555" s="83"/>
      <c r="N555" s="83">
        <v>2931500</v>
      </c>
      <c r="O555" s="81"/>
    </row>
    <row r="556" spans="1:15" ht="20.100000000000001" customHeight="1">
      <c r="A556" s="70">
        <v>548</v>
      </c>
      <c r="B556" s="70" t="s">
        <v>905</v>
      </c>
      <c r="C556" s="79" t="e">
        <v>#N/A</v>
      </c>
      <c r="D556" s="80" t="e">
        <v>#N/A</v>
      </c>
      <c r="E556" s="70">
        <v>23</v>
      </c>
      <c r="F556" s="81" t="s">
        <v>918</v>
      </c>
      <c r="G556" s="81" t="s">
        <v>159</v>
      </c>
      <c r="H556" s="70">
        <v>3</v>
      </c>
      <c r="I556" s="82">
        <v>30.4</v>
      </c>
      <c r="J556" s="77">
        <v>30.4</v>
      </c>
      <c r="K556" s="83">
        <v>65000</v>
      </c>
      <c r="L556" s="78">
        <v>1976000</v>
      </c>
      <c r="M556" s="83"/>
      <c r="N556" s="83">
        <v>1976000</v>
      </c>
      <c r="O556" s="81"/>
    </row>
    <row r="557" spans="1:15" ht="20.100000000000001" customHeight="1">
      <c r="A557" s="70">
        <v>549</v>
      </c>
      <c r="B557" s="70" t="s">
        <v>906</v>
      </c>
      <c r="C557" s="79" t="e">
        <v>#N/A</v>
      </c>
      <c r="D557" s="80" t="e">
        <v>#N/A</v>
      </c>
      <c r="E557" s="70">
        <v>23</v>
      </c>
      <c r="F557" s="81" t="s">
        <v>121</v>
      </c>
      <c r="G557" s="81" t="s">
        <v>157</v>
      </c>
      <c r="H557" s="70">
        <v>1</v>
      </c>
      <c r="I557" s="82">
        <v>45.1</v>
      </c>
      <c r="J557" s="77">
        <v>45.1</v>
      </c>
      <c r="K557" s="83">
        <v>65000</v>
      </c>
      <c r="L557" s="78">
        <v>2931500</v>
      </c>
      <c r="M557" s="83"/>
      <c r="N557" s="83">
        <v>2931500</v>
      </c>
      <c r="O557" s="81"/>
    </row>
    <row r="558" spans="1:15" ht="20.100000000000001" customHeight="1">
      <c r="A558" s="70">
        <v>550</v>
      </c>
      <c r="B558" s="70" t="s">
        <v>706</v>
      </c>
      <c r="C558" s="79" t="e">
        <v>#N/A</v>
      </c>
      <c r="D558" s="80" t="e">
        <v>#N/A</v>
      </c>
      <c r="E558" s="70">
        <v>23</v>
      </c>
      <c r="F558" s="81" t="s">
        <v>121</v>
      </c>
      <c r="G558" s="81" t="s">
        <v>157</v>
      </c>
      <c r="H558" s="70">
        <v>1</v>
      </c>
      <c r="I558" s="82">
        <v>45.1</v>
      </c>
      <c r="J558" s="77">
        <v>45.1</v>
      </c>
      <c r="K558" s="83">
        <v>65000</v>
      </c>
      <c r="L558" s="78">
        <v>2931500</v>
      </c>
      <c r="M558" s="83"/>
      <c r="N558" s="83">
        <v>2931500</v>
      </c>
      <c r="O558" s="81"/>
    </row>
    <row r="559" spans="1:15" ht="20.100000000000001" customHeight="1">
      <c r="A559" s="70">
        <v>551</v>
      </c>
      <c r="B559" s="70" t="s">
        <v>907</v>
      </c>
      <c r="C559" s="79" t="e">
        <v>#N/A</v>
      </c>
      <c r="D559" s="80" t="e">
        <v>#N/A</v>
      </c>
      <c r="E559" s="70">
        <v>23</v>
      </c>
      <c r="F559" s="81" t="s">
        <v>123</v>
      </c>
      <c r="G559" s="81" t="s">
        <v>159</v>
      </c>
      <c r="H559" s="70">
        <v>2</v>
      </c>
      <c r="I559" s="82">
        <v>30.3</v>
      </c>
      <c r="J559" s="77">
        <v>30.3</v>
      </c>
      <c r="K559" s="83">
        <v>65000</v>
      </c>
      <c r="L559" s="78">
        <v>1969500</v>
      </c>
      <c r="M559" s="83"/>
      <c r="N559" s="83">
        <v>1969500</v>
      </c>
      <c r="O559" s="81"/>
    </row>
    <row r="560" spans="1:15" ht="20.100000000000001" customHeight="1">
      <c r="A560" s="70">
        <v>552</v>
      </c>
      <c r="B560" s="70" t="s">
        <v>908</v>
      </c>
      <c r="C560" s="79" t="e">
        <v>#N/A</v>
      </c>
      <c r="D560" s="80" t="e">
        <v>#N/A</v>
      </c>
      <c r="E560" s="70">
        <v>23</v>
      </c>
      <c r="F560" s="81" t="s">
        <v>123</v>
      </c>
      <c r="G560" s="81" t="s">
        <v>159</v>
      </c>
      <c r="H560" s="70">
        <v>1</v>
      </c>
      <c r="I560" s="82">
        <v>30.1</v>
      </c>
      <c r="J560" s="77">
        <v>30.1</v>
      </c>
      <c r="K560" s="83">
        <v>65000</v>
      </c>
      <c r="L560" s="78">
        <v>1956500</v>
      </c>
      <c r="M560" s="83"/>
      <c r="N560" s="83">
        <v>1956500</v>
      </c>
      <c r="O560" s="81"/>
    </row>
    <row r="561" spans="1:15" ht="20.100000000000001" customHeight="1">
      <c r="A561" s="70">
        <v>553</v>
      </c>
      <c r="B561" s="70" t="s">
        <v>908</v>
      </c>
      <c r="C561" s="79" t="e">
        <v>#N/A</v>
      </c>
      <c r="D561" s="80" t="e">
        <v>#N/A</v>
      </c>
      <c r="E561" s="70">
        <v>23</v>
      </c>
      <c r="F561" s="81" t="s">
        <v>123</v>
      </c>
      <c r="G561" s="81" t="s">
        <v>159</v>
      </c>
      <c r="H561" s="70">
        <v>1</v>
      </c>
      <c r="I561" s="82">
        <v>30.1</v>
      </c>
      <c r="J561" s="77">
        <v>30.1</v>
      </c>
      <c r="K561" s="83">
        <v>65000</v>
      </c>
      <c r="L561" s="78">
        <v>1956500</v>
      </c>
      <c r="M561" s="83"/>
      <c r="N561" s="83">
        <v>1956500</v>
      </c>
      <c r="O561" s="81"/>
    </row>
    <row r="562" spans="1:15" ht="20.100000000000001" customHeight="1">
      <c r="A562" s="70">
        <v>554</v>
      </c>
      <c r="B562" s="70" t="s">
        <v>492</v>
      </c>
      <c r="C562" s="79" t="s">
        <v>112</v>
      </c>
      <c r="D562" s="80" t="s">
        <v>208</v>
      </c>
      <c r="E562" s="70">
        <v>33</v>
      </c>
      <c r="F562" s="81" t="s">
        <v>333</v>
      </c>
      <c r="G562" s="81" t="s">
        <v>335</v>
      </c>
      <c r="H562" s="70">
        <v>3</v>
      </c>
      <c r="I562" s="82">
        <v>30.4</v>
      </c>
      <c r="J562" s="77">
        <v>30.4</v>
      </c>
      <c r="K562" s="83">
        <v>65000</v>
      </c>
      <c r="L562" s="78">
        <v>1976000</v>
      </c>
      <c r="M562" s="83"/>
      <c r="N562" s="83">
        <v>1976000</v>
      </c>
      <c r="O562" s="81"/>
    </row>
    <row r="563" spans="1:15" ht="20.100000000000001" customHeight="1">
      <c r="A563" s="70">
        <v>555</v>
      </c>
      <c r="B563" s="70" t="s">
        <v>492</v>
      </c>
      <c r="C563" s="79" t="s">
        <v>112</v>
      </c>
      <c r="D563" s="80" t="s">
        <v>208</v>
      </c>
      <c r="E563" s="70">
        <v>33</v>
      </c>
      <c r="F563" s="81" t="s">
        <v>333</v>
      </c>
      <c r="G563" s="81" t="s">
        <v>644</v>
      </c>
      <c r="H563" s="70">
        <v>1</v>
      </c>
      <c r="I563" s="82">
        <v>30.1</v>
      </c>
      <c r="J563" s="77">
        <v>30.1</v>
      </c>
      <c r="K563" s="83">
        <v>65000</v>
      </c>
      <c r="L563" s="78">
        <v>1956500</v>
      </c>
      <c r="M563" s="83"/>
      <c r="N563" s="83">
        <v>1956500</v>
      </c>
      <c r="O563" s="81"/>
    </row>
    <row r="564" spans="1:15" ht="20.100000000000001" customHeight="1">
      <c r="A564" s="70">
        <v>556</v>
      </c>
      <c r="B564" s="70" t="s">
        <v>492</v>
      </c>
      <c r="C564" s="79" t="s">
        <v>112</v>
      </c>
      <c r="D564" s="80" t="s">
        <v>208</v>
      </c>
      <c r="E564" s="70">
        <v>33</v>
      </c>
      <c r="F564" s="81" t="s">
        <v>333</v>
      </c>
      <c r="G564" s="81" t="s">
        <v>644</v>
      </c>
      <c r="H564" s="70">
        <v>2</v>
      </c>
      <c r="I564" s="82">
        <v>30.3</v>
      </c>
      <c r="J564" s="77">
        <v>30.3</v>
      </c>
      <c r="K564" s="83">
        <v>65000</v>
      </c>
      <c r="L564" s="78">
        <v>1969500</v>
      </c>
      <c r="M564" s="83"/>
      <c r="N564" s="83">
        <v>1969500</v>
      </c>
      <c r="O564" s="81"/>
    </row>
    <row r="565" spans="1:15" ht="20.100000000000001" customHeight="1">
      <c r="A565" s="70">
        <v>557</v>
      </c>
      <c r="B565" s="70" t="s">
        <v>492</v>
      </c>
      <c r="C565" s="79" t="s">
        <v>112</v>
      </c>
      <c r="D565" s="80" t="s">
        <v>208</v>
      </c>
      <c r="E565" s="70">
        <v>33</v>
      </c>
      <c r="F565" s="81" t="s">
        <v>333</v>
      </c>
      <c r="G565" s="81" t="s">
        <v>1050</v>
      </c>
      <c r="H565" s="70">
        <v>2</v>
      </c>
      <c r="I565" s="82">
        <v>30.3</v>
      </c>
      <c r="J565" s="77">
        <v>30.3</v>
      </c>
      <c r="K565" s="83">
        <v>65000</v>
      </c>
      <c r="L565" s="78">
        <v>1969500</v>
      </c>
      <c r="M565" s="83"/>
      <c r="N565" s="83">
        <v>1969500</v>
      </c>
      <c r="O565" s="81"/>
    </row>
    <row r="566" spans="1:15" ht="20.100000000000001" customHeight="1">
      <c r="A566" s="70">
        <v>558</v>
      </c>
      <c r="B566" s="70" t="s">
        <v>492</v>
      </c>
      <c r="C566" s="79" t="s">
        <v>112</v>
      </c>
      <c r="D566" s="80" t="s">
        <v>208</v>
      </c>
      <c r="E566" s="70">
        <v>33</v>
      </c>
      <c r="F566" s="81" t="s">
        <v>333</v>
      </c>
      <c r="G566" s="81" t="s">
        <v>1050</v>
      </c>
      <c r="H566" s="70">
        <v>2</v>
      </c>
      <c r="I566" s="82">
        <v>30.3</v>
      </c>
      <c r="J566" s="77">
        <v>30.3</v>
      </c>
      <c r="K566" s="83">
        <v>65000</v>
      </c>
      <c r="L566" s="78">
        <v>1969500</v>
      </c>
      <c r="M566" s="83"/>
      <c r="N566" s="83">
        <v>1969500</v>
      </c>
      <c r="O566" s="81"/>
    </row>
    <row r="567" spans="1:15" ht="20.100000000000001" customHeight="1">
      <c r="A567" s="70">
        <v>559</v>
      </c>
      <c r="B567" s="70" t="s">
        <v>492</v>
      </c>
      <c r="C567" s="79" t="s">
        <v>112</v>
      </c>
      <c r="D567" s="80" t="s">
        <v>208</v>
      </c>
      <c r="E567" s="70">
        <v>33</v>
      </c>
      <c r="F567" s="81" t="s">
        <v>333</v>
      </c>
      <c r="G567" s="81" t="s">
        <v>591</v>
      </c>
      <c r="H567" s="70">
        <v>1</v>
      </c>
      <c r="I567" s="82">
        <v>30.1</v>
      </c>
      <c r="J567" s="77">
        <v>30.1</v>
      </c>
      <c r="K567" s="83">
        <v>65000</v>
      </c>
      <c r="L567" s="78">
        <v>1956500</v>
      </c>
      <c r="M567" s="83"/>
      <c r="N567" s="83">
        <v>1956500</v>
      </c>
      <c r="O567" s="81"/>
    </row>
    <row r="568" spans="1:15" ht="20.100000000000001" customHeight="1">
      <c r="A568" s="70">
        <v>560</v>
      </c>
      <c r="B568" s="70" t="s">
        <v>496</v>
      </c>
      <c r="C568" s="79" t="s">
        <v>104</v>
      </c>
      <c r="D568" s="80" t="s">
        <v>233</v>
      </c>
      <c r="E568" s="70">
        <v>33</v>
      </c>
      <c r="F568" s="81" t="s">
        <v>333</v>
      </c>
      <c r="G568" s="81" t="s">
        <v>339</v>
      </c>
      <c r="H568" s="70">
        <v>1</v>
      </c>
      <c r="I568" s="82">
        <v>30.1</v>
      </c>
      <c r="J568" s="77">
        <v>30.1</v>
      </c>
      <c r="K568" s="83">
        <v>65000</v>
      </c>
      <c r="L568" s="78">
        <v>1956500</v>
      </c>
      <c r="M568" s="83"/>
      <c r="N568" s="83">
        <v>1956500</v>
      </c>
      <c r="O568" s="81"/>
    </row>
    <row r="569" spans="1:15" ht="20.100000000000001" customHeight="1">
      <c r="A569" s="70">
        <v>561</v>
      </c>
      <c r="B569" s="70" t="s">
        <v>496</v>
      </c>
      <c r="C569" s="79" t="s">
        <v>104</v>
      </c>
      <c r="D569" s="80" t="s">
        <v>233</v>
      </c>
      <c r="E569" s="70">
        <v>33</v>
      </c>
      <c r="F569" s="81" t="s">
        <v>333</v>
      </c>
      <c r="G569" s="81" t="s">
        <v>337</v>
      </c>
      <c r="H569" s="70">
        <v>3</v>
      </c>
      <c r="I569" s="82">
        <v>30.4</v>
      </c>
      <c r="J569" s="77">
        <v>30.4</v>
      </c>
      <c r="K569" s="83">
        <v>65000</v>
      </c>
      <c r="L569" s="78">
        <v>1976000</v>
      </c>
      <c r="M569" s="83"/>
      <c r="N569" s="83">
        <v>1976000</v>
      </c>
      <c r="O569" s="81"/>
    </row>
    <row r="570" spans="1:15" ht="20.100000000000001" customHeight="1">
      <c r="A570" s="70">
        <v>562</v>
      </c>
      <c r="B570" s="70" t="s">
        <v>496</v>
      </c>
      <c r="C570" s="79" t="s">
        <v>104</v>
      </c>
      <c r="D570" s="80" t="s">
        <v>233</v>
      </c>
      <c r="E570" s="70">
        <v>33</v>
      </c>
      <c r="F570" s="81" t="s">
        <v>333</v>
      </c>
      <c r="G570" s="81" t="s">
        <v>337</v>
      </c>
      <c r="H570" s="70">
        <v>3</v>
      </c>
      <c r="I570" s="82">
        <v>30.4</v>
      </c>
      <c r="J570" s="77">
        <v>30.4</v>
      </c>
      <c r="K570" s="83">
        <v>65000</v>
      </c>
      <c r="L570" s="78">
        <v>1976000</v>
      </c>
      <c r="M570" s="83"/>
      <c r="N570" s="83">
        <v>1976000</v>
      </c>
      <c r="O570" s="81"/>
    </row>
    <row r="571" spans="1:15" ht="20.100000000000001" customHeight="1">
      <c r="A571" s="70">
        <v>563</v>
      </c>
      <c r="B571" s="70" t="s">
        <v>488</v>
      </c>
      <c r="C571" s="79" t="s">
        <v>110</v>
      </c>
      <c r="D571" s="80" t="s">
        <v>102</v>
      </c>
      <c r="E571" s="70">
        <v>33</v>
      </c>
      <c r="F571" s="81" t="s">
        <v>333</v>
      </c>
      <c r="G571" s="81" t="s">
        <v>336</v>
      </c>
      <c r="H571" s="70">
        <v>4</v>
      </c>
      <c r="I571" s="82">
        <v>30.5</v>
      </c>
      <c r="J571" s="77">
        <v>30.5</v>
      </c>
      <c r="K571" s="83">
        <v>65000</v>
      </c>
      <c r="L571" s="78">
        <v>1982500</v>
      </c>
      <c r="M571" s="83"/>
      <c r="N571" s="83">
        <v>1982500</v>
      </c>
      <c r="O571" s="81"/>
    </row>
    <row r="572" spans="1:15" ht="20.100000000000001" customHeight="1">
      <c r="A572" s="70">
        <v>564</v>
      </c>
      <c r="B572" s="70" t="s">
        <v>488</v>
      </c>
      <c r="C572" s="79" t="s">
        <v>110</v>
      </c>
      <c r="D572" s="80" t="s">
        <v>102</v>
      </c>
      <c r="E572" s="70">
        <v>33</v>
      </c>
      <c r="F572" s="81" t="s">
        <v>333</v>
      </c>
      <c r="G572" s="81" t="s">
        <v>336</v>
      </c>
      <c r="H572" s="70">
        <v>2</v>
      </c>
      <c r="I572" s="82">
        <v>30.3</v>
      </c>
      <c r="J572" s="77">
        <v>30.3</v>
      </c>
      <c r="K572" s="83">
        <v>65000</v>
      </c>
      <c r="L572" s="78">
        <v>1969500</v>
      </c>
      <c r="M572" s="83"/>
      <c r="N572" s="83">
        <v>1969500</v>
      </c>
      <c r="O572" s="81"/>
    </row>
    <row r="573" spans="1:15" ht="20.100000000000001" customHeight="1">
      <c r="A573" s="70">
        <v>565</v>
      </c>
      <c r="B573" s="70" t="s">
        <v>576</v>
      </c>
      <c r="C573" s="79" t="s">
        <v>323</v>
      </c>
      <c r="D573" s="80" t="s">
        <v>303</v>
      </c>
      <c r="E573" s="70">
        <v>33</v>
      </c>
      <c r="F573" s="81" t="s">
        <v>333</v>
      </c>
      <c r="G573" s="81" t="s">
        <v>336</v>
      </c>
      <c r="H573" s="70">
        <v>3</v>
      </c>
      <c r="I573" s="82">
        <v>30.4</v>
      </c>
      <c r="J573" s="77">
        <v>30.4</v>
      </c>
      <c r="K573" s="83">
        <v>65000</v>
      </c>
      <c r="L573" s="78">
        <v>1976000</v>
      </c>
      <c r="M573" s="83"/>
      <c r="N573" s="83">
        <v>1976000</v>
      </c>
      <c r="O573" s="81"/>
    </row>
    <row r="574" spans="1:15" ht="20.100000000000001" customHeight="1">
      <c r="A574" s="70">
        <v>566</v>
      </c>
      <c r="B574" s="70" t="s">
        <v>576</v>
      </c>
      <c r="C574" s="79" t="s">
        <v>323</v>
      </c>
      <c r="D574" s="80" t="s">
        <v>303</v>
      </c>
      <c r="E574" s="70">
        <v>33</v>
      </c>
      <c r="F574" s="81" t="s">
        <v>333</v>
      </c>
      <c r="G574" s="81" t="s">
        <v>335</v>
      </c>
      <c r="H574" s="70">
        <v>1</v>
      </c>
      <c r="I574" s="82">
        <v>30.1</v>
      </c>
      <c r="J574" s="77">
        <v>30.1</v>
      </c>
      <c r="K574" s="83">
        <v>65000</v>
      </c>
      <c r="L574" s="78">
        <v>1956500</v>
      </c>
      <c r="M574" s="83"/>
      <c r="N574" s="83">
        <v>1956500</v>
      </c>
      <c r="O574" s="81"/>
    </row>
    <row r="575" spans="1:15" ht="20.100000000000001" customHeight="1">
      <c r="A575" s="70">
        <v>567</v>
      </c>
      <c r="B575" s="70" t="s">
        <v>576</v>
      </c>
      <c r="C575" s="79" t="s">
        <v>323</v>
      </c>
      <c r="D575" s="80" t="s">
        <v>303</v>
      </c>
      <c r="E575" s="70">
        <v>33</v>
      </c>
      <c r="F575" s="81" t="s">
        <v>333</v>
      </c>
      <c r="G575" s="81" t="s">
        <v>335</v>
      </c>
      <c r="H575" s="70">
        <v>3</v>
      </c>
      <c r="I575" s="82">
        <v>30.4</v>
      </c>
      <c r="J575" s="77">
        <v>30.4</v>
      </c>
      <c r="K575" s="83">
        <v>65000</v>
      </c>
      <c r="L575" s="78">
        <v>1976000</v>
      </c>
      <c r="M575" s="83"/>
      <c r="N575" s="83">
        <v>1976000</v>
      </c>
      <c r="O575" s="81"/>
    </row>
    <row r="576" spans="1:15" ht="20.100000000000001" customHeight="1">
      <c r="A576" s="70">
        <v>568</v>
      </c>
      <c r="B576" s="70" t="s">
        <v>576</v>
      </c>
      <c r="C576" s="79" t="s">
        <v>323</v>
      </c>
      <c r="D576" s="80" t="s">
        <v>303</v>
      </c>
      <c r="E576" s="70">
        <v>33</v>
      </c>
      <c r="F576" s="81" t="s">
        <v>333</v>
      </c>
      <c r="G576" s="81" t="s">
        <v>590</v>
      </c>
      <c r="H576" s="70">
        <v>1</v>
      </c>
      <c r="I576" s="82">
        <v>30.1</v>
      </c>
      <c r="J576" s="77">
        <v>30.1</v>
      </c>
      <c r="K576" s="83">
        <v>65000</v>
      </c>
      <c r="L576" s="78">
        <v>1956500</v>
      </c>
      <c r="M576" s="83"/>
      <c r="N576" s="83">
        <v>1956500</v>
      </c>
      <c r="O576" s="81"/>
    </row>
    <row r="577" spans="1:15" ht="20.100000000000001" customHeight="1">
      <c r="A577" s="70">
        <v>569</v>
      </c>
      <c r="B577" s="70" t="s">
        <v>639</v>
      </c>
      <c r="C577" s="79" t="s">
        <v>635</v>
      </c>
      <c r="D577" s="80" t="s">
        <v>303</v>
      </c>
      <c r="E577" s="70">
        <v>33</v>
      </c>
      <c r="F577" s="81" t="s">
        <v>333</v>
      </c>
      <c r="G577" s="81" t="s">
        <v>644</v>
      </c>
      <c r="H577" s="70">
        <v>2</v>
      </c>
      <c r="I577" s="82">
        <v>30.3</v>
      </c>
      <c r="J577" s="77">
        <v>30.3</v>
      </c>
      <c r="K577" s="83">
        <v>65000</v>
      </c>
      <c r="L577" s="78">
        <v>1969500</v>
      </c>
      <c r="M577" s="83"/>
      <c r="N577" s="83">
        <v>1969500</v>
      </c>
      <c r="O577" s="81"/>
    </row>
    <row r="578" spans="1:15" ht="20.100000000000001" customHeight="1">
      <c r="A578" s="70">
        <v>570</v>
      </c>
      <c r="B578" s="70" t="s">
        <v>639</v>
      </c>
      <c r="C578" s="79" t="s">
        <v>635</v>
      </c>
      <c r="D578" s="80" t="s">
        <v>303</v>
      </c>
      <c r="E578" s="70">
        <v>33</v>
      </c>
      <c r="F578" s="81" t="s">
        <v>333</v>
      </c>
      <c r="G578" s="81" t="s">
        <v>644</v>
      </c>
      <c r="H578" s="70">
        <v>2</v>
      </c>
      <c r="I578" s="82">
        <v>30.3</v>
      </c>
      <c r="J578" s="77">
        <v>30.3</v>
      </c>
      <c r="K578" s="83">
        <v>65000</v>
      </c>
      <c r="L578" s="78">
        <v>1969500</v>
      </c>
      <c r="M578" s="83"/>
      <c r="N578" s="83">
        <v>1969500</v>
      </c>
      <c r="O578" s="81"/>
    </row>
    <row r="579" spans="1:15" ht="20.100000000000001" customHeight="1">
      <c r="A579" s="70">
        <v>571</v>
      </c>
      <c r="B579" s="70" t="s">
        <v>909</v>
      </c>
      <c r="C579" s="79" t="s">
        <v>46</v>
      </c>
      <c r="D579" s="80" t="s">
        <v>257</v>
      </c>
      <c r="E579" s="70">
        <v>33</v>
      </c>
      <c r="F579" s="81" t="s">
        <v>333</v>
      </c>
      <c r="G579" s="81" t="s">
        <v>644</v>
      </c>
      <c r="H579" s="70">
        <v>1</v>
      </c>
      <c r="I579" s="82">
        <v>30.1</v>
      </c>
      <c r="J579" s="77">
        <v>30.1</v>
      </c>
      <c r="K579" s="83">
        <v>65000</v>
      </c>
      <c r="L579" s="78">
        <v>1956500</v>
      </c>
      <c r="M579" s="83"/>
      <c r="N579" s="83">
        <v>1956500</v>
      </c>
      <c r="O579" s="81"/>
    </row>
    <row r="580" spans="1:15" ht="20.100000000000001" customHeight="1">
      <c r="A580" s="70">
        <v>572</v>
      </c>
      <c r="B580" s="70" t="s">
        <v>909</v>
      </c>
      <c r="C580" s="79" t="s">
        <v>46</v>
      </c>
      <c r="D580" s="80" t="s">
        <v>257</v>
      </c>
      <c r="E580" s="70">
        <v>33</v>
      </c>
      <c r="F580" s="81" t="s">
        <v>333</v>
      </c>
      <c r="G580" s="81" t="s">
        <v>644</v>
      </c>
      <c r="H580" s="70">
        <v>1</v>
      </c>
      <c r="I580" s="82">
        <v>30.1</v>
      </c>
      <c r="J580" s="77">
        <v>30.1</v>
      </c>
      <c r="K580" s="83">
        <v>65000</v>
      </c>
      <c r="L580" s="78">
        <v>1956500</v>
      </c>
      <c r="M580" s="83"/>
      <c r="N580" s="83">
        <v>1956500</v>
      </c>
      <c r="O580" s="81"/>
    </row>
    <row r="581" spans="1:15" ht="20.100000000000001" customHeight="1">
      <c r="A581" s="70">
        <v>573</v>
      </c>
      <c r="B581" s="70" t="s">
        <v>909</v>
      </c>
      <c r="C581" s="79" t="s">
        <v>46</v>
      </c>
      <c r="D581" s="80" t="s">
        <v>257</v>
      </c>
      <c r="E581" s="70">
        <v>33</v>
      </c>
      <c r="F581" s="81" t="s">
        <v>333</v>
      </c>
      <c r="G581" s="81" t="s">
        <v>644</v>
      </c>
      <c r="H581" s="70">
        <v>3</v>
      </c>
      <c r="I581" s="82">
        <v>30.4</v>
      </c>
      <c r="J581" s="77">
        <v>30.4</v>
      </c>
      <c r="K581" s="83">
        <v>65000</v>
      </c>
      <c r="L581" s="78">
        <v>1976000</v>
      </c>
      <c r="M581" s="83"/>
      <c r="N581" s="83">
        <v>1976000</v>
      </c>
      <c r="O581" s="81"/>
    </row>
    <row r="582" spans="1:15" ht="20.100000000000001" customHeight="1">
      <c r="A582" s="70">
        <v>574</v>
      </c>
      <c r="B582" s="70" t="s">
        <v>499</v>
      </c>
      <c r="C582" s="79" t="s">
        <v>118</v>
      </c>
      <c r="D582" s="80" t="s">
        <v>119</v>
      </c>
      <c r="E582" s="70">
        <v>33</v>
      </c>
      <c r="F582" s="81" t="s">
        <v>333</v>
      </c>
      <c r="G582" s="81" t="s">
        <v>341</v>
      </c>
      <c r="H582" s="70">
        <v>2</v>
      </c>
      <c r="I582" s="82">
        <v>30.3</v>
      </c>
      <c r="J582" s="77">
        <v>30.3</v>
      </c>
      <c r="K582" s="83">
        <v>65000</v>
      </c>
      <c r="L582" s="78">
        <v>1969500</v>
      </c>
      <c r="M582" s="83"/>
      <c r="N582" s="83">
        <v>1969500</v>
      </c>
      <c r="O582" s="81"/>
    </row>
    <row r="583" spans="1:15" ht="20.100000000000001" customHeight="1">
      <c r="A583" s="70">
        <v>575</v>
      </c>
      <c r="B583" s="70" t="s">
        <v>499</v>
      </c>
      <c r="C583" s="79" t="s">
        <v>118</v>
      </c>
      <c r="D583" s="80" t="s">
        <v>119</v>
      </c>
      <c r="E583" s="70">
        <v>33</v>
      </c>
      <c r="F583" s="81" t="s">
        <v>333</v>
      </c>
      <c r="G583" s="81" t="s">
        <v>341</v>
      </c>
      <c r="H583" s="70">
        <v>3</v>
      </c>
      <c r="I583" s="82">
        <v>30.4</v>
      </c>
      <c r="J583" s="77">
        <v>30.4</v>
      </c>
      <c r="K583" s="83">
        <v>65000</v>
      </c>
      <c r="L583" s="78">
        <v>1976000</v>
      </c>
      <c r="M583" s="83"/>
      <c r="N583" s="83">
        <v>1976000</v>
      </c>
      <c r="O583" s="81"/>
    </row>
    <row r="584" spans="1:15" ht="20.100000000000001" customHeight="1">
      <c r="A584" s="70">
        <v>576</v>
      </c>
      <c r="B584" s="70" t="s">
        <v>499</v>
      </c>
      <c r="C584" s="79" t="s">
        <v>118</v>
      </c>
      <c r="D584" s="80" t="s">
        <v>119</v>
      </c>
      <c r="E584" s="70">
        <v>33</v>
      </c>
      <c r="F584" s="81" t="s">
        <v>333</v>
      </c>
      <c r="G584" s="81" t="s">
        <v>340</v>
      </c>
      <c r="H584" s="70">
        <v>2</v>
      </c>
      <c r="I584" s="82">
        <v>30.3</v>
      </c>
      <c r="J584" s="77">
        <v>30.3</v>
      </c>
      <c r="K584" s="83">
        <v>65000</v>
      </c>
      <c r="L584" s="78">
        <v>1969500</v>
      </c>
      <c r="M584" s="83"/>
      <c r="N584" s="83">
        <v>1969500</v>
      </c>
      <c r="O584" s="81"/>
    </row>
    <row r="585" spans="1:15" ht="20.100000000000001" customHeight="1">
      <c r="A585" s="70">
        <v>577</v>
      </c>
      <c r="B585" s="70" t="s">
        <v>494</v>
      </c>
      <c r="C585" s="79" t="s">
        <v>115</v>
      </c>
      <c r="D585" s="80" t="s">
        <v>254</v>
      </c>
      <c r="E585" s="70">
        <v>33</v>
      </c>
      <c r="F585" s="81" t="s">
        <v>333</v>
      </c>
      <c r="G585" s="81" t="s">
        <v>336</v>
      </c>
      <c r="H585" s="70">
        <v>3</v>
      </c>
      <c r="I585" s="82">
        <v>30.4</v>
      </c>
      <c r="J585" s="77">
        <v>30.4</v>
      </c>
      <c r="K585" s="83">
        <v>65000</v>
      </c>
      <c r="L585" s="78">
        <v>1976000</v>
      </c>
      <c r="M585" s="83"/>
      <c r="N585" s="83">
        <v>1976000</v>
      </c>
      <c r="O585" s="81"/>
    </row>
    <row r="586" spans="1:15" ht="20.100000000000001" customHeight="1">
      <c r="A586" s="70">
        <v>578</v>
      </c>
      <c r="B586" s="70" t="s">
        <v>494</v>
      </c>
      <c r="C586" s="79" t="s">
        <v>115</v>
      </c>
      <c r="D586" s="80" t="s">
        <v>254</v>
      </c>
      <c r="E586" s="70">
        <v>33</v>
      </c>
      <c r="F586" s="81" t="s">
        <v>333</v>
      </c>
      <c r="G586" s="81" t="s">
        <v>341</v>
      </c>
      <c r="H586" s="70">
        <v>1</v>
      </c>
      <c r="I586" s="82">
        <v>30.1</v>
      </c>
      <c r="J586" s="77">
        <v>30.1</v>
      </c>
      <c r="K586" s="83">
        <v>65000</v>
      </c>
      <c r="L586" s="78">
        <v>1956500</v>
      </c>
      <c r="M586" s="83"/>
      <c r="N586" s="83">
        <v>1956500</v>
      </c>
      <c r="O586" s="81"/>
    </row>
    <row r="587" spans="1:15" ht="20.100000000000001" customHeight="1">
      <c r="A587" s="70">
        <v>579</v>
      </c>
      <c r="B587" s="70" t="s">
        <v>494</v>
      </c>
      <c r="C587" s="79" t="s">
        <v>115</v>
      </c>
      <c r="D587" s="80" t="s">
        <v>254</v>
      </c>
      <c r="E587" s="70">
        <v>33</v>
      </c>
      <c r="F587" s="81" t="s">
        <v>333</v>
      </c>
      <c r="G587" s="81" t="s">
        <v>341</v>
      </c>
      <c r="H587" s="70">
        <v>2</v>
      </c>
      <c r="I587" s="82">
        <v>30.3</v>
      </c>
      <c r="J587" s="77">
        <v>30.3</v>
      </c>
      <c r="K587" s="83">
        <v>65000</v>
      </c>
      <c r="L587" s="78">
        <v>1969500</v>
      </c>
      <c r="M587" s="83"/>
      <c r="N587" s="83">
        <v>1969500</v>
      </c>
      <c r="O587" s="81"/>
    </row>
    <row r="588" spans="1:15" ht="20.100000000000001" customHeight="1">
      <c r="A588" s="70">
        <v>580</v>
      </c>
      <c r="B588" s="70" t="s">
        <v>494</v>
      </c>
      <c r="C588" s="79" t="s">
        <v>115</v>
      </c>
      <c r="D588" s="80" t="s">
        <v>254</v>
      </c>
      <c r="E588" s="70">
        <v>33</v>
      </c>
      <c r="F588" s="81" t="s">
        <v>333</v>
      </c>
      <c r="G588" s="81" t="s">
        <v>337</v>
      </c>
      <c r="H588" s="70">
        <v>1</v>
      </c>
      <c r="I588" s="82">
        <v>30.1</v>
      </c>
      <c r="J588" s="77">
        <v>30.1</v>
      </c>
      <c r="K588" s="83">
        <v>65000</v>
      </c>
      <c r="L588" s="78">
        <v>1956500</v>
      </c>
      <c r="M588" s="83"/>
      <c r="N588" s="83">
        <v>1956500</v>
      </c>
      <c r="O588" s="81"/>
    </row>
    <row r="589" spans="1:15" ht="20.100000000000001" customHeight="1">
      <c r="A589" s="70">
        <v>581</v>
      </c>
      <c r="B589" s="70" t="s">
        <v>497</v>
      </c>
      <c r="C589" s="79" t="s">
        <v>255</v>
      </c>
      <c r="D589" s="80" t="s">
        <v>252</v>
      </c>
      <c r="E589" s="70">
        <v>33</v>
      </c>
      <c r="F589" s="81" t="s">
        <v>333</v>
      </c>
      <c r="G589" s="81" t="s">
        <v>336</v>
      </c>
      <c r="H589" s="70">
        <v>1</v>
      </c>
      <c r="I589" s="82">
        <v>30.1</v>
      </c>
      <c r="J589" s="77">
        <v>30.1</v>
      </c>
      <c r="K589" s="83">
        <v>65000</v>
      </c>
      <c r="L589" s="78">
        <v>1956500</v>
      </c>
      <c r="M589" s="83"/>
      <c r="N589" s="83">
        <v>1956500</v>
      </c>
      <c r="O589" s="81"/>
    </row>
    <row r="590" spans="1:15" ht="20.100000000000001" customHeight="1">
      <c r="A590" s="70">
        <v>582</v>
      </c>
      <c r="B590" s="70" t="s">
        <v>497</v>
      </c>
      <c r="C590" s="79" t="s">
        <v>255</v>
      </c>
      <c r="D590" s="80" t="s">
        <v>252</v>
      </c>
      <c r="E590" s="70">
        <v>33</v>
      </c>
      <c r="F590" s="81" t="s">
        <v>333</v>
      </c>
      <c r="G590" s="81" t="s">
        <v>644</v>
      </c>
      <c r="H590" s="70">
        <v>2</v>
      </c>
      <c r="I590" s="82">
        <v>30.3</v>
      </c>
      <c r="J590" s="77">
        <v>30.3</v>
      </c>
      <c r="K590" s="83">
        <v>65000</v>
      </c>
      <c r="L590" s="78">
        <v>1969500</v>
      </c>
      <c r="M590" s="83"/>
      <c r="N590" s="83">
        <v>1969500</v>
      </c>
      <c r="O590" s="81"/>
    </row>
    <row r="591" spans="1:15" ht="20.100000000000001" customHeight="1">
      <c r="A591" s="70">
        <v>583</v>
      </c>
      <c r="B591" s="70" t="s">
        <v>497</v>
      </c>
      <c r="C591" s="79" t="s">
        <v>255</v>
      </c>
      <c r="D591" s="80" t="s">
        <v>252</v>
      </c>
      <c r="E591" s="70">
        <v>33</v>
      </c>
      <c r="F591" s="81" t="s">
        <v>333</v>
      </c>
      <c r="G591" s="81" t="s">
        <v>644</v>
      </c>
      <c r="H591" s="70">
        <v>1</v>
      </c>
      <c r="I591" s="82">
        <v>30.1</v>
      </c>
      <c r="J591" s="77">
        <v>30.1</v>
      </c>
      <c r="K591" s="83">
        <v>65000</v>
      </c>
      <c r="L591" s="78">
        <v>1956500</v>
      </c>
      <c r="M591" s="83"/>
      <c r="N591" s="83">
        <v>1956500</v>
      </c>
      <c r="O591" s="81"/>
    </row>
    <row r="592" spans="1:15" ht="20.100000000000001" customHeight="1">
      <c r="A592" s="70">
        <v>584</v>
      </c>
      <c r="B592" s="70" t="s">
        <v>489</v>
      </c>
      <c r="C592" s="79" t="s">
        <v>94</v>
      </c>
      <c r="D592" s="80" t="s">
        <v>114</v>
      </c>
      <c r="E592" s="70">
        <v>33</v>
      </c>
      <c r="F592" s="81" t="s">
        <v>333</v>
      </c>
      <c r="G592" s="81" t="s">
        <v>341</v>
      </c>
      <c r="H592" s="70">
        <v>2</v>
      </c>
      <c r="I592" s="82">
        <v>30.3</v>
      </c>
      <c r="J592" s="77">
        <v>30.3</v>
      </c>
      <c r="K592" s="83">
        <v>65000</v>
      </c>
      <c r="L592" s="78">
        <v>1969500</v>
      </c>
      <c r="M592" s="83"/>
      <c r="N592" s="83">
        <v>1969500</v>
      </c>
      <c r="O592" s="81"/>
    </row>
    <row r="593" spans="1:15" ht="20.100000000000001" customHeight="1">
      <c r="A593" s="70">
        <v>585</v>
      </c>
      <c r="B593" s="70" t="s">
        <v>489</v>
      </c>
      <c r="C593" s="79" t="s">
        <v>94</v>
      </c>
      <c r="D593" s="80" t="s">
        <v>114</v>
      </c>
      <c r="E593" s="70">
        <v>33</v>
      </c>
      <c r="F593" s="81" t="s">
        <v>333</v>
      </c>
      <c r="G593" s="81" t="s">
        <v>334</v>
      </c>
      <c r="H593" s="70">
        <v>1</v>
      </c>
      <c r="I593" s="82">
        <v>30.1</v>
      </c>
      <c r="J593" s="77">
        <v>30.1</v>
      </c>
      <c r="K593" s="83">
        <v>65000</v>
      </c>
      <c r="L593" s="78">
        <v>1956500</v>
      </c>
      <c r="M593" s="83"/>
      <c r="N593" s="83">
        <v>1956500</v>
      </c>
      <c r="O593" s="81"/>
    </row>
    <row r="594" spans="1:15" ht="20.100000000000001" customHeight="1">
      <c r="A594" s="70">
        <v>586</v>
      </c>
      <c r="B594" s="70" t="s">
        <v>489</v>
      </c>
      <c r="C594" s="79" t="s">
        <v>94</v>
      </c>
      <c r="D594" s="80" t="s">
        <v>114</v>
      </c>
      <c r="E594" s="70">
        <v>33</v>
      </c>
      <c r="F594" s="81" t="s">
        <v>333</v>
      </c>
      <c r="G594" s="81" t="s">
        <v>334</v>
      </c>
      <c r="H594" s="70">
        <v>1</v>
      </c>
      <c r="I594" s="82">
        <v>30.1</v>
      </c>
      <c r="J594" s="77">
        <v>30.1</v>
      </c>
      <c r="K594" s="83">
        <v>65000</v>
      </c>
      <c r="L594" s="78">
        <v>1956500</v>
      </c>
      <c r="M594" s="83"/>
      <c r="N594" s="83">
        <v>1956500</v>
      </c>
      <c r="O594" s="81"/>
    </row>
    <row r="595" spans="1:15" ht="20.100000000000001" customHeight="1">
      <c r="A595" s="70">
        <v>587</v>
      </c>
      <c r="B595" s="70" t="s">
        <v>495</v>
      </c>
      <c r="C595" s="79" t="s">
        <v>219</v>
      </c>
      <c r="D595" s="80" t="s">
        <v>116</v>
      </c>
      <c r="E595" s="70">
        <v>33</v>
      </c>
      <c r="F595" s="81" t="s">
        <v>333</v>
      </c>
      <c r="G595" s="81" t="s">
        <v>338</v>
      </c>
      <c r="H595" s="70">
        <v>3</v>
      </c>
      <c r="I595" s="82">
        <v>30.4</v>
      </c>
      <c r="J595" s="77">
        <v>30.4</v>
      </c>
      <c r="K595" s="83">
        <v>65000</v>
      </c>
      <c r="L595" s="78">
        <v>1976000</v>
      </c>
      <c r="M595" s="83"/>
      <c r="N595" s="83">
        <v>1976000</v>
      </c>
      <c r="O595" s="81"/>
    </row>
    <row r="596" spans="1:15" ht="20.100000000000001" customHeight="1">
      <c r="A596" s="70">
        <v>588</v>
      </c>
      <c r="B596" s="70" t="s">
        <v>495</v>
      </c>
      <c r="C596" s="79" t="s">
        <v>219</v>
      </c>
      <c r="D596" s="80" t="s">
        <v>116</v>
      </c>
      <c r="E596" s="70">
        <v>33</v>
      </c>
      <c r="F596" s="81" t="s">
        <v>333</v>
      </c>
      <c r="G596" s="81" t="s">
        <v>338</v>
      </c>
      <c r="H596" s="70">
        <v>1</v>
      </c>
      <c r="I596" s="82">
        <v>30.1</v>
      </c>
      <c r="J596" s="77">
        <v>30.1</v>
      </c>
      <c r="K596" s="83">
        <v>65000</v>
      </c>
      <c r="L596" s="78">
        <v>1956500</v>
      </c>
      <c r="M596" s="83"/>
      <c r="N596" s="83">
        <v>1956500</v>
      </c>
      <c r="O596" s="81"/>
    </row>
    <row r="597" spans="1:15" ht="20.100000000000001" customHeight="1">
      <c r="A597" s="70">
        <v>589</v>
      </c>
      <c r="B597" s="70" t="s">
        <v>495</v>
      </c>
      <c r="C597" s="79" t="s">
        <v>219</v>
      </c>
      <c r="D597" s="80" t="s">
        <v>116</v>
      </c>
      <c r="E597" s="70">
        <v>33</v>
      </c>
      <c r="F597" s="81" t="s">
        <v>333</v>
      </c>
      <c r="G597" s="81" t="s">
        <v>1051</v>
      </c>
      <c r="H597" s="70">
        <v>1</v>
      </c>
      <c r="I597" s="82">
        <v>30.1</v>
      </c>
      <c r="J597" s="77">
        <v>30.1</v>
      </c>
      <c r="K597" s="83">
        <v>65000</v>
      </c>
      <c r="L597" s="78">
        <v>1956500</v>
      </c>
      <c r="M597" s="83"/>
      <c r="N597" s="83">
        <v>1956500</v>
      </c>
      <c r="O597" s="81"/>
    </row>
    <row r="598" spans="1:15" ht="20.100000000000001" customHeight="1">
      <c r="A598" s="70">
        <v>590</v>
      </c>
      <c r="B598" s="70" t="s">
        <v>500</v>
      </c>
      <c r="C598" s="79" t="s">
        <v>86</v>
      </c>
      <c r="D598" s="80" t="s">
        <v>120</v>
      </c>
      <c r="E598" s="70">
        <v>33</v>
      </c>
      <c r="F598" s="81" t="s">
        <v>333</v>
      </c>
      <c r="G598" s="81" t="s">
        <v>337</v>
      </c>
      <c r="H598" s="70">
        <v>1</v>
      </c>
      <c r="I598" s="82">
        <v>30.1</v>
      </c>
      <c r="J598" s="77">
        <v>30.1</v>
      </c>
      <c r="K598" s="83">
        <v>65000</v>
      </c>
      <c r="L598" s="78">
        <v>1956500</v>
      </c>
      <c r="M598" s="83"/>
      <c r="N598" s="83">
        <v>1956500</v>
      </c>
      <c r="O598" s="81"/>
    </row>
    <row r="599" spans="1:15" ht="20.100000000000001" customHeight="1">
      <c r="A599" s="70">
        <v>591</v>
      </c>
      <c r="B599" s="70" t="s">
        <v>500</v>
      </c>
      <c r="C599" s="79" t="s">
        <v>86</v>
      </c>
      <c r="D599" s="80" t="s">
        <v>120</v>
      </c>
      <c r="E599" s="70">
        <v>33</v>
      </c>
      <c r="F599" s="81" t="s">
        <v>333</v>
      </c>
      <c r="G599" s="81" t="s">
        <v>336</v>
      </c>
      <c r="H599" s="70">
        <v>1</v>
      </c>
      <c r="I599" s="82">
        <v>30.1</v>
      </c>
      <c r="J599" s="77">
        <v>30.1</v>
      </c>
      <c r="K599" s="83">
        <v>65000</v>
      </c>
      <c r="L599" s="78">
        <v>1956500</v>
      </c>
      <c r="M599" s="83"/>
      <c r="N599" s="83">
        <v>1956500</v>
      </c>
      <c r="O599" s="81"/>
    </row>
    <row r="600" spans="1:15" ht="20.100000000000001" customHeight="1">
      <c r="A600" s="70">
        <v>592</v>
      </c>
      <c r="B600" s="70" t="s">
        <v>500</v>
      </c>
      <c r="C600" s="79" t="s">
        <v>86</v>
      </c>
      <c r="D600" s="80" t="s">
        <v>120</v>
      </c>
      <c r="E600" s="70">
        <v>33</v>
      </c>
      <c r="F600" s="81" t="s">
        <v>333</v>
      </c>
      <c r="G600" s="81" t="s">
        <v>337</v>
      </c>
      <c r="H600" s="70">
        <v>1</v>
      </c>
      <c r="I600" s="82">
        <v>30.1</v>
      </c>
      <c r="J600" s="77">
        <v>30.1</v>
      </c>
      <c r="K600" s="83">
        <v>65000</v>
      </c>
      <c r="L600" s="78">
        <v>1956500</v>
      </c>
      <c r="M600" s="83"/>
      <c r="N600" s="83">
        <v>1956500</v>
      </c>
      <c r="O600" s="81"/>
    </row>
    <row r="601" spans="1:15" ht="20.100000000000001" customHeight="1">
      <c r="A601" s="70">
        <v>593</v>
      </c>
      <c r="B601" s="70" t="s">
        <v>500</v>
      </c>
      <c r="C601" s="79" t="s">
        <v>86</v>
      </c>
      <c r="D601" s="80" t="s">
        <v>120</v>
      </c>
      <c r="E601" s="70">
        <v>33</v>
      </c>
      <c r="F601" s="81" t="s">
        <v>333</v>
      </c>
      <c r="G601" s="81" t="s">
        <v>590</v>
      </c>
      <c r="H601" s="70">
        <v>1</v>
      </c>
      <c r="I601" s="82">
        <v>30.1</v>
      </c>
      <c r="J601" s="77">
        <v>30.1</v>
      </c>
      <c r="K601" s="83">
        <v>65000</v>
      </c>
      <c r="L601" s="78">
        <v>1956500</v>
      </c>
      <c r="M601" s="83"/>
      <c r="N601" s="83">
        <v>1956500</v>
      </c>
      <c r="O601" s="81"/>
    </row>
    <row r="602" spans="1:15" ht="20.100000000000001" customHeight="1">
      <c r="A602" s="70">
        <v>594</v>
      </c>
      <c r="B602" s="70" t="s">
        <v>500</v>
      </c>
      <c r="C602" s="79" t="s">
        <v>86</v>
      </c>
      <c r="D602" s="80" t="s">
        <v>120</v>
      </c>
      <c r="E602" s="70">
        <v>33</v>
      </c>
      <c r="F602" s="81" t="s">
        <v>333</v>
      </c>
      <c r="G602" s="81" t="s">
        <v>590</v>
      </c>
      <c r="H602" s="70">
        <v>1</v>
      </c>
      <c r="I602" s="82">
        <v>30.1</v>
      </c>
      <c r="J602" s="77">
        <v>30.1</v>
      </c>
      <c r="K602" s="83">
        <v>65000</v>
      </c>
      <c r="L602" s="78">
        <v>1956500</v>
      </c>
      <c r="M602" s="83"/>
      <c r="N602" s="83">
        <v>1956500</v>
      </c>
      <c r="O602" s="81"/>
    </row>
    <row r="603" spans="1:15" ht="20.100000000000001" customHeight="1">
      <c r="A603" s="70">
        <v>595</v>
      </c>
      <c r="B603" s="70" t="s">
        <v>487</v>
      </c>
      <c r="C603" s="79" t="s">
        <v>205</v>
      </c>
      <c r="D603" s="80" t="s">
        <v>111</v>
      </c>
      <c r="E603" s="70">
        <v>33</v>
      </c>
      <c r="F603" s="81" t="s">
        <v>333</v>
      </c>
      <c r="G603" s="81" t="s">
        <v>334</v>
      </c>
      <c r="H603" s="70">
        <v>4</v>
      </c>
      <c r="I603" s="82">
        <v>30.5</v>
      </c>
      <c r="J603" s="77">
        <v>30.5</v>
      </c>
      <c r="K603" s="83">
        <v>65000</v>
      </c>
      <c r="L603" s="78">
        <v>1982500</v>
      </c>
      <c r="M603" s="83"/>
      <c r="N603" s="83">
        <v>1982500</v>
      </c>
      <c r="O603" s="81"/>
    </row>
    <row r="604" spans="1:15" ht="20.100000000000001" customHeight="1">
      <c r="A604" s="70">
        <v>596</v>
      </c>
      <c r="B604" s="70" t="s">
        <v>487</v>
      </c>
      <c r="C604" s="79" t="s">
        <v>205</v>
      </c>
      <c r="D604" s="80" t="s">
        <v>111</v>
      </c>
      <c r="E604" s="70">
        <v>33</v>
      </c>
      <c r="F604" s="81" t="s">
        <v>333</v>
      </c>
      <c r="G604" s="81" t="s">
        <v>334</v>
      </c>
      <c r="H604" s="70">
        <v>1</v>
      </c>
      <c r="I604" s="82">
        <v>30.1</v>
      </c>
      <c r="J604" s="77">
        <v>30.1</v>
      </c>
      <c r="K604" s="83">
        <v>65000</v>
      </c>
      <c r="L604" s="78">
        <v>1956500</v>
      </c>
      <c r="M604" s="83"/>
      <c r="N604" s="83">
        <v>1956500</v>
      </c>
      <c r="O604" s="81"/>
    </row>
    <row r="605" spans="1:15" ht="20.100000000000001" customHeight="1">
      <c r="A605" s="70">
        <v>597</v>
      </c>
      <c r="B605" s="70" t="s">
        <v>487</v>
      </c>
      <c r="C605" s="79" t="s">
        <v>205</v>
      </c>
      <c r="D605" s="80" t="s">
        <v>111</v>
      </c>
      <c r="E605" s="70">
        <v>33</v>
      </c>
      <c r="F605" s="81" t="s">
        <v>333</v>
      </c>
      <c r="G605" s="81" t="s">
        <v>742</v>
      </c>
      <c r="H605" s="70">
        <v>2</v>
      </c>
      <c r="I605" s="82">
        <v>30.3</v>
      </c>
      <c r="J605" s="77">
        <v>30.3</v>
      </c>
      <c r="K605" s="83">
        <v>65000</v>
      </c>
      <c r="L605" s="78">
        <v>1969500</v>
      </c>
      <c r="M605" s="83"/>
      <c r="N605" s="83">
        <v>1969500</v>
      </c>
      <c r="O605" s="81"/>
    </row>
    <row r="606" spans="1:15" ht="20.100000000000001" customHeight="1">
      <c r="A606" s="70">
        <v>598</v>
      </c>
      <c r="B606" s="70" t="s">
        <v>109</v>
      </c>
      <c r="C606" s="79" t="s">
        <v>205</v>
      </c>
      <c r="D606" s="80" t="s">
        <v>73</v>
      </c>
      <c r="E606" s="70">
        <v>33</v>
      </c>
      <c r="F606" s="81" t="s">
        <v>333</v>
      </c>
      <c r="G606" s="81" t="s">
        <v>336</v>
      </c>
      <c r="H606" s="70">
        <v>1</v>
      </c>
      <c r="I606" s="82">
        <v>30.1</v>
      </c>
      <c r="J606" s="77">
        <v>30.1</v>
      </c>
      <c r="K606" s="83">
        <v>65000</v>
      </c>
      <c r="L606" s="78">
        <v>1956500</v>
      </c>
      <c r="M606" s="83"/>
      <c r="N606" s="83">
        <v>1956500</v>
      </c>
      <c r="O606" s="81"/>
    </row>
    <row r="607" spans="1:15" ht="20.100000000000001" customHeight="1">
      <c r="A607" s="70">
        <v>599</v>
      </c>
      <c r="B607" s="70" t="s">
        <v>109</v>
      </c>
      <c r="C607" s="79" t="s">
        <v>205</v>
      </c>
      <c r="D607" s="80" t="s">
        <v>73</v>
      </c>
      <c r="E607" s="70">
        <v>33</v>
      </c>
      <c r="F607" s="81" t="s">
        <v>333</v>
      </c>
      <c r="G607" s="81" t="s">
        <v>340</v>
      </c>
      <c r="H607" s="70">
        <v>2</v>
      </c>
      <c r="I607" s="82">
        <v>30.3</v>
      </c>
      <c r="J607" s="77">
        <v>30.3</v>
      </c>
      <c r="K607" s="83">
        <v>65000</v>
      </c>
      <c r="L607" s="78">
        <v>1969500</v>
      </c>
      <c r="M607" s="83"/>
      <c r="N607" s="83">
        <v>1969500</v>
      </c>
      <c r="O607" s="81"/>
    </row>
    <row r="608" spans="1:15" ht="20.100000000000001" customHeight="1">
      <c r="A608" s="70">
        <v>600</v>
      </c>
      <c r="B608" s="70" t="s">
        <v>109</v>
      </c>
      <c r="C608" s="79" t="s">
        <v>205</v>
      </c>
      <c r="D608" s="80" t="s">
        <v>73</v>
      </c>
      <c r="E608" s="70">
        <v>33</v>
      </c>
      <c r="F608" s="81" t="s">
        <v>333</v>
      </c>
      <c r="G608" s="81" t="s">
        <v>338</v>
      </c>
      <c r="H608" s="70">
        <v>2</v>
      </c>
      <c r="I608" s="82">
        <v>30.3</v>
      </c>
      <c r="J608" s="77">
        <v>30.3</v>
      </c>
      <c r="K608" s="83">
        <v>65000</v>
      </c>
      <c r="L608" s="78">
        <v>1969500</v>
      </c>
      <c r="M608" s="83"/>
      <c r="N608" s="83">
        <v>1969500</v>
      </c>
      <c r="O608" s="81"/>
    </row>
    <row r="609" spans="1:15" ht="20.100000000000001" customHeight="1">
      <c r="A609" s="70">
        <v>601</v>
      </c>
      <c r="B609" s="70" t="s">
        <v>109</v>
      </c>
      <c r="C609" s="79" t="s">
        <v>205</v>
      </c>
      <c r="D609" s="80" t="s">
        <v>73</v>
      </c>
      <c r="E609" s="70">
        <v>33</v>
      </c>
      <c r="F609" s="81" t="s">
        <v>333</v>
      </c>
      <c r="G609" s="81" t="s">
        <v>1052</v>
      </c>
      <c r="H609" s="70">
        <v>2</v>
      </c>
      <c r="I609" s="82">
        <v>30.3</v>
      </c>
      <c r="J609" s="77">
        <v>30.3</v>
      </c>
      <c r="K609" s="83">
        <v>65000</v>
      </c>
      <c r="L609" s="78">
        <v>1969500</v>
      </c>
      <c r="M609" s="83"/>
      <c r="N609" s="83">
        <v>1969500</v>
      </c>
      <c r="O609" s="84"/>
    </row>
    <row r="610" spans="1:15" ht="20.100000000000001" customHeight="1">
      <c r="A610" s="70">
        <v>602</v>
      </c>
      <c r="B610" s="70" t="s">
        <v>490</v>
      </c>
      <c r="C610" s="79" t="s">
        <v>263</v>
      </c>
      <c r="D610" s="80" t="s">
        <v>113</v>
      </c>
      <c r="E610" s="70">
        <v>33</v>
      </c>
      <c r="F610" s="81" t="s">
        <v>333</v>
      </c>
      <c r="G610" s="81" t="s">
        <v>336</v>
      </c>
      <c r="H610" s="70">
        <v>1</v>
      </c>
      <c r="I610" s="82">
        <v>30.1</v>
      </c>
      <c r="J610" s="77">
        <v>30.1</v>
      </c>
      <c r="K610" s="83">
        <v>65000</v>
      </c>
      <c r="L610" s="78">
        <v>1956500</v>
      </c>
      <c r="M610" s="83"/>
      <c r="N610" s="83">
        <v>1956500</v>
      </c>
      <c r="O610" s="81"/>
    </row>
    <row r="611" spans="1:15" ht="20.100000000000001" customHeight="1">
      <c r="A611" s="70">
        <v>603</v>
      </c>
      <c r="B611" s="70" t="s">
        <v>490</v>
      </c>
      <c r="C611" s="79" t="s">
        <v>263</v>
      </c>
      <c r="D611" s="80" t="s">
        <v>113</v>
      </c>
      <c r="E611" s="70">
        <v>33</v>
      </c>
      <c r="F611" s="81" t="s">
        <v>333</v>
      </c>
      <c r="G611" s="81" t="s">
        <v>338</v>
      </c>
      <c r="H611" s="70">
        <v>1</v>
      </c>
      <c r="I611" s="82">
        <v>30.1</v>
      </c>
      <c r="J611" s="77">
        <v>30.1</v>
      </c>
      <c r="K611" s="83">
        <v>65000</v>
      </c>
      <c r="L611" s="78">
        <v>1956500</v>
      </c>
      <c r="M611" s="83"/>
      <c r="N611" s="83">
        <v>1956500</v>
      </c>
      <c r="O611" s="81"/>
    </row>
    <row r="612" spans="1:15" ht="20.100000000000001" customHeight="1">
      <c r="A612" s="70">
        <v>604</v>
      </c>
      <c r="B612" s="70" t="s">
        <v>498</v>
      </c>
      <c r="C612" s="79" t="s">
        <v>117</v>
      </c>
      <c r="D612" s="80" t="s">
        <v>320</v>
      </c>
      <c r="E612" s="70">
        <v>33</v>
      </c>
      <c r="F612" s="81" t="s">
        <v>333</v>
      </c>
      <c r="G612" s="81" t="s">
        <v>336</v>
      </c>
      <c r="H612" s="70">
        <v>1</v>
      </c>
      <c r="I612" s="82">
        <v>30.1</v>
      </c>
      <c r="J612" s="77">
        <v>30.1</v>
      </c>
      <c r="K612" s="83">
        <v>65000</v>
      </c>
      <c r="L612" s="78">
        <v>1956500</v>
      </c>
      <c r="M612" s="83"/>
      <c r="N612" s="83">
        <v>1956500</v>
      </c>
      <c r="O612" s="81"/>
    </row>
    <row r="613" spans="1:15" ht="20.100000000000001" customHeight="1">
      <c r="A613" s="70">
        <v>605</v>
      </c>
      <c r="B613" s="70" t="s">
        <v>498</v>
      </c>
      <c r="C613" s="79" t="s">
        <v>117</v>
      </c>
      <c r="D613" s="80" t="s">
        <v>320</v>
      </c>
      <c r="E613" s="70">
        <v>33</v>
      </c>
      <c r="F613" s="81" t="s">
        <v>333</v>
      </c>
      <c r="G613" s="81" t="s">
        <v>335</v>
      </c>
      <c r="H613" s="70">
        <v>1</v>
      </c>
      <c r="I613" s="82">
        <v>30.1</v>
      </c>
      <c r="J613" s="77">
        <v>30.1</v>
      </c>
      <c r="K613" s="83">
        <v>65000</v>
      </c>
      <c r="L613" s="78">
        <v>1956500</v>
      </c>
      <c r="M613" s="83"/>
      <c r="N613" s="83">
        <v>1956500</v>
      </c>
      <c r="O613" s="81"/>
    </row>
    <row r="614" spans="1:15" ht="20.100000000000001" customHeight="1">
      <c r="A614" s="70">
        <v>606</v>
      </c>
      <c r="B614" s="70" t="s">
        <v>498</v>
      </c>
      <c r="C614" s="79" t="s">
        <v>117</v>
      </c>
      <c r="D614" s="80" t="s">
        <v>320</v>
      </c>
      <c r="E614" s="70">
        <v>33</v>
      </c>
      <c r="F614" s="81" t="s">
        <v>333</v>
      </c>
      <c r="G614" s="81" t="s">
        <v>590</v>
      </c>
      <c r="H614" s="70">
        <v>3</v>
      </c>
      <c r="I614" s="82">
        <v>30.4</v>
      </c>
      <c r="J614" s="77">
        <v>30.4</v>
      </c>
      <c r="K614" s="83">
        <v>65000</v>
      </c>
      <c r="L614" s="78">
        <v>1976000</v>
      </c>
      <c r="M614" s="83"/>
      <c r="N614" s="83">
        <v>1976000</v>
      </c>
      <c r="O614" s="81"/>
    </row>
    <row r="615" spans="1:15" ht="20.100000000000001" customHeight="1">
      <c r="A615" s="70">
        <v>607</v>
      </c>
      <c r="B615" s="70" t="s">
        <v>498</v>
      </c>
      <c r="C615" s="79" t="s">
        <v>117</v>
      </c>
      <c r="D615" s="80" t="s">
        <v>320</v>
      </c>
      <c r="E615" s="70">
        <v>33</v>
      </c>
      <c r="F615" s="81" t="s">
        <v>333</v>
      </c>
      <c r="G615" s="81" t="s">
        <v>1053</v>
      </c>
      <c r="H615" s="70">
        <v>2</v>
      </c>
      <c r="I615" s="82">
        <v>30.3</v>
      </c>
      <c r="J615" s="77">
        <v>30.3</v>
      </c>
      <c r="K615" s="83">
        <v>65000</v>
      </c>
      <c r="L615" s="78">
        <v>1969500</v>
      </c>
      <c r="M615" s="83"/>
      <c r="N615" s="83">
        <v>1969500</v>
      </c>
      <c r="O615" s="81"/>
    </row>
    <row r="616" spans="1:15" ht="20.100000000000001" customHeight="1">
      <c r="A616" s="70">
        <v>608</v>
      </c>
      <c r="B616" s="70" t="s">
        <v>491</v>
      </c>
      <c r="C616" s="79" t="s">
        <v>239</v>
      </c>
      <c r="D616" s="80" t="s">
        <v>319</v>
      </c>
      <c r="E616" s="70">
        <v>33</v>
      </c>
      <c r="F616" s="81" t="s">
        <v>333</v>
      </c>
      <c r="G616" s="81" t="s">
        <v>337</v>
      </c>
      <c r="H616" s="70">
        <v>1</v>
      </c>
      <c r="I616" s="82">
        <v>30.1</v>
      </c>
      <c r="J616" s="77">
        <v>30.1</v>
      </c>
      <c r="K616" s="83">
        <v>65000</v>
      </c>
      <c r="L616" s="78">
        <v>1956500</v>
      </c>
      <c r="M616" s="83"/>
      <c r="N616" s="83">
        <v>1956500</v>
      </c>
      <c r="O616" s="81"/>
    </row>
    <row r="617" spans="1:15" ht="20.100000000000001" customHeight="1">
      <c r="A617" s="70">
        <v>609</v>
      </c>
      <c r="B617" s="70" t="s">
        <v>491</v>
      </c>
      <c r="C617" s="79" t="s">
        <v>239</v>
      </c>
      <c r="D617" s="80" t="s">
        <v>319</v>
      </c>
      <c r="E617" s="70">
        <v>33</v>
      </c>
      <c r="F617" s="81" t="s">
        <v>333</v>
      </c>
      <c r="G617" s="81" t="s">
        <v>336</v>
      </c>
      <c r="H617" s="70">
        <v>2</v>
      </c>
      <c r="I617" s="82">
        <v>30.3</v>
      </c>
      <c r="J617" s="77">
        <v>30.3</v>
      </c>
      <c r="K617" s="83">
        <v>65000</v>
      </c>
      <c r="L617" s="78">
        <v>1969500</v>
      </c>
      <c r="M617" s="83"/>
      <c r="N617" s="83">
        <v>1969500</v>
      </c>
      <c r="O617" s="81"/>
    </row>
    <row r="618" spans="1:15" ht="20.100000000000001" customHeight="1">
      <c r="A618" s="70">
        <v>610</v>
      </c>
      <c r="B618" s="70" t="s">
        <v>491</v>
      </c>
      <c r="C618" s="79" t="s">
        <v>239</v>
      </c>
      <c r="D618" s="80" t="s">
        <v>319</v>
      </c>
      <c r="E618" s="70">
        <v>33</v>
      </c>
      <c r="F618" s="81" t="s">
        <v>333</v>
      </c>
      <c r="G618" s="81" t="s">
        <v>341</v>
      </c>
      <c r="H618" s="70">
        <v>2</v>
      </c>
      <c r="I618" s="82">
        <v>30.3</v>
      </c>
      <c r="J618" s="77">
        <v>30.3</v>
      </c>
      <c r="K618" s="83">
        <v>65000</v>
      </c>
      <c r="L618" s="78">
        <v>1969500</v>
      </c>
      <c r="M618" s="83"/>
      <c r="N618" s="83">
        <v>1969500</v>
      </c>
      <c r="O618" s="81"/>
    </row>
    <row r="619" spans="1:15" ht="20.100000000000001" customHeight="1">
      <c r="A619" s="70">
        <v>611</v>
      </c>
      <c r="B619" s="70" t="s">
        <v>491</v>
      </c>
      <c r="C619" s="79" t="s">
        <v>239</v>
      </c>
      <c r="D619" s="80" t="s">
        <v>319</v>
      </c>
      <c r="E619" s="70">
        <v>33</v>
      </c>
      <c r="F619" s="81" t="s">
        <v>333</v>
      </c>
      <c r="G619" s="81" t="s">
        <v>341</v>
      </c>
      <c r="H619" s="70">
        <v>1</v>
      </c>
      <c r="I619" s="82">
        <v>30.1</v>
      </c>
      <c r="J619" s="77">
        <v>30.1</v>
      </c>
      <c r="K619" s="83">
        <v>65000</v>
      </c>
      <c r="L619" s="78">
        <v>1956500</v>
      </c>
      <c r="M619" s="83"/>
      <c r="N619" s="83">
        <v>1956500</v>
      </c>
      <c r="O619" s="81"/>
    </row>
    <row r="620" spans="1:15" ht="20.100000000000001" customHeight="1">
      <c r="A620" s="70">
        <v>612</v>
      </c>
      <c r="B620" s="70" t="s">
        <v>493</v>
      </c>
      <c r="C620" s="79" t="s">
        <v>244</v>
      </c>
      <c r="D620" s="80" t="s">
        <v>108</v>
      </c>
      <c r="E620" s="70">
        <v>33</v>
      </c>
      <c r="F620" s="81" t="s">
        <v>333</v>
      </c>
      <c r="G620" s="81" t="s">
        <v>336</v>
      </c>
      <c r="H620" s="70">
        <v>1</v>
      </c>
      <c r="I620" s="82">
        <v>30.1</v>
      </c>
      <c r="J620" s="77">
        <v>30.1</v>
      </c>
      <c r="K620" s="83">
        <v>65000</v>
      </c>
      <c r="L620" s="78">
        <v>1956500</v>
      </c>
      <c r="M620" s="83"/>
      <c r="N620" s="83">
        <v>1956500</v>
      </c>
      <c r="O620" s="81"/>
    </row>
    <row r="621" spans="1:15" ht="20.100000000000001" customHeight="1">
      <c r="A621" s="70">
        <v>613</v>
      </c>
      <c r="B621" s="70" t="s">
        <v>493</v>
      </c>
      <c r="C621" s="79" t="s">
        <v>244</v>
      </c>
      <c r="D621" s="80" t="s">
        <v>108</v>
      </c>
      <c r="E621" s="70">
        <v>33</v>
      </c>
      <c r="F621" s="81" t="s">
        <v>333</v>
      </c>
      <c r="G621" s="81" t="s">
        <v>334</v>
      </c>
      <c r="H621" s="70">
        <v>5</v>
      </c>
      <c r="I621" s="82">
        <v>30.6</v>
      </c>
      <c r="J621" s="77">
        <v>30.6</v>
      </c>
      <c r="K621" s="83">
        <v>65000</v>
      </c>
      <c r="L621" s="78">
        <v>1989000</v>
      </c>
      <c r="M621" s="83"/>
      <c r="N621" s="83">
        <v>1989000</v>
      </c>
      <c r="O621" s="81"/>
    </row>
    <row r="622" spans="1:15" hidden="1">
      <c r="A622" s="85"/>
      <c r="B622" s="85"/>
      <c r="C622" s="86"/>
      <c r="D622" s="87"/>
      <c r="E622" s="85"/>
      <c r="F622" s="88"/>
      <c r="G622" s="88"/>
      <c r="H622" s="85"/>
      <c r="I622" s="88"/>
      <c r="J622" s="88"/>
      <c r="K622" s="88"/>
      <c r="L622" s="78">
        <f>K622*J622</f>
        <v>0</v>
      </c>
      <c r="M622" s="88"/>
      <c r="N622" s="88"/>
      <c r="O622" s="88"/>
    </row>
    <row r="623" spans="1:15" s="92" customFormat="1" ht="23.25" customHeight="1">
      <c r="A623" s="71"/>
      <c r="B623" s="71"/>
      <c r="C623" s="114" t="s">
        <v>151</v>
      </c>
      <c r="D623" s="114"/>
      <c r="E623" s="114"/>
      <c r="F623" s="114"/>
      <c r="G623" s="89"/>
      <c r="H623" s="71"/>
      <c r="I623" s="90">
        <f>SUBTOTAL(9,I9:I622)</f>
        <v>21503.399999999849</v>
      </c>
      <c r="J623" s="90">
        <f>SUBTOTAL(9,J9:J622)</f>
        <v>22017.099999999846</v>
      </c>
      <c r="K623" s="89"/>
      <c r="L623" s="91">
        <f>SUBTOTAL(9,L9:L622)</f>
        <v>1431111500</v>
      </c>
      <c r="M623" s="91">
        <f>SUBTOTAL(9,M9:M622)</f>
        <v>0</v>
      </c>
      <c r="N623" s="91">
        <f>SUBTOTAL(9,N9:N622)</f>
        <v>1431111500</v>
      </c>
      <c r="O623" s="89"/>
    </row>
    <row r="624" spans="1:15">
      <c r="I624" s="93"/>
    </row>
    <row r="625" spans="1:15" s="96" customFormat="1" ht="19.5" customHeight="1">
      <c r="A625" s="94"/>
      <c r="B625" s="94"/>
      <c r="C625" s="110" t="s">
        <v>539</v>
      </c>
      <c r="D625" s="110"/>
      <c r="E625" s="110"/>
      <c r="F625" s="95">
        <f>N623</f>
        <v>1431111500</v>
      </c>
      <c r="G625" s="96" t="s">
        <v>540</v>
      </c>
      <c r="H625" s="94"/>
    </row>
    <row r="626" spans="1:15" s="96" customFormat="1" ht="19.5" customHeight="1">
      <c r="A626" s="94"/>
      <c r="B626" s="94"/>
      <c r="C626" s="110" t="s">
        <v>541</v>
      </c>
      <c r="D626" s="110"/>
      <c r="E626" s="110"/>
      <c r="F626" s="111" t="str">
        <f>tien_so!C13</f>
        <v>Một tỷ bốn trăm ba mươi mốt triệu một trăm mười một ngàn năm trăm đồng./.</v>
      </c>
      <c r="G626" s="111"/>
      <c r="H626" s="111"/>
      <c r="I626" s="111"/>
      <c r="J626" s="111"/>
      <c r="K626" s="111"/>
      <c r="L626" s="111"/>
      <c r="M626" s="111"/>
      <c r="N626" s="111"/>
      <c r="O626" s="111"/>
    </row>
    <row r="627" spans="1:15">
      <c r="I627" s="93"/>
    </row>
  </sheetData>
  <autoFilter ref="A8:O622"/>
  <mergeCells count="9">
    <mergeCell ref="C625:E625"/>
    <mergeCell ref="C626:E626"/>
    <mergeCell ref="F626:O626"/>
    <mergeCell ref="A1:E1"/>
    <mergeCell ref="A2:E2"/>
    <mergeCell ref="C623:F623"/>
    <mergeCell ref="A4:O4"/>
    <mergeCell ref="A5:O5"/>
    <mergeCell ref="A6:O6"/>
  </mergeCells>
  <phoneticPr fontId="2" type="noConversion"/>
  <pageMargins left="0.28000000000000003" right="0.17" top="0.45" bottom="0.49" header="0.27" footer="0.24"/>
  <pageSetup paperSize="9" scale="67" orientation="landscape" r:id="rId1"/>
  <headerFooter alignWithMargins="0">
    <oddFooter>&amp;C&amp;"Times New Roman,Regular"&amp;P/&amp;N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tien_so</vt:lpstr>
      <vt:lpstr>Tong_hop</vt:lpstr>
      <vt:lpstr>Chitiet</vt:lpstr>
      <vt:lpstr>Chitiet!Print_Area</vt:lpstr>
      <vt:lpstr>Tong_hop!Print_Area</vt:lpstr>
      <vt:lpstr>Chitiet!Print_Titles</vt:lpstr>
      <vt:lpstr>Tong_hop!Print_Titles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2021-02-03T08:09:10Z</cp:lastPrinted>
  <dcterms:created xsi:type="dcterms:W3CDTF">2006-09-16T00:00:00Z</dcterms:created>
  <dcterms:modified xsi:type="dcterms:W3CDTF">2021-02-04T03:52:50Z</dcterms:modified>
</cp:coreProperties>
</file>