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480" windowHeight="9690" firstSheet="1" activeTab="1"/>
  </bookViews>
  <sheets>
    <sheet name="tien_so" sheetId="5" state="hidden" r:id="rId1"/>
    <sheet name="Tong_hop" sheetId="3" r:id="rId2"/>
    <sheet name="Chitiet" sheetId="4" r:id="rId3"/>
  </sheets>
  <definedNames>
    <definedName name="_xlnm._FilterDatabase" localSheetId="2" hidden="1">Chitiet!$A$8:$R$772</definedName>
    <definedName name="_xlnm._FilterDatabase" localSheetId="0" hidden="1">tien_so!#REF!</definedName>
    <definedName name="_xlnm._FilterDatabase" localSheetId="1" hidden="1">Tong_hop!$A$9:$N$314</definedName>
    <definedName name="CNV">#REF!</definedName>
    <definedName name="ma_dinhmuc_moi">#REF!</definedName>
    <definedName name="madvi">#REF!</definedName>
    <definedName name="madvi1">#REF!</definedName>
    <definedName name="ngach">#REF!</definedName>
    <definedName name="pc">#REF!</definedName>
    <definedName name="_xlnm.Print_Area" localSheetId="2">Chitiet!$A$1:$O$776</definedName>
    <definedName name="_xlnm.Print_Area" localSheetId="1">Tong_hop!$A$1:$M$320</definedName>
    <definedName name="_xlnm.Print_Titles" localSheetId="2">Chitiet!$8:$8</definedName>
    <definedName name="_xlnm.Print_Titles" localSheetId="0">tien_so!#REF!</definedName>
    <definedName name="_xlnm.Print_Titles" localSheetId="1">Tong_hop!$9:$9</definedName>
    <definedName name="tam">#REF!</definedName>
  </definedNames>
  <calcPr calcId="124519" fullCalcOnLoad="1"/>
  <fileRecoveryPr autoRecover="0"/>
</workbook>
</file>

<file path=xl/calcChain.xml><?xml version="1.0" encoding="utf-8"?>
<calcChain xmlns="http://schemas.openxmlformats.org/spreadsheetml/2006/main">
  <c r="J767" i="4"/>
  <c r="L767" s="1"/>
  <c r="N767" s="1"/>
  <c r="J768"/>
  <c r="L768"/>
  <c r="N768" s="1"/>
  <c r="J769"/>
  <c r="L769" s="1"/>
  <c r="N769" s="1"/>
  <c r="J770"/>
  <c r="L770"/>
  <c r="N770" s="1"/>
  <c r="K313" i="3"/>
  <c r="H313"/>
  <c r="J313" s="1"/>
  <c r="G313"/>
  <c r="J765" i="4"/>
  <c r="L765"/>
  <c r="N765" s="1"/>
  <c r="L312" i="3" s="1"/>
  <c r="J766" i="4"/>
  <c r="L766" s="1"/>
  <c r="N766" s="1"/>
  <c r="K312" i="3"/>
  <c r="G312"/>
  <c r="J762" i="4"/>
  <c r="L762" s="1"/>
  <c r="N762" s="1"/>
  <c r="J763"/>
  <c r="L763"/>
  <c r="N763" s="1"/>
  <c r="J764"/>
  <c r="L764" s="1"/>
  <c r="N764" s="1"/>
  <c r="K311" i="3"/>
  <c r="H311"/>
  <c r="J311" s="1"/>
  <c r="G311"/>
  <c r="A10" i="4"/>
  <c r="A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J771"/>
  <c r="L771"/>
  <c r="N771" s="1"/>
  <c r="J10"/>
  <c r="L10" s="1"/>
  <c r="N10" s="1"/>
  <c r="J11"/>
  <c r="L11"/>
  <c r="N11" s="1"/>
  <c r="J12"/>
  <c r="L12" s="1"/>
  <c r="N12" s="1"/>
  <c r="J9"/>
  <c r="L9" s="1"/>
  <c r="N9" s="1"/>
  <c r="L10" i="3" s="1"/>
  <c r="J13" i="4"/>
  <c r="L13"/>
  <c r="N13" s="1"/>
  <c r="J14"/>
  <c r="L14" s="1"/>
  <c r="N14" s="1"/>
  <c r="J15"/>
  <c r="L15"/>
  <c r="N15" s="1"/>
  <c r="J16"/>
  <c r="L16" s="1"/>
  <c r="N16" s="1"/>
  <c r="J17"/>
  <c r="L17"/>
  <c r="N17" s="1"/>
  <c r="J18"/>
  <c r="L18" s="1"/>
  <c r="N18" s="1"/>
  <c r="J19"/>
  <c r="L19"/>
  <c r="N19" s="1"/>
  <c r="J20"/>
  <c r="L20"/>
  <c r="N20" s="1"/>
  <c r="L14" i="3" s="1"/>
  <c r="J21" i="4"/>
  <c r="L21"/>
  <c r="N21" s="1"/>
  <c r="L15" i="3" s="1"/>
  <c r="J22" i="4"/>
  <c r="L22"/>
  <c r="N22" s="1"/>
  <c r="L16" i="3" s="1"/>
  <c r="J23" i="4"/>
  <c r="L23"/>
  <c r="N23" s="1"/>
  <c r="L17" i="3" s="1"/>
  <c r="J24" i="4"/>
  <c r="L24" s="1"/>
  <c r="N24" s="1"/>
  <c r="J25"/>
  <c r="L25"/>
  <c r="N25" s="1"/>
  <c r="J26"/>
  <c r="L26"/>
  <c r="N26" s="1"/>
  <c r="L18" i="3" s="1"/>
  <c r="J27" i="4"/>
  <c r="L27"/>
  <c r="N27" s="1"/>
  <c r="J28"/>
  <c r="L28" s="1"/>
  <c r="N28" s="1"/>
  <c r="J29"/>
  <c r="L29" s="1"/>
  <c r="N29" s="1"/>
  <c r="J30"/>
  <c r="L30"/>
  <c r="N30" s="1"/>
  <c r="J31"/>
  <c r="L31"/>
  <c r="N31" s="1"/>
  <c r="L21" i="3" s="1"/>
  <c r="J32" i="4"/>
  <c r="L32"/>
  <c r="N32" s="1"/>
  <c r="L22" i="3" s="1"/>
  <c r="J33" i="4"/>
  <c r="L33"/>
  <c r="N33" s="1"/>
  <c r="L23" i="3" s="1"/>
  <c r="J34" i="4"/>
  <c r="L34"/>
  <c r="N34" s="1"/>
  <c r="L24" i="3" s="1"/>
  <c r="J35" i="4"/>
  <c r="L35"/>
  <c r="N35" s="1"/>
  <c r="L25" i="3" s="1"/>
  <c r="J36" i="4"/>
  <c r="L36"/>
  <c r="N36" s="1"/>
  <c r="L26" i="3" s="1"/>
  <c r="J37" i="4"/>
  <c r="L37"/>
  <c r="N37" s="1"/>
  <c r="L27" i="3" s="1"/>
  <c r="J38" i="4"/>
  <c r="L38"/>
  <c r="N38" s="1"/>
  <c r="L28" i="3" s="1"/>
  <c r="J39" i="4"/>
  <c r="L39"/>
  <c r="N39" s="1"/>
  <c r="L29" i="3" s="1"/>
  <c r="J40" i="4"/>
  <c r="L40"/>
  <c r="N40" s="1"/>
  <c r="L30" i="3" s="1"/>
  <c r="J41" i="4"/>
  <c r="L41"/>
  <c r="N41" s="1"/>
  <c r="L31" i="3" s="1"/>
  <c r="J42" i="4"/>
  <c r="L42" s="1"/>
  <c r="N42" s="1"/>
  <c r="J43"/>
  <c r="L43" s="1"/>
  <c r="N43" s="1"/>
  <c r="J44"/>
  <c r="L44"/>
  <c r="N44" s="1"/>
  <c r="J45"/>
  <c r="L45"/>
  <c r="N45" s="1"/>
  <c r="L33" i="3" s="1"/>
  <c r="J46" i="4"/>
  <c r="L46"/>
  <c r="N46" s="1"/>
  <c r="L34" i="3" s="1"/>
  <c r="J47" i="4"/>
  <c r="L47" s="1"/>
  <c r="N47" s="1"/>
  <c r="J48"/>
  <c r="L48" s="1"/>
  <c r="N48" s="1"/>
  <c r="J49"/>
  <c r="L49"/>
  <c r="N49" s="1"/>
  <c r="J53"/>
  <c r="L53" s="1"/>
  <c r="N53" s="1"/>
  <c r="L35" i="3" s="1"/>
  <c r="J50" i="4"/>
  <c r="L50" s="1"/>
  <c r="N50" s="1"/>
  <c r="J51"/>
  <c r="L51"/>
  <c r="N51" s="1"/>
  <c r="J52"/>
  <c r="L52" s="1"/>
  <c r="N52" s="1"/>
  <c r="J54"/>
  <c r="L54" s="1"/>
  <c r="N54" s="1"/>
  <c r="J55"/>
  <c r="L55"/>
  <c r="N55" s="1"/>
  <c r="J56"/>
  <c r="L56"/>
  <c r="N56" s="1"/>
  <c r="J57"/>
  <c r="L57" s="1"/>
  <c r="N57" s="1"/>
  <c r="J58"/>
  <c r="L58"/>
  <c r="N58" s="1"/>
  <c r="J59"/>
  <c r="L59" s="1"/>
  <c r="N59" s="1"/>
  <c r="J60"/>
  <c r="L60"/>
  <c r="N60" s="1"/>
  <c r="J61"/>
  <c r="L61" s="1"/>
  <c r="N61" s="1"/>
  <c r="J62"/>
  <c r="L62" s="1"/>
  <c r="N62" s="1"/>
  <c r="J63"/>
  <c r="L63"/>
  <c r="N63" s="1"/>
  <c r="J64"/>
  <c r="L64"/>
  <c r="N64" s="1"/>
  <c r="L41" i="3" s="1"/>
  <c r="J65" i="4"/>
  <c r="L65"/>
  <c r="N65" s="1"/>
  <c r="L42" i="3" s="1"/>
  <c r="J66" i="4"/>
  <c r="L66"/>
  <c r="N66" s="1"/>
  <c r="L43" i="3" s="1"/>
  <c r="J67" i="4"/>
  <c r="L67"/>
  <c r="N67" s="1"/>
  <c r="L44" i="3" s="1"/>
  <c r="J68" i="4"/>
  <c r="L68" s="1"/>
  <c r="N68" s="1"/>
  <c r="J69"/>
  <c r="L69" s="1"/>
  <c r="N69" s="1"/>
  <c r="J70"/>
  <c r="L70"/>
  <c r="N70" s="1"/>
  <c r="J71"/>
  <c r="L71" s="1"/>
  <c r="N71" s="1"/>
  <c r="J72"/>
  <c r="L72" s="1"/>
  <c r="N72" s="1"/>
  <c r="L46" i="3" s="1"/>
  <c r="J73" i="4"/>
  <c r="L73" s="1"/>
  <c r="N73" s="1"/>
  <c r="J74"/>
  <c r="L74"/>
  <c r="N74" s="1"/>
  <c r="J75"/>
  <c r="L75" s="1"/>
  <c r="N75" s="1"/>
  <c r="J76"/>
  <c r="L76" s="1"/>
  <c r="N76" s="1"/>
  <c r="J77"/>
  <c r="L77"/>
  <c r="N77" s="1"/>
  <c r="J78"/>
  <c r="L78" s="1"/>
  <c r="N78" s="1"/>
  <c r="J79"/>
  <c r="L79"/>
  <c r="N79" s="1"/>
  <c r="J80"/>
  <c r="L80" s="1"/>
  <c r="N80" s="1"/>
  <c r="J81"/>
  <c r="L81"/>
  <c r="N81" s="1"/>
  <c r="J82"/>
  <c r="L82" s="1"/>
  <c r="N82" s="1"/>
  <c r="J83"/>
  <c r="L83"/>
  <c r="N83" s="1"/>
  <c r="J84"/>
  <c r="L84" s="1"/>
  <c r="N84" s="1"/>
  <c r="J85"/>
  <c r="L85" s="1"/>
  <c r="N85" s="1"/>
  <c r="J86"/>
  <c r="L86"/>
  <c r="N86" s="1"/>
  <c r="J87"/>
  <c r="L87" s="1"/>
  <c r="N87" s="1"/>
  <c r="J88"/>
  <c r="L88"/>
  <c r="N88" s="1"/>
  <c r="J89"/>
  <c r="L89"/>
  <c r="N89" s="1"/>
  <c r="J90"/>
  <c r="L90" s="1"/>
  <c r="N90" s="1"/>
  <c r="J91"/>
  <c r="L91" s="1"/>
  <c r="N91" s="1"/>
  <c r="L51" i="3" s="1"/>
  <c r="J92" i="4"/>
  <c r="L92" s="1"/>
  <c r="N92" s="1"/>
  <c r="J93"/>
  <c r="L93"/>
  <c r="N93" s="1"/>
  <c r="J94"/>
  <c r="L94" s="1"/>
  <c r="N94" s="1"/>
  <c r="J95"/>
  <c r="L95"/>
  <c r="N95" s="1"/>
  <c r="J96"/>
  <c r="L96" s="1"/>
  <c r="N96" s="1"/>
  <c r="J97"/>
  <c r="L97" s="1"/>
  <c r="N97" s="1"/>
  <c r="L53" i="3" s="1"/>
  <c r="J98" i="4"/>
  <c r="L98" s="1"/>
  <c r="N98" s="1"/>
  <c r="J99"/>
  <c r="L99"/>
  <c r="N99" s="1"/>
  <c r="J100"/>
  <c r="L100"/>
  <c r="N100" s="1"/>
  <c r="J101"/>
  <c r="L101" s="1"/>
  <c r="N101" s="1"/>
  <c r="J102"/>
  <c r="L102"/>
  <c r="N102" s="1"/>
  <c r="J103"/>
  <c r="L103" s="1"/>
  <c r="N103" s="1"/>
  <c r="J104"/>
  <c r="L104"/>
  <c r="N104" s="1"/>
  <c r="J105"/>
  <c r="L105" s="1"/>
  <c r="N105" s="1"/>
  <c r="J106"/>
  <c r="L106"/>
  <c r="N106" s="1"/>
  <c r="J107"/>
  <c r="L107" s="1"/>
  <c r="N107" s="1"/>
  <c r="J108"/>
  <c r="L108"/>
  <c r="N108" s="1"/>
  <c r="J109"/>
  <c r="L109" s="1"/>
  <c r="N109" s="1"/>
  <c r="J110"/>
  <c r="L110"/>
  <c r="N110" s="1"/>
  <c r="J111"/>
  <c r="L111"/>
  <c r="N111" s="1"/>
  <c r="J112"/>
  <c r="L112" s="1"/>
  <c r="N112" s="1"/>
  <c r="J113"/>
  <c r="L113"/>
  <c r="N113" s="1"/>
  <c r="J114"/>
  <c r="L114" s="1"/>
  <c r="N114" s="1"/>
  <c r="J115"/>
  <c r="L115"/>
  <c r="N115" s="1"/>
  <c r="J116"/>
  <c r="L116"/>
  <c r="N116" s="1"/>
  <c r="J117"/>
  <c r="L117" s="1"/>
  <c r="N117" s="1"/>
  <c r="J118"/>
  <c r="L118"/>
  <c r="N118" s="1"/>
  <c r="J119"/>
  <c r="L119" s="1"/>
  <c r="N119" s="1"/>
  <c r="J120"/>
  <c r="L120" s="1"/>
  <c r="N120" s="1"/>
  <c r="J121"/>
  <c r="L121"/>
  <c r="N121" s="1"/>
  <c r="J122"/>
  <c r="L122" s="1"/>
  <c r="N122" s="1"/>
  <c r="J123"/>
  <c r="L123"/>
  <c r="N123" s="1"/>
  <c r="J124"/>
  <c r="L124" s="1"/>
  <c r="N124" s="1"/>
  <c r="J125"/>
  <c r="L125" s="1"/>
  <c r="N125" s="1"/>
  <c r="L59" i="3" s="1"/>
  <c r="J126" i="4"/>
  <c r="L126" s="1"/>
  <c r="N126" s="1"/>
  <c r="J127"/>
  <c r="L127"/>
  <c r="N127" s="1"/>
  <c r="J128"/>
  <c r="L128" s="1"/>
  <c r="N128" s="1"/>
  <c r="J129"/>
  <c r="L129" s="1"/>
  <c r="N129" s="1"/>
  <c r="J130"/>
  <c r="L130"/>
  <c r="N130" s="1"/>
  <c r="J131"/>
  <c r="L131"/>
  <c r="N131" s="1"/>
  <c r="L62" i="3" s="1"/>
  <c r="J132" i="4"/>
  <c r="L132"/>
  <c r="N132" s="1"/>
  <c r="L63" i="3" s="1"/>
  <c r="J133" i="4"/>
  <c r="L133" s="1"/>
  <c r="N133" s="1"/>
  <c r="J134"/>
  <c r="L134"/>
  <c r="N134" s="1"/>
  <c r="J135"/>
  <c r="L135"/>
  <c r="N135" s="1"/>
  <c r="J136"/>
  <c r="L136" s="1"/>
  <c r="N136" s="1"/>
  <c r="J137"/>
  <c r="L137"/>
  <c r="N137" s="1"/>
  <c r="J138"/>
  <c r="L138" s="1"/>
  <c r="N138" s="1"/>
  <c r="J139"/>
  <c r="L139"/>
  <c r="N139" s="1"/>
  <c r="J140"/>
  <c r="L140" s="1"/>
  <c r="N140" s="1"/>
  <c r="J141"/>
  <c r="L141"/>
  <c r="N141" s="1"/>
  <c r="J142"/>
  <c r="L142" s="1"/>
  <c r="N142" s="1"/>
  <c r="J143"/>
  <c r="L143"/>
  <c r="N143" s="1"/>
  <c r="J144"/>
  <c r="L144" s="1"/>
  <c r="N144" s="1"/>
  <c r="J145"/>
  <c r="L145"/>
  <c r="N145" s="1"/>
  <c r="J146"/>
  <c r="L146" s="1"/>
  <c r="N146" s="1"/>
  <c r="J147"/>
  <c r="L147" s="1"/>
  <c r="N147" s="1"/>
  <c r="J148"/>
  <c r="L148"/>
  <c r="N148" s="1"/>
  <c r="J149"/>
  <c r="L149" s="1"/>
  <c r="N149" s="1"/>
  <c r="J150"/>
  <c r="L150"/>
  <c r="N150" s="1"/>
  <c r="J151"/>
  <c r="L151"/>
  <c r="N151" s="1"/>
  <c r="J152"/>
  <c r="L152" s="1"/>
  <c r="N152" s="1"/>
  <c r="J153"/>
  <c r="L153"/>
  <c r="N153" s="1"/>
  <c r="J154"/>
  <c r="L154" s="1"/>
  <c r="N154" s="1"/>
  <c r="J155"/>
  <c r="L155" s="1"/>
  <c r="N155" s="1"/>
  <c r="J156"/>
  <c r="L156"/>
  <c r="N156" s="1"/>
  <c r="J157"/>
  <c r="L157" s="1"/>
  <c r="N157" s="1"/>
  <c r="J158"/>
  <c r="L158"/>
  <c r="N158" s="1"/>
  <c r="J159"/>
  <c r="L159" s="1"/>
  <c r="N159" s="1"/>
  <c r="J160"/>
  <c r="L160" s="1"/>
  <c r="N160" s="1"/>
  <c r="L68" i="3" s="1"/>
  <c r="J161" i="4"/>
  <c r="L161" s="1"/>
  <c r="N161" s="1"/>
  <c r="J162"/>
  <c r="L162"/>
  <c r="N162" s="1"/>
  <c r="J163"/>
  <c r="L163" s="1"/>
  <c r="N163" s="1"/>
  <c r="J164"/>
  <c r="L164"/>
  <c r="N164" s="1"/>
  <c r="J165"/>
  <c r="L165" s="1"/>
  <c r="N165" s="1"/>
  <c r="J166"/>
  <c r="L166" s="1"/>
  <c r="N166" s="1"/>
  <c r="J167"/>
  <c r="L167"/>
  <c r="N167" s="1"/>
  <c r="J168"/>
  <c r="L168" s="1"/>
  <c r="N168" s="1"/>
  <c r="J169"/>
  <c r="L169" s="1"/>
  <c r="N169" s="1"/>
  <c r="J170"/>
  <c r="L170"/>
  <c r="N170" s="1"/>
  <c r="J171"/>
  <c r="L171" s="1"/>
  <c r="N171" s="1"/>
  <c r="J172"/>
  <c r="L172" s="1"/>
  <c r="N172" s="1"/>
  <c r="L72" i="3" s="1"/>
  <c r="J173" i="4"/>
  <c r="L173" s="1"/>
  <c r="N173" s="1"/>
  <c r="L73" i="3" s="1"/>
  <c r="J174" i="4"/>
  <c r="L174" s="1"/>
  <c r="N174" s="1"/>
  <c r="J175"/>
  <c r="L175"/>
  <c r="N175" s="1"/>
  <c r="J176"/>
  <c r="L176" s="1"/>
  <c r="N176" s="1"/>
  <c r="J177"/>
  <c r="L177"/>
  <c r="N177" s="1"/>
  <c r="J178"/>
  <c r="L178" s="1"/>
  <c r="N178" s="1"/>
  <c r="J179"/>
  <c r="L179"/>
  <c r="N179" s="1"/>
  <c r="J180"/>
  <c r="L180" s="1"/>
  <c r="N180" s="1"/>
  <c r="J181"/>
  <c r="L181" s="1"/>
  <c r="N181" s="1"/>
  <c r="J182"/>
  <c r="L182"/>
  <c r="N182" s="1"/>
  <c r="J197"/>
  <c r="L197" s="1"/>
  <c r="N197" s="1"/>
  <c r="J183"/>
  <c r="L183" s="1"/>
  <c r="N183" s="1"/>
  <c r="J184"/>
  <c r="L184"/>
  <c r="N184" s="1"/>
  <c r="J185"/>
  <c r="L185" s="1"/>
  <c r="N185" s="1"/>
  <c r="J186"/>
  <c r="L186"/>
  <c r="N186" s="1"/>
  <c r="J187"/>
  <c r="L187" s="1"/>
  <c r="N187" s="1"/>
  <c r="J188"/>
  <c r="L188"/>
  <c r="N188" s="1"/>
  <c r="J189"/>
  <c r="L189"/>
  <c r="N189" s="1"/>
  <c r="J190"/>
  <c r="L190" s="1"/>
  <c r="N190" s="1"/>
  <c r="J191"/>
  <c r="L191"/>
  <c r="N191" s="1"/>
  <c r="J192"/>
  <c r="L192" s="1"/>
  <c r="N192" s="1"/>
  <c r="J193"/>
  <c r="L193"/>
  <c r="N193" s="1"/>
  <c r="J194"/>
  <c r="L194" s="1"/>
  <c r="N194" s="1"/>
  <c r="J195"/>
  <c r="L195"/>
  <c r="N195" s="1"/>
  <c r="J196"/>
  <c r="L196" s="1"/>
  <c r="N196" s="1"/>
  <c r="J198"/>
  <c r="L198" s="1"/>
  <c r="N198" s="1"/>
  <c r="L78" i="3" s="1"/>
  <c r="J199" i="4"/>
  <c r="L199" s="1"/>
  <c r="N199" s="1"/>
  <c r="L79" i="3" s="1"/>
  <c r="J200" i="4"/>
  <c r="L200" s="1"/>
  <c r="N200" s="1"/>
  <c r="J201"/>
  <c r="L201"/>
  <c r="N201" s="1"/>
  <c r="J202"/>
  <c r="L202"/>
  <c r="N202" s="1"/>
  <c r="L81" i="3" s="1"/>
  <c r="J203" i="4"/>
  <c r="L203" s="1"/>
  <c r="N203" s="1"/>
  <c r="J204"/>
  <c r="L204"/>
  <c r="N204" s="1"/>
  <c r="J205"/>
  <c r="L205"/>
  <c r="N205" s="1"/>
  <c r="J206"/>
  <c r="L206" s="1"/>
  <c r="N206" s="1"/>
  <c r="J207"/>
  <c r="L207" s="1"/>
  <c r="N207" s="1"/>
  <c r="L83" i="3" s="1"/>
  <c r="J208" i="4"/>
  <c r="L208" s="1"/>
  <c r="N208" s="1"/>
  <c r="J209"/>
  <c r="L209"/>
  <c r="N209" s="1"/>
  <c r="J210"/>
  <c r="L210" s="1"/>
  <c r="N210" s="1"/>
  <c r="J211"/>
  <c r="L211" s="1"/>
  <c r="N211" s="1"/>
  <c r="L85" i="3" s="1"/>
  <c r="J212" i="4"/>
  <c r="L212"/>
  <c r="N212" s="1"/>
  <c r="L86" i="3" s="1"/>
  <c r="J213" i="4"/>
  <c r="L213"/>
  <c r="N213" s="1"/>
  <c r="L87" i="3" s="1"/>
  <c r="J214" i="4"/>
  <c r="L214"/>
  <c r="N214" s="1"/>
  <c r="L88" i="3" s="1"/>
  <c r="J215" i="4"/>
  <c r="L215" s="1"/>
  <c r="N215" s="1"/>
  <c r="J216"/>
  <c r="L216" s="1"/>
  <c r="N216" s="1"/>
  <c r="J217"/>
  <c r="L217"/>
  <c r="N217" s="1"/>
  <c r="J218"/>
  <c r="L218" s="1"/>
  <c r="N218" s="1"/>
  <c r="J219"/>
  <c r="L219"/>
  <c r="N219" s="1"/>
  <c r="J220"/>
  <c r="L220" s="1"/>
  <c r="N220" s="1"/>
  <c r="J221"/>
  <c r="L221"/>
  <c r="N221" s="1"/>
  <c r="J222"/>
  <c r="L222" s="1"/>
  <c r="N222" s="1"/>
  <c r="J223"/>
  <c r="L223"/>
  <c r="N223" s="1"/>
  <c r="J224"/>
  <c r="L224" s="1"/>
  <c r="N224" s="1"/>
  <c r="J225"/>
  <c r="L225"/>
  <c r="N225" s="1"/>
  <c r="J226"/>
  <c r="L226" s="1"/>
  <c r="N226" s="1"/>
  <c r="J227"/>
  <c r="L227" s="1"/>
  <c r="N227" s="1"/>
  <c r="J228"/>
  <c r="L228"/>
  <c r="N228" s="1"/>
  <c r="J229"/>
  <c r="L229"/>
  <c r="N229" s="1"/>
  <c r="L91" i="3" s="1"/>
  <c r="J230" i="4"/>
  <c r="L230" s="1"/>
  <c r="N230" s="1"/>
  <c r="J231"/>
  <c r="L231"/>
  <c r="N231" s="1"/>
  <c r="J232"/>
  <c r="L232"/>
  <c r="N232" s="1"/>
  <c r="J233"/>
  <c r="L233" s="1"/>
  <c r="N233" s="1"/>
  <c r="J234"/>
  <c r="L234" s="1"/>
  <c r="N234" s="1"/>
  <c r="L93" i="3" s="1"/>
  <c r="J235" i="4"/>
  <c r="L235" s="1"/>
  <c r="N235" s="1"/>
  <c r="J236"/>
  <c r="L236"/>
  <c r="N236" s="1"/>
  <c r="J237"/>
  <c r="L237"/>
  <c r="N237" s="1"/>
  <c r="L95" i="3" s="1"/>
  <c r="J239" i="4"/>
  <c r="L239" s="1"/>
  <c r="N239" s="1"/>
  <c r="J240"/>
  <c r="L240"/>
  <c r="N240" s="1"/>
  <c r="J241"/>
  <c r="L241" s="1"/>
  <c r="N241" s="1"/>
  <c r="J238"/>
  <c r="L238" s="1"/>
  <c r="N238" s="1"/>
  <c r="J242"/>
  <c r="L242"/>
  <c r="N242" s="1"/>
  <c r="J243"/>
  <c r="L243" s="1"/>
  <c r="N243" s="1"/>
  <c r="J244"/>
  <c r="L244"/>
  <c r="N244" s="1"/>
  <c r="J245"/>
  <c r="L245"/>
  <c r="N245" s="1"/>
  <c r="L98" i="3" s="1"/>
  <c r="J246" i="4"/>
  <c r="L246"/>
  <c r="N246" s="1"/>
  <c r="L99" i="3" s="1"/>
  <c r="J247" i="4"/>
  <c r="L247" s="1"/>
  <c r="N247" s="1"/>
  <c r="J248"/>
  <c r="L248" s="1"/>
  <c r="N248" s="1"/>
  <c r="J249"/>
  <c r="L249"/>
  <c r="N249" s="1"/>
  <c r="J250"/>
  <c r="L250" s="1"/>
  <c r="N250" s="1"/>
  <c r="J251"/>
  <c r="L251"/>
  <c r="N251" s="1"/>
  <c r="J252"/>
  <c r="L252"/>
  <c r="N252" s="1"/>
  <c r="L101" i="3" s="1"/>
  <c r="J253" i="4"/>
  <c r="L253"/>
  <c r="N253" s="1"/>
  <c r="L102" i="3" s="1"/>
  <c r="J254" i="4"/>
  <c r="L254"/>
  <c r="N254" s="1"/>
  <c r="J255"/>
  <c r="L255" s="1"/>
  <c r="N255" s="1"/>
  <c r="J256"/>
  <c r="L256"/>
  <c r="N256" s="1"/>
  <c r="J257"/>
  <c r="L257"/>
  <c r="N257" s="1"/>
  <c r="L104" i="3" s="1"/>
  <c r="J258" i="4"/>
  <c r="L258" s="1"/>
  <c r="N258" s="1"/>
  <c r="J259"/>
  <c r="L259" s="1"/>
  <c r="N259" s="1"/>
  <c r="J260"/>
  <c r="L260"/>
  <c r="N260" s="1"/>
  <c r="J261"/>
  <c r="L261" s="1"/>
  <c r="N261" s="1"/>
  <c r="J262"/>
  <c r="L262"/>
  <c r="N262" s="1"/>
  <c r="J263"/>
  <c r="L263"/>
  <c r="N263" s="1"/>
  <c r="L106" i="3" s="1"/>
  <c r="J264" i="4"/>
  <c r="L264"/>
  <c r="N264" s="1"/>
  <c r="J265"/>
  <c r="L265" s="1"/>
  <c r="N265" s="1"/>
  <c r="J266"/>
  <c r="L266" s="1"/>
  <c r="N266" s="1"/>
  <c r="J267"/>
  <c r="L267"/>
  <c r="N267" s="1"/>
  <c r="J268"/>
  <c r="L268"/>
  <c r="N268" s="1"/>
  <c r="J269"/>
  <c r="L269" s="1"/>
  <c r="N269" s="1"/>
  <c r="J270"/>
  <c r="L270" s="1"/>
  <c r="N270" s="1"/>
  <c r="L110" i="3" s="1"/>
  <c r="J271" i="4"/>
  <c r="L271" s="1"/>
  <c r="N271" s="1"/>
  <c r="L111" i="3" s="1"/>
  <c r="J272" i="4"/>
  <c r="L272" s="1"/>
  <c r="N272" s="1"/>
  <c r="J273"/>
  <c r="L273"/>
  <c r="N273" s="1"/>
  <c r="J274"/>
  <c r="L274" s="1"/>
  <c r="N274" s="1"/>
  <c r="J275"/>
  <c r="L275" s="1"/>
  <c r="N275" s="1"/>
  <c r="L113" i="3" s="1"/>
  <c r="J276" i="4"/>
  <c r="L276" s="1"/>
  <c r="N276" s="1"/>
  <c r="J277"/>
  <c r="L277"/>
  <c r="N277" s="1"/>
  <c r="J278"/>
  <c r="L278"/>
  <c r="N278" s="1"/>
  <c r="L115" i="3" s="1"/>
  <c r="J279" i="4"/>
  <c r="L279"/>
  <c r="N279" s="1"/>
  <c r="L116" i="3" s="1"/>
  <c r="J280" i="4"/>
  <c r="L280" s="1"/>
  <c r="N280" s="1"/>
  <c r="J281"/>
  <c r="L281"/>
  <c r="N281" s="1"/>
  <c r="J282"/>
  <c r="L282"/>
  <c r="N282" s="1"/>
  <c r="J283"/>
  <c r="L283" s="1"/>
  <c r="N283" s="1"/>
  <c r="J284"/>
  <c r="L284" s="1"/>
  <c r="N284" s="1"/>
  <c r="J285"/>
  <c r="L285"/>
  <c r="N285" s="1"/>
  <c r="J286"/>
  <c r="L286"/>
  <c r="N286" s="1"/>
  <c r="J287"/>
  <c r="L287" s="1"/>
  <c r="N287" s="1"/>
  <c r="J288"/>
  <c r="L288" s="1"/>
  <c r="N288" s="1"/>
  <c r="L120" i="3" s="1"/>
  <c r="J289" i="4"/>
  <c r="L289" s="1"/>
  <c r="N289" s="1"/>
  <c r="J290"/>
  <c r="L290"/>
  <c r="N290" s="1"/>
  <c r="J291"/>
  <c r="L291"/>
  <c r="N291" s="1"/>
  <c r="L122" i="3" s="1"/>
  <c r="J292" i="4"/>
  <c r="L292"/>
  <c r="N292" s="1"/>
  <c r="L123" i="3" s="1"/>
  <c r="J293" i="4"/>
  <c r="L293" s="1"/>
  <c r="N293" s="1"/>
  <c r="J294"/>
  <c r="L294" s="1"/>
  <c r="N294" s="1"/>
  <c r="L124" i="3" s="1"/>
  <c r="J295" i="4"/>
  <c r="L295" s="1"/>
  <c r="N295" s="1"/>
  <c r="J296"/>
  <c r="L296"/>
  <c r="N296" s="1"/>
  <c r="J297"/>
  <c r="L297"/>
  <c r="N297" s="1"/>
  <c r="L126" i="3" s="1"/>
  <c r="J298" i="4"/>
  <c r="L298"/>
  <c r="N298" s="1"/>
  <c r="J299"/>
  <c r="L299" s="1"/>
  <c r="N299" s="1"/>
  <c r="J300"/>
  <c r="L300"/>
  <c r="N300" s="1"/>
  <c r="J301"/>
  <c r="L301"/>
  <c r="N301" s="1"/>
  <c r="L128" i="3" s="1"/>
  <c r="J302" i="4"/>
  <c r="L302"/>
  <c r="N302" s="1"/>
  <c r="L129" i="3" s="1"/>
  <c r="J303" i="4"/>
  <c r="L303"/>
  <c r="N303" s="1"/>
  <c r="L130" i="3" s="1"/>
  <c r="J304" i="4"/>
  <c r="L304"/>
  <c r="N304" s="1"/>
  <c r="L131" i="3" s="1"/>
  <c r="J305" i="4"/>
  <c r="L305" s="1"/>
  <c r="N305" s="1"/>
  <c r="J306"/>
  <c r="L306"/>
  <c r="N306" s="1"/>
  <c r="J307"/>
  <c r="L307"/>
  <c r="N307" s="1"/>
  <c r="L132" i="3" s="1"/>
  <c r="J308" i="4"/>
  <c r="L308"/>
  <c r="N308" s="1"/>
  <c r="J309"/>
  <c r="L309" s="1"/>
  <c r="N309" s="1"/>
  <c r="J310"/>
  <c r="L310"/>
  <c r="N310" s="1"/>
  <c r="J311"/>
  <c r="L311" s="1"/>
  <c r="N311" s="1"/>
  <c r="J312"/>
  <c r="L312" s="1"/>
  <c r="N312" s="1"/>
  <c r="J313"/>
  <c r="L313"/>
  <c r="N313" s="1"/>
  <c r="J314"/>
  <c r="L314"/>
  <c r="N314" s="1"/>
  <c r="L135" i="3" s="1"/>
  <c r="J315" i="4"/>
  <c r="L315"/>
  <c r="N315" s="1"/>
  <c r="L136" i="3" s="1"/>
  <c r="J316" i="4"/>
  <c r="L316"/>
  <c r="N316" s="1"/>
  <c r="L137" i="3" s="1"/>
  <c r="J317" i="4"/>
  <c r="L317" s="1"/>
  <c r="N317" s="1"/>
  <c r="J318"/>
  <c r="L318"/>
  <c r="N318" s="1"/>
  <c r="J319"/>
  <c r="L319"/>
  <c r="N319" s="1"/>
  <c r="L138" i="3" s="1"/>
  <c r="J320" i="4"/>
  <c r="L320"/>
  <c r="N320" s="1"/>
  <c r="L139" i="3" s="1"/>
  <c r="J321" i="4"/>
  <c r="L321"/>
  <c r="N321" s="1"/>
  <c r="L140" i="3" s="1"/>
  <c r="J322" i="4"/>
  <c r="L322"/>
  <c r="N322" s="1"/>
  <c r="J323"/>
  <c r="L323" s="1"/>
  <c r="N323" s="1"/>
  <c r="J324"/>
  <c r="L324" s="1"/>
  <c r="N324" s="1"/>
  <c r="L142" i="3" s="1"/>
  <c r="J325" i="4"/>
  <c r="L325" s="1"/>
  <c r="N325" s="1"/>
  <c r="L143" i="3" s="1"/>
  <c r="J326" i="4"/>
  <c r="L326" s="1"/>
  <c r="N326" s="1"/>
  <c r="J327"/>
  <c r="L327"/>
  <c r="N327" s="1"/>
  <c r="J328"/>
  <c r="L328" s="1"/>
  <c r="N328" s="1"/>
  <c r="J329"/>
  <c r="L329" s="1"/>
  <c r="N329" s="1"/>
  <c r="L145" i="3" s="1"/>
  <c r="J330" i="4"/>
  <c r="L330" s="1"/>
  <c r="N330" s="1"/>
  <c r="L146" i="3" s="1"/>
  <c r="J331" i="4"/>
  <c r="L331" s="1"/>
  <c r="N331" s="1"/>
  <c r="L147" i="3" s="1"/>
  <c r="J332" i="4"/>
  <c r="L332" s="1"/>
  <c r="N332" s="1"/>
  <c r="L148" i="3" s="1"/>
  <c r="J333" i="4"/>
  <c r="L333" s="1"/>
  <c r="N333" s="1"/>
  <c r="L149" i="3" s="1"/>
  <c r="J334" i="4"/>
  <c r="L334" s="1"/>
  <c r="N334" s="1"/>
  <c r="L150" i="3" s="1"/>
  <c r="J335" i="4"/>
  <c r="L335" s="1"/>
  <c r="N335" s="1"/>
  <c r="L151" i="3" s="1"/>
  <c r="J336" i="4"/>
  <c r="L336" s="1"/>
  <c r="N336" s="1"/>
  <c r="L152" i="3" s="1"/>
  <c r="J337" i="4"/>
  <c r="L337" s="1"/>
  <c r="N337" s="1"/>
  <c r="L153" i="3" s="1"/>
  <c r="J338" i="4"/>
  <c r="L338" s="1"/>
  <c r="N338" s="1"/>
  <c r="J339"/>
  <c r="L339"/>
  <c r="N339" s="1"/>
  <c r="J340"/>
  <c r="L340" s="1"/>
  <c r="N340" s="1"/>
  <c r="J341"/>
  <c r="L341"/>
  <c r="N341" s="1"/>
  <c r="J342"/>
  <c r="L342" s="1"/>
  <c r="N342" s="1"/>
  <c r="J343"/>
  <c r="L343"/>
  <c r="N343" s="1"/>
  <c r="J344"/>
  <c r="L344" s="1"/>
  <c r="N344" s="1"/>
  <c r="J345"/>
  <c r="L345"/>
  <c r="N345" s="1"/>
  <c r="J346"/>
  <c r="L346" s="1"/>
  <c r="N346" s="1"/>
  <c r="J347"/>
  <c r="L347"/>
  <c r="N347" s="1"/>
  <c r="J348"/>
  <c r="L348" s="1"/>
  <c r="N348" s="1"/>
  <c r="J349"/>
  <c r="L349"/>
  <c r="N349" s="1"/>
  <c r="J350"/>
  <c r="L350" s="1"/>
  <c r="N350" s="1"/>
  <c r="J351"/>
  <c r="L351"/>
  <c r="N351" s="1"/>
  <c r="J352"/>
  <c r="L352" s="1"/>
  <c r="N352" s="1"/>
  <c r="J353"/>
  <c r="L353"/>
  <c r="N353" s="1"/>
  <c r="J354"/>
  <c r="L354" s="1"/>
  <c r="N354" s="1"/>
  <c r="J355"/>
  <c r="L355"/>
  <c r="N355" s="1"/>
  <c r="J356"/>
  <c r="L356"/>
  <c r="N356" s="1"/>
  <c r="J357"/>
  <c r="L357" s="1"/>
  <c r="N357" s="1"/>
  <c r="J358"/>
  <c r="L358"/>
  <c r="N358" s="1"/>
  <c r="J359"/>
  <c r="L359" s="1"/>
  <c r="N359" s="1"/>
  <c r="J360"/>
  <c r="L360"/>
  <c r="N360" s="1"/>
  <c r="J361"/>
  <c r="L361" s="1"/>
  <c r="N361" s="1"/>
  <c r="J362"/>
  <c r="L362"/>
  <c r="N362" s="1"/>
  <c r="J363"/>
  <c r="L363"/>
  <c r="N363" s="1"/>
  <c r="J364"/>
  <c r="L364" s="1"/>
  <c r="N364" s="1"/>
  <c r="J365"/>
  <c r="L365"/>
  <c r="N365" s="1"/>
  <c r="J366"/>
  <c r="L366" s="1"/>
  <c r="N366" s="1"/>
  <c r="J367"/>
  <c r="L367"/>
  <c r="N367" s="1"/>
  <c r="J368"/>
  <c r="L368" s="1"/>
  <c r="N368" s="1"/>
  <c r="J369"/>
  <c r="L369"/>
  <c r="N369" s="1"/>
  <c r="J370"/>
  <c r="L370" s="1"/>
  <c r="N370" s="1"/>
  <c r="J371"/>
  <c r="L371"/>
  <c r="N371" s="1"/>
  <c r="J372"/>
  <c r="L372"/>
  <c r="N372" s="1"/>
  <c r="J373"/>
  <c r="L373" s="1"/>
  <c r="N373" s="1"/>
  <c r="J374"/>
  <c r="L374"/>
  <c r="N374" s="1"/>
  <c r="J375"/>
  <c r="L375" s="1"/>
  <c r="N375" s="1"/>
  <c r="J376"/>
  <c r="L376"/>
  <c r="N376" s="1"/>
  <c r="J377"/>
  <c r="L377" s="1"/>
  <c r="N377" s="1"/>
  <c r="J378"/>
  <c r="L378" s="1"/>
  <c r="N378" s="1"/>
  <c r="J379"/>
  <c r="L379"/>
  <c r="N379" s="1"/>
  <c r="J380"/>
  <c r="L380" s="1"/>
  <c r="N380" s="1"/>
  <c r="J381"/>
  <c r="L381"/>
  <c r="N381" s="1"/>
  <c r="J382"/>
  <c r="L382" s="1"/>
  <c r="N382" s="1"/>
  <c r="J383"/>
  <c r="L383" s="1"/>
  <c r="N383" s="1"/>
  <c r="J384"/>
  <c r="L384"/>
  <c r="N384" s="1"/>
  <c r="J385"/>
  <c r="L385"/>
  <c r="N385" s="1"/>
  <c r="J386"/>
  <c r="L386" s="1"/>
  <c r="N386" s="1"/>
  <c r="J387"/>
  <c r="L387"/>
  <c r="N387" s="1"/>
  <c r="J388"/>
  <c r="L388" s="1"/>
  <c r="N388" s="1"/>
  <c r="J389"/>
  <c r="L389"/>
  <c r="N389" s="1"/>
  <c r="J390"/>
  <c r="L390" s="1"/>
  <c r="N390" s="1"/>
  <c r="J391"/>
  <c r="L391" s="1"/>
  <c r="N391" s="1"/>
  <c r="J392"/>
  <c r="L392"/>
  <c r="N392" s="1"/>
  <c r="J393"/>
  <c r="L393" s="1"/>
  <c r="N393" s="1"/>
  <c r="J394"/>
  <c r="L394"/>
  <c r="N394" s="1"/>
  <c r="J395"/>
  <c r="L395" s="1"/>
  <c r="N395" s="1"/>
  <c r="J396"/>
  <c r="L396"/>
  <c r="N396" s="1"/>
  <c r="J397"/>
  <c r="L397" s="1"/>
  <c r="N397" s="1"/>
  <c r="J398"/>
  <c r="L398"/>
  <c r="N398" s="1"/>
  <c r="J399"/>
  <c r="L399" s="1"/>
  <c r="N399" s="1"/>
  <c r="J400"/>
  <c r="L400" s="1"/>
  <c r="N400" s="1"/>
  <c r="J401"/>
  <c r="L401"/>
  <c r="N401" s="1"/>
  <c r="J402"/>
  <c r="L402" s="1"/>
  <c r="N402" s="1"/>
  <c r="L162" i="3" s="1"/>
  <c r="J403" i="4"/>
  <c r="L403"/>
  <c r="N403" s="1"/>
  <c r="J404"/>
  <c r="L404"/>
  <c r="N404" s="1"/>
  <c r="J405"/>
  <c r="L405" s="1"/>
  <c r="N405"/>
  <c r="J407"/>
  <c r="L407" s="1"/>
  <c r="N407"/>
  <c r="L165" i="3" s="1"/>
  <c r="J408" i="4"/>
  <c r="L408"/>
  <c r="N408" s="1"/>
  <c r="J409"/>
  <c r="L409"/>
  <c r="N409" s="1"/>
  <c r="L166" i="3" s="1"/>
  <c r="L163"/>
  <c r="J410" i="4"/>
  <c r="L410"/>
  <c r="N410" s="1"/>
  <c r="L167" i="3" s="1"/>
  <c r="J406" i="4"/>
  <c r="L406" s="1"/>
  <c r="N406"/>
  <c r="L164" i="3" s="1"/>
  <c r="J411" i="4"/>
  <c r="L411" s="1"/>
  <c r="N411"/>
  <c r="L168" i="3" s="1"/>
  <c r="J412" i="4"/>
  <c r="L412"/>
  <c r="N412" s="1"/>
  <c r="J413"/>
  <c r="L413"/>
  <c r="N413" s="1"/>
  <c r="J414"/>
  <c r="L414" s="1"/>
  <c r="N414" s="1"/>
  <c r="L169" i="3" s="1"/>
  <c r="J415" i="4"/>
  <c r="L415" s="1"/>
  <c r="N415" s="1"/>
  <c r="L170" i="3" s="1"/>
  <c r="J416" i="4"/>
  <c r="L416"/>
  <c r="N416" s="1"/>
  <c r="J417"/>
  <c r="L417" s="1"/>
  <c r="N417" s="1"/>
  <c r="J418"/>
  <c r="L418" s="1"/>
  <c r="N418" s="1"/>
  <c r="L171" i="3" s="1"/>
  <c r="J419" i="4"/>
  <c r="L419" s="1"/>
  <c r="N419" s="1"/>
  <c r="L172" i="3" s="1"/>
  <c r="J420" i="4"/>
  <c r="L420" s="1"/>
  <c r="N420" s="1"/>
  <c r="J421"/>
  <c r="L421"/>
  <c r="N421" s="1"/>
  <c r="J422"/>
  <c r="L422"/>
  <c r="N422" s="1"/>
  <c r="L174" i="3" s="1"/>
  <c r="J423" i="4"/>
  <c r="L423"/>
  <c r="N423" s="1"/>
  <c r="L175" i="3" s="1"/>
  <c r="J424" i="4"/>
  <c r="L424"/>
  <c r="N424" s="1"/>
  <c r="L176" i="3" s="1"/>
  <c r="J425" i="4"/>
  <c r="L425" s="1"/>
  <c r="N425" s="1"/>
  <c r="J426"/>
  <c r="L426"/>
  <c r="N426" s="1"/>
  <c r="J427"/>
  <c r="L427"/>
  <c r="N427" s="1"/>
  <c r="J428"/>
  <c r="L428" s="1"/>
  <c r="N428" s="1"/>
  <c r="J429"/>
  <c r="L429" s="1"/>
  <c r="N429" s="1"/>
  <c r="J430"/>
  <c r="L430"/>
  <c r="N430" s="1"/>
  <c r="J431"/>
  <c r="L431"/>
  <c r="N431" s="1"/>
  <c r="J432"/>
  <c r="L432" s="1"/>
  <c r="N432" s="1"/>
  <c r="J433"/>
  <c r="L433"/>
  <c r="N433" s="1"/>
  <c r="J434"/>
  <c r="L434" s="1"/>
  <c r="N434" s="1"/>
  <c r="J435"/>
  <c r="L435" s="1"/>
  <c r="N435" s="1"/>
  <c r="J436"/>
  <c r="L436"/>
  <c r="N436" s="1"/>
  <c r="J437"/>
  <c r="L437" s="1"/>
  <c r="N437" s="1"/>
  <c r="J438"/>
  <c r="L438" s="1"/>
  <c r="N438" s="1"/>
  <c r="J439"/>
  <c r="L439"/>
  <c r="N439" s="1"/>
  <c r="J440"/>
  <c r="L440"/>
  <c r="N440" s="1"/>
  <c r="L182" i="3" s="1"/>
  <c r="J441" i="4"/>
  <c r="L441"/>
  <c r="N441" s="1"/>
  <c r="L183" i="3" s="1"/>
  <c r="J442" i="4"/>
  <c r="L442" s="1"/>
  <c r="N442" s="1"/>
  <c r="J443"/>
  <c r="L443"/>
  <c r="N443" s="1"/>
  <c r="J444"/>
  <c r="L444"/>
  <c r="N444" s="1"/>
  <c r="L184" i="3" s="1"/>
  <c r="J445" i="4"/>
  <c r="L445"/>
  <c r="N445" s="1"/>
  <c r="L185" i="3" s="1"/>
  <c r="J446" i="4"/>
  <c r="L446"/>
  <c r="N446" s="1"/>
  <c r="L186" i="3" s="1"/>
  <c r="J447" i="4"/>
  <c r="L447"/>
  <c r="N447" s="1"/>
  <c r="J448"/>
  <c r="L448" s="1"/>
  <c r="N448" s="1"/>
  <c r="J449"/>
  <c r="L449"/>
  <c r="N449" s="1"/>
  <c r="J450"/>
  <c r="L450" s="1"/>
  <c r="N450" s="1"/>
  <c r="J451"/>
  <c r="L451"/>
  <c r="N451" s="1"/>
  <c r="J452"/>
  <c r="L452" s="1"/>
  <c r="N452" s="1"/>
  <c r="J453"/>
  <c r="L453"/>
  <c r="N453" s="1"/>
  <c r="J454"/>
  <c r="L454" s="1"/>
  <c r="N454" s="1"/>
  <c r="J455"/>
  <c r="L455"/>
  <c r="N455" s="1"/>
  <c r="J456"/>
  <c r="L456" s="1"/>
  <c r="N456" s="1"/>
  <c r="J457"/>
  <c r="L457"/>
  <c r="N457" s="1"/>
  <c r="J458"/>
  <c r="L458"/>
  <c r="N458" s="1"/>
  <c r="J459"/>
  <c r="L459" s="1"/>
  <c r="N459" s="1"/>
  <c r="J460"/>
  <c r="L460"/>
  <c r="N460" s="1"/>
  <c r="J461"/>
  <c r="L461" s="1"/>
  <c r="N461" s="1"/>
  <c r="J462"/>
  <c r="L462"/>
  <c r="N462" s="1"/>
  <c r="J463"/>
  <c r="L463" s="1"/>
  <c r="N463" s="1"/>
  <c r="J464"/>
  <c r="L464" s="1"/>
  <c r="N464" s="1"/>
  <c r="J465"/>
  <c r="L465"/>
  <c r="N465" s="1"/>
  <c r="J466"/>
  <c r="L466" s="1"/>
  <c r="N466" s="1"/>
  <c r="J467"/>
  <c r="L467"/>
  <c r="N467" s="1"/>
  <c r="J468"/>
  <c r="L468"/>
  <c r="N468" s="1"/>
  <c r="J469"/>
  <c r="L469" s="1"/>
  <c r="N469" s="1"/>
  <c r="J470"/>
  <c r="L470"/>
  <c r="N470" s="1"/>
  <c r="J471"/>
  <c r="L471" s="1"/>
  <c r="N471" s="1"/>
  <c r="J472"/>
  <c r="L472"/>
  <c r="N472" s="1"/>
  <c r="J473"/>
  <c r="L473" s="1"/>
  <c r="N473" s="1"/>
  <c r="J474"/>
  <c r="L474"/>
  <c r="N474" s="1"/>
  <c r="J475"/>
  <c r="L475" s="1"/>
  <c r="N475" s="1"/>
  <c r="J476"/>
  <c r="L476" s="1"/>
  <c r="N476" s="1"/>
  <c r="L191" i="3" s="1"/>
  <c r="J477" i="4"/>
  <c r="L477" s="1"/>
  <c r="N477" s="1"/>
  <c r="J478"/>
  <c r="L478"/>
  <c r="N478" s="1"/>
  <c r="J479"/>
  <c r="L479"/>
  <c r="N479" s="1"/>
  <c r="L193" i="3" s="1"/>
  <c r="J480" i="4"/>
  <c r="L480"/>
  <c r="N480" s="1"/>
  <c r="J481"/>
  <c r="L481" s="1"/>
  <c r="N481" s="1"/>
  <c r="J482"/>
  <c r="L482" s="1"/>
  <c r="N482" s="1"/>
  <c r="L195" i="3" s="1"/>
  <c r="J483" i="4"/>
  <c r="L483" s="1"/>
  <c r="N483" s="1"/>
  <c r="J486"/>
  <c r="L486"/>
  <c r="N486" s="1"/>
  <c r="J484"/>
  <c r="L484"/>
  <c r="N484" s="1"/>
  <c r="L197" i="3" s="1"/>
  <c r="J485" i="4"/>
  <c r="L485" s="1"/>
  <c r="N485" s="1"/>
  <c r="J487"/>
  <c r="L487" s="1"/>
  <c r="N487" s="1"/>
  <c r="L198" i="3" s="1"/>
  <c r="J488" i="4"/>
  <c r="L488" s="1"/>
  <c r="N488" s="1"/>
  <c r="L199" i="3" s="1"/>
  <c r="J489" i="4"/>
  <c r="L489" s="1"/>
  <c r="N489" s="1"/>
  <c r="J490"/>
  <c r="L490"/>
  <c r="N490" s="1"/>
  <c r="J491"/>
  <c r="L491"/>
  <c r="N491" s="1"/>
  <c r="L201" i="3" s="1"/>
  <c r="J492" i="4"/>
  <c r="L492"/>
  <c r="N492" s="1"/>
  <c r="L202" i="3" s="1"/>
  <c r="J493" i="4"/>
  <c r="L493"/>
  <c r="N493" s="1"/>
  <c r="L203" i="3" s="1"/>
  <c r="J494" i="4"/>
  <c r="L494"/>
  <c r="N494" s="1"/>
  <c r="L204" i="3" s="1"/>
  <c r="J495" i="4"/>
  <c r="L495" s="1"/>
  <c r="N495" s="1"/>
  <c r="J496"/>
  <c r="L496" s="1"/>
  <c r="N496" s="1"/>
  <c r="J497"/>
  <c r="L497"/>
  <c r="N497" s="1"/>
  <c r="J498"/>
  <c r="L498" s="1"/>
  <c r="N498" s="1"/>
  <c r="J499"/>
  <c r="L499"/>
  <c r="N499" s="1"/>
  <c r="J500"/>
  <c r="L500" s="1"/>
  <c r="N500" s="1"/>
  <c r="J501"/>
  <c r="L501"/>
  <c r="N501" s="1"/>
  <c r="J502"/>
  <c r="L502" s="1"/>
  <c r="N502" s="1"/>
  <c r="J503"/>
  <c r="L503"/>
  <c r="N503" s="1"/>
  <c r="J504"/>
  <c r="L504" s="1"/>
  <c r="N504" s="1"/>
  <c r="J505"/>
  <c r="L505"/>
  <c r="N505" s="1"/>
  <c r="J506"/>
  <c r="L506"/>
  <c r="N506" s="1"/>
  <c r="L206" i="3" s="1"/>
  <c r="J507" i="4"/>
  <c r="L507"/>
  <c r="N507" s="1"/>
  <c r="J508"/>
  <c r="L508" s="1"/>
  <c r="N508" s="1"/>
  <c r="J509"/>
  <c r="L509"/>
  <c r="N509" s="1"/>
  <c r="J510"/>
  <c r="L510" s="1"/>
  <c r="N510" s="1"/>
  <c r="J511"/>
  <c r="L511"/>
  <c r="N511" s="1"/>
  <c r="J512"/>
  <c r="L512" s="1"/>
  <c r="N512" s="1"/>
  <c r="J513"/>
  <c r="L513"/>
  <c r="N513" s="1"/>
  <c r="J514"/>
  <c r="L514" s="1"/>
  <c r="N514" s="1"/>
  <c r="J515"/>
  <c r="L515" s="1"/>
  <c r="N515" s="1"/>
  <c r="L208" i="3" s="1"/>
  <c r="J516" i="4"/>
  <c r="L516" s="1"/>
  <c r="N516" s="1"/>
  <c r="J517"/>
  <c r="L517"/>
  <c r="N517" s="1"/>
  <c r="J518"/>
  <c r="L518" s="1"/>
  <c r="N518" s="1"/>
  <c r="J519"/>
  <c r="L519"/>
  <c r="N519" s="1"/>
  <c r="J520"/>
  <c r="L520" s="1"/>
  <c r="N520" s="1"/>
  <c r="J521"/>
  <c r="L521"/>
  <c r="N521" s="1"/>
  <c r="J522"/>
  <c r="L522" s="1"/>
  <c r="N522" s="1"/>
  <c r="J523"/>
  <c r="L523"/>
  <c r="N523" s="1"/>
  <c r="J524"/>
  <c r="L524"/>
  <c r="N524" s="1"/>
  <c r="J525"/>
  <c r="L525" s="1"/>
  <c r="N525" s="1"/>
  <c r="J526"/>
  <c r="L526"/>
  <c r="N526" s="1"/>
  <c r="J527"/>
  <c r="L527" s="1"/>
  <c r="N527" s="1"/>
  <c r="J528"/>
  <c r="L528"/>
  <c r="N528" s="1"/>
  <c r="J529"/>
  <c r="L529" s="1"/>
  <c r="N529" s="1"/>
  <c r="J530"/>
  <c r="L530"/>
  <c r="N530" s="1"/>
  <c r="J531"/>
  <c r="L531" s="1"/>
  <c r="N531" s="1"/>
  <c r="J532"/>
  <c r="L532"/>
  <c r="N532" s="1"/>
  <c r="J533"/>
  <c r="L533" s="1"/>
  <c r="N533" s="1"/>
  <c r="J534"/>
  <c r="L534"/>
  <c r="N534" s="1"/>
  <c r="J535"/>
  <c r="L535"/>
  <c r="N535" s="1"/>
  <c r="L211" i="3" s="1"/>
  <c r="J536" i="4"/>
  <c r="L536" s="1"/>
  <c r="N536" s="1"/>
  <c r="J537"/>
  <c r="L537" s="1"/>
  <c r="N537" s="1"/>
  <c r="J538"/>
  <c r="L538"/>
  <c r="N538" s="1"/>
  <c r="J539"/>
  <c r="L539" s="1"/>
  <c r="N539" s="1"/>
  <c r="J540"/>
  <c r="L540"/>
  <c r="N540" s="1"/>
  <c r="J541"/>
  <c r="L541" s="1"/>
  <c r="N541" s="1"/>
  <c r="J542"/>
  <c r="L542"/>
  <c r="N542" s="1"/>
  <c r="J543"/>
  <c r="L543" s="1"/>
  <c r="N543" s="1"/>
  <c r="J544"/>
  <c r="L544"/>
  <c r="N544" s="1"/>
  <c r="J545"/>
  <c r="L545" s="1"/>
  <c r="N545" s="1"/>
  <c r="J546"/>
  <c r="L546" s="1"/>
  <c r="N546" s="1"/>
  <c r="J547"/>
  <c r="L547"/>
  <c r="N547" s="1"/>
  <c r="J548"/>
  <c r="L548" s="1"/>
  <c r="N548" s="1"/>
  <c r="J549"/>
  <c r="L549"/>
  <c r="N549" s="1"/>
  <c r="J550"/>
  <c r="L550" s="1"/>
  <c r="N550" s="1"/>
  <c r="J551"/>
  <c r="L551"/>
  <c r="N551" s="1"/>
  <c r="J552"/>
  <c r="L552" s="1"/>
  <c r="N552" s="1"/>
  <c r="J553"/>
  <c r="L553" s="1"/>
  <c r="N553" s="1"/>
  <c r="J554"/>
  <c r="L554"/>
  <c r="N554" s="1"/>
  <c r="J555"/>
  <c r="L555" s="1"/>
  <c r="N555" s="1"/>
  <c r="J556"/>
  <c r="L556"/>
  <c r="N556" s="1"/>
  <c r="J557"/>
  <c r="L557" s="1"/>
  <c r="N557" s="1"/>
  <c r="J558"/>
  <c r="L558"/>
  <c r="N558" s="1"/>
  <c r="J559"/>
  <c r="L559"/>
  <c r="N559" s="1"/>
  <c r="J560"/>
  <c r="L560" s="1"/>
  <c r="N560" s="1"/>
  <c r="J561"/>
  <c r="L561"/>
  <c r="N561" s="1"/>
  <c r="J562"/>
  <c r="L562"/>
  <c r="N562" s="1"/>
  <c r="L216" i="3" s="1"/>
  <c r="J563" i="4"/>
  <c r="L563"/>
  <c r="N563" s="1"/>
  <c r="L217" i="3" s="1"/>
  <c r="J564" i="4"/>
  <c r="L564" s="1"/>
  <c r="N564" s="1"/>
  <c r="J565"/>
  <c r="L565" s="1"/>
  <c r="N565" s="1"/>
  <c r="J566"/>
  <c r="L566"/>
  <c r="N566" s="1"/>
  <c r="J567"/>
  <c r="L567" s="1"/>
  <c r="N567" s="1"/>
  <c r="J568"/>
  <c r="L568"/>
  <c r="N568" s="1"/>
  <c r="J569"/>
  <c r="L569" s="1"/>
  <c r="N569" s="1"/>
  <c r="J570"/>
  <c r="L570" s="1"/>
  <c r="N570" s="1"/>
  <c r="J571"/>
  <c r="L571"/>
  <c r="N571" s="1"/>
  <c r="J572"/>
  <c r="L572"/>
  <c r="N572" s="1"/>
  <c r="L220" i="3" s="1"/>
  <c r="J573" i="4"/>
  <c r="L573"/>
  <c r="N573" s="1"/>
  <c r="J574"/>
  <c r="L574" s="1"/>
  <c r="N574" s="1"/>
  <c r="J575"/>
  <c r="L575" s="1"/>
  <c r="N575" s="1"/>
  <c r="L222" i="3" s="1"/>
  <c r="J576" i="4"/>
  <c r="L576" s="1"/>
  <c r="N576" s="1"/>
  <c r="L223" i="3" s="1"/>
  <c r="J577" i="4"/>
  <c r="L577" s="1"/>
  <c r="N577" s="1"/>
  <c r="J578"/>
  <c r="L578"/>
  <c r="N578" s="1"/>
  <c r="J579"/>
  <c r="L579"/>
  <c r="N579" s="1"/>
  <c r="L225" i="3" s="1"/>
  <c r="J580" i="4"/>
  <c r="L580"/>
  <c r="N580" s="1"/>
  <c r="L226" i="3" s="1"/>
  <c r="J581" i="4"/>
  <c r="L581"/>
  <c r="N581" s="1"/>
  <c r="J582"/>
  <c r="L582" s="1"/>
  <c r="N582" s="1"/>
  <c r="J583"/>
  <c r="L583" s="1"/>
  <c r="N583" s="1"/>
  <c r="J584"/>
  <c r="L584"/>
  <c r="N584" s="1"/>
  <c r="J585"/>
  <c r="L585" s="1"/>
  <c r="N585" s="1"/>
  <c r="J586"/>
  <c r="L586" s="1"/>
  <c r="N586" s="1"/>
  <c r="L229" i="3" s="1"/>
  <c r="J587" i="4"/>
  <c r="L587" s="1"/>
  <c r="N587" s="1"/>
  <c r="J588"/>
  <c r="L588"/>
  <c r="N588" s="1"/>
  <c r="J589"/>
  <c r="L589"/>
  <c r="N589" s="1"/>
  <c r="L231" i="3" s="1"/>
  <c r="J590" i="4"/>
  <c r="L590"/>
  <c r="N590" s="1"/>
  <c r="L232" i="3" s="1"/>
  <c r="J591" i="4"/>
  <c r="L591"/>
  <c r="N591" s="1"/>
  <c r="L233" i="3" s="1"/>
  <c r="J592" i="4"/>
  <c r="L592" s="1"/>
  <c r="N592" s="1"/>
  <c r="J594"/>
  <c r="L594" s="1"/>
  <c r="N594" s="1"/>
  <c r="J595"/>
  <c r="L595"/>
  <c r="N595" s="1"/>
  <c r="J596"/>
  <c r="L596" s="1"/>
  <c r="N596" s="1"/>
  <c r="J597"/>
  <c r="L597"/>
  <c r="N597" s="1"/>
  <c r="J593"/>
  <c r="L593"/>
  <c r="N593" s="1"/>
  <c r="L235" i="3" s="1"/>
  <c r="J598" i="4"/>
  <c r="L598"/>
  <c r="N598" s="1"/>
  <c r="L236" i="3" s="1"/>
  <c r="J599" i="4"/>
  <c r="L599"/>
  <c r="N599" s="1"/>
  <c r="J600"/>
  <c r="L600" s="1"/>
  <c r="N600" s="1"/>
  <c r="J601"/>
  <c r="L601"/>
  <c r="N601" s="1"/>
  <c r="J602"/>
  <c r="L602" s="1"/>
  <c r="N602" s="1"/>
  <c r="J603"/>
  <c r="L603"/>
  <c r="N603" s="1"/>
  <c r="J604"/>
  <c r="L604"/>
  <c r="N604" s="1"/>
  <c r="J605"/>
  <c r="L605" s="1"/>
  <c r="N605" s="1"/>
  <c r="J606"/>
  <c r="L606"/>
  <c r="N606" s="1"/>
  <c r="J607"/>
  <c r="L607"/>
  <c r="N607" s="1"/>
  <c r="L239" i="3" s="1"/>
  <c r="J608" i="4"/>
  <c r="L608"/>
  <c r="N608" s="1"/>
  <c r="L240" i="3" s="1"/>
  <c r="J609" i="4"/>
  <c r="L609"/>
  <c r="N609" s="1"/>
  <c r="L241" i="3" s="1"/>
  <c r="J610" i="4"/>
  <c r="L610"/>
  <c r="N610" s="1"/>
  <c r="L242" i="3" s="1"/>
  <c r="J611" i="4"/>
  <c r="L611"/>
  <c r="N611" s="1"/>
  <c r="L243" i="3" s="1"/>
  <c r="J612" i="4"/>
  <c r="L612"/>
  <c r="N612" s="1"/>
  <c r="L244" i="3" s="1"/>
  <c r="J613" i="4"/>
  <c r="L613"/>
  <c r="N613" s="1"/>
  <c r="L245" i="3" s="1"/>
  <c r="J614" i="4"/>
  <c r="L614"/>
  <c r="N614" s="1"/>
  <c r="L246" i="3" s="1"/>
  <c r="J615" i="4"/>
  <c r="L615"/>
  <c r="N615" s="1"/>
  <c r="L247" i="3" s="1"/>
  <c r="J616" i="4"/>
  <c r="L616" s="1"/>
  <c r="N616" s="1"/>
  <c r="J617"/>
  <c r="L617"/>
  <c r="N617" s="1"/>
  <c r="J618"/>
  <c r="L618"/>
  <c r="N618" s="1"/>
  <c r="J619"/>
  <c r="L619" s="1"/>
  <c r="N619" s="1"/>
  <c r="J620"/>
  <c r="L620" s="1"/>
  <c r="N620" s="1"/>
  <c r="L249" i="3" s="1"/>
  <c r="J621" i="4"/>
  <c r="L621" s="1"/>
  <c r="N621" s="1"/>
  <c r="L250" i="3" s="1"/>
  <c r="J622" i="4"/>
  <c r="L622" s="1"/>
  <c r="N622" s="1"/>
  <c r="J623"/>
  <c r="L623"/>
  <c r="N623" s="1"/>
  <c r="J624"/>
  <c r="L624"/>
  <c r="N624" s="1"/>
  <c r="L252" i="3" s="1"/>
  <c r="J625" i="4"/>
  <c r="L625"/>
  <c r="N625" s="1"/>
  <c r="J626"/>
  <c r="L626" s="1"/>
  <c r="N626" s="1"/>
  <c r="J627"/>
  <c r="L627" s="1"/>
  <c r="N627" s="1"/>
  <c r="L254" i="3" s="1"/>
  <c r="J628" i="4"/>
  <c r="L628" s="1"/>
  <c r="N628" s="1"/>
  <c r="L255" i="3" s="1"/>
  <c r="J629" i="4"/>
  <c r="L629" s="1"/>
  <c r="N629" s="1"/>
  <c r="L256" i="3" s="1"/>
  <c r="J630" i="4"/>
  <c r="L630" s="1"/>
  <c r="N630" s="1"/>
  <c r="L257" i="3" s="1"/>
  <c r="J631" i="4"/>
  <c r="L631" s="1"/>
  <c r="N631" s="1"/>
  <c r="L258" i="3" s="1"/>
  <c r="J632" i="4"/>
  <c r="L632" s="1"/>
  <c r="N632" s="1"/>
  <c r="L259" i="3" s="1"/>
  <c r="J633" i="4"/>
  <c r="L633" s="1"/>
  <c r="N633" s="1"/>
  <c r="L260" i="3" s="1"/>
  <c r="J634" i="4"/>
  <c r="L634" s="1"/>
  <c r="N634" s="1"/>
  <c r="L261" i="3" s="1"/>
  <c r="J635" i="4"/>
  <c r="L635" s="1"/>
  <c r="N635" s="1"/>
  <c r="J636"/>
  <c r="L636"/>
  <c r="N636" s="1"/>
  <c r="J637"/>
  <c r="L637"/>
  <c r="N637" s="1"/>
  <c r="J638"/>
  <c r="L638" s="1"/>
  <c r="N638" s="1"/>
  <c r="J639"/>
  <c r="L639" s="1"/>
  <c r="N639" s="1"/>
  <c r="J640"/>
  <c r="L640"/>
  <c r="N640" s="1"/>
  <c r="J641"/>
  <c r="L641" s="1"/>
  <c r="N641" s="1"/>
  <c r="J642"/>
  <c r="L642" s="1"/>
  <c r="N642" s="1"/>
  <c r="J643"/>
  <c r="L643"/>
  <c r="N643" s="1"/>
  <c r="J644"/>
  <c r="L644" s="1"/>
  <c r="N644" s="1"/>
  <c r="J645"/>
  <c r="L645"/>
  <c r="N645" s="1"/>
  <c r="J646"/>
  <c r="L646" s="1"/>
  <c r="N646" s="1"/>
  <c r="J647"/>
  <c r="L647"/>
  <c r="N647" s="1"/>
  <c r="J648"/>
  <c r="L648"/>
  <c r="N648" s="1"/>
  <c r="J649"/>
  <c r="L649" s="1"/>
  <c r="N649" s="1"/>
  <c r="J650"/>
  <c r="L650"/>
  <c r="N650" s="1"/>
  <c r="J651"/>
  <c r="L651"/>
  <c r="N651" s="1"/>
  <c r="L267" i="3" s="1"/>
  <c r="J652" i="4"/>
  <c r="L652" s="1"/>
  <c r="N652" s="1"/>
  <c r="J653"/>
  <c r="L653"/>
  <c r="N653" s="1"/>
  <c r="J654"/>
  <c r="L654"/>
  <c r="N654" s="1"/>
  <c r="J655"/>
  <c r="L655" s="1"/>
  <c r="N655" s="1"/>
  <c r="J656"/>
  <c r="L656"/>
  <c r="N656" s="1"/>
  <c r="J657"/>
  <c r="L657" s="1"/>
  <c r="N657" s="1"/>
  <c r="J658"/>
  <c r="L658"/>
  <c r="N658" s="1"/>
  <c r="J659"/>
  <c r="L659" s="1"/>
  <c r="N659" s="1"/>
  <c r="J660"/>
  <c r="L660" s="1"/>
  <c r="N660" s="1"/>
  <c r="J661"/>
  <c r="L661"/>
  <c r="N661" s="1"/>
  <c r="J662"/>
  <c r="L662" s="1"/>
  <c r="N662" s="1"/>
  <c r="J663"/>
  <c r="L663"/>
  <c r="N663" s="1"/>
  <c r="J664"/>
  <c r="L664"/>
  <c r="N664" s="1"/>
  <c r="J665"/>
  <c r="L665" s="1"/>
  <c r="N665" s="1"/>
  <c r="J666"/>
  <c r="L666"/>
  <c r="N666" s="1"/>
  <c r="J667"/>
  <c r="L667" s="1"/>
  <c r="N667" s="1"/>
  <c r="J668"/>
  <c r="L668"/>
  <c r="N668" s="1"/>
  <c r="J669"/>
  <c r="L669"/>
  <c r="N669" s="1"/>
  <c r="L271" i="3" s="1"/>
  <c r="J670" i="4"/>
  <c r="L670"/>
  <c r="N670" s="1"/>
  <c r="L272" i="3" s="1"/>
  <c r="J671" i="4"/>
  <c r="L671"/>
  <c r="N671" s="1"/>
  <c r="L273" i="3" s="1"/>
  <c r="J672" i="4"/>
  <c r="L672"/>
  <c r="N672" s="1"/>
  <c r="L274" i="3" s="1"/>
  <c r="J673" i="4"/>
  <c r="L673"/>
  <c r="N673" s="1"/>
  <c r="L275" i="3" s="1"/>
  <c r="J674" i="4"/>
  <c r="L674" s="1"/>
  <c r="N674" s="1"/>
  <c r="J675"/>
  <c r="L675" s="1"/>
  <c r="N675" s="1"/>
  <c r="L276" i="3" s="1"/>
  <c r="J676" i="4"/>
  <c r="L676" s="1"/>
  <c r="N676" s="1"/>
  <c r="L277" i="3" s="1"/>
  <c r="J677" i="4"/>
  <c r="L677" s="1"/>
  <c r="N677" s="1"/>
  <c r="J678"/>
  <c r="L678"/>
  <c r="N678" s="1"/>
  <c r="J679"/>
  <c r="L679" s="1"/>
  <c r="N679" s="1"/>
  <c r="J680"/>
  <c r="L680"/>
  <c r="N680" s="1"/>
  <c r="J681"/>
  <c r="L681" s="1"/>
  <c r="N681" s="1"/>
  <c r="J682"/>
  <c r="L682"/>
  <c r="N682" s="1"/>
  <c r="J683"/>
  <c r="L683"/>
  <c r="N683" s="1"/>
  <c r="L279" i="3" s="1"/>
  <c r="J684" i="4"/>
  <c r="L684"/>
  <c r="N684" s="1"/>
  <c r="J685"/>
  <c r="L685" s="1"/>
  <c r="N685" s="1"/>
  <c r="J686"/>
  <c r="L686"/>
  <c r="N686" s="1"/>
  <c r="J687"/>
  <c r="L687" s="1"/>
  <c r="N687" s="1"/>
  <c r="J688"/>
  <c r="L688" s="1"/>
  <c r="N688" s="1"/>
  <c r="L281" i="3" s="1"/>
  <c r="J689" i="4"/>
  <c r="L689" s="1"/>
  <c r="N689" s="1"/>
  <c r="J690"/>
  <c r="L690"/>
  <c r="N690" s="1"/>
  <c r="J691"/>
  <c r="L691"/>
  <c r="N691" s="1"/>
  <c r="L283" i="3" s="1"/>
  <c r="J692" i="4"/>
  <c r="L692" s="1"/>
  <c r="N692" s="1"/>
  <c r="J693"/>
  <c r="L693" s="1"/>
  <c r="N693" s="1"/>
  <c r="J694"/>
  <c r="L694"/>
  <c r="N694" s="1"/>
  <c r="J695"/>
  <c r="L695"/>
  <c r="N695" s="1"/>
  <c r="L285" i="3" s="1"/>
  <c r="J696" i="4"/>
  <c r="L696" s="1"/>
  <c r="N696" s="1"/>
  <c r="J697"/>
  <c r="L697"/>
  <c r="N697" s="1"/>
  <c r="J698"/>
  <c r="L698"/>
  <c r="N698" s="1"/>
  <c r="J699"/>
  <c r="L699" s="1"/>
  <c r="N699" s="1"/>
  <c r="J700"/>
  <c r="L700"/>
  <c r="N700" s="1"/>
  <c r="J701"/>
  <c r="L701"/>
  <c r="N701" s="1"/>
  <c r="L287" i="3" s="1"/>
  <c r="J702" i="4"/>
  <c r="L702"/>
  <c r="N702" s="1"/>
  <c r="J703"/>
  <c r="L703" s="1"/>
  <c r="N703" s="1"/>
  <c r="J704"/>
  <c r="L704"/>
  <c r="N704" s="1"/>
  <c r="J705"/>
  <c r="L705" s="1"/>
  <c r="N705" s="1"/>
  <c r="J706"/>
  <c r="L706"/>
  <c r="N706" s="1"/>
  <c r="J707"/>
  <c r="L707"/>
  <c r="N707" s="1"/>
  <c r="L289" i="3" s="1"/>
  <c r="J708" i="4"/>
  <c r="L708" s="1"/>
  <c r="N708" s="1"/>
  <c r="J709"/>
  <c r="L709"/>
  <c r="N709" s="1"/>
  <c r="J710"/>
  <c r="L710"/>
  <c r="N710" s="1"/>
  <c r="L290" i="3" s="1"/>
  <c r="J711" i="4"/>
  <c r="L711"/>
  <c r="N711" s="1"/>
  <c r="L291" i="3" s="1"/>
  <c r="J712" i="4"/>
  <c r="L712"/>
  <c r="N712" s="1"/>
  <c r="J713"/>
  <c r="L713" s="1"/>
  <c r="N713" s="1"/>
  <c r="J714"/>
  <c r="L714" s="1"/>
  <c r="N714" s="1"/>
  <c r="J715"/>
  <c r="L715"/>
  <c r="N715" s="1"/>
  <c r="J716"/>
  <c r="L716"/>
  <c r="N716" s="1"/>
  <c r="J717"/>
  <c r="L717" s="1"/>
  <c r="N717" s="1"/>
  <c r="J718"/>
  <c r="L718" s="1"/>
  <c r="N718" s="1"/>
  <c r="L295" i="3" s="1"/>
  <c r="J719" i="4"/>
  <c r="L719" s="1"/>
  <c r="N719" s="1"/>
  <c r="L296" i="3" s="1"/>
  <c r="J720" i="4"/>
  <c r="L720" s="1"/>
  <c r="N720" s="1"/>
  <c r="J721"/>
  <c r="L721"/>
  <c r="N721" s="1"/>
  <c r="J722"/>
  <c r="L722"/>
  <c r="N722" s="1"/>
  <c r="J723"/>
  <c r="L723" s="1"/>
  <c r="N723" s="1"/>
  <c r="J724"/>
  <c r="L724" s="1"/>
  <c r="N724" s="1"/>
  <c r="J725"/>
  <c r="L725"/>
  <c r="N725" s="1"/>
  <c r="J726"/>
  <c r="L726" s="1"/>
  <c r="N726" s="1"/>
  <c r="J727"/>
  <c r="L727" s="1"/>
  <c r="N727" s="1"/>
  <c r="J728"/>
  <c r="L728"/>
  <c r="N728" s="1"/>
  <c r="J729"/>
  <c r="L729" s="1"/>
  <c r="N729" s="1"/>
  <c r="J730"/>
  <c r="L730" s="1"/>
  <c r="N730" s="1"/>
  <c r="J731"/>
  <c r="L731"/>
  <c r="N731" s="1"/>
  <c r="J732"/>
  <c r="L732"/>
  <c r="N732" s="1"/>
  <c r="J733"/>
  <c r="L733" s="1"/>
  <c r="N733" s="1"/>
  <c r="J734"/>
  <c r="L734"/>
  <c r="N734" s="1"/>
  <c r="J735"/>
  <c r="L735"/>
  <c r="N735" s="1"/>
  <c r="L303" i="3" s="1"/>
  <c r="J736" i="4"/>
  <c r="L736" s="1"/>
  <c r="N736" s="1"/>
  <c r="J737"/>
  <c r="L737" s="1"/>
  <c r="N737" s="1"/>
  <c r="J738"/>
  <c r="L738"/>
  <c r="N738" s="1"/>
  <c r="J739"/>
  <c r="L739" s="1"/>
  <c r="N739" s="1"/>
  <c r="J740"/>
  <c r="L740"/>
  <c r="N740" s="1"/>
  <c r="J741"/>
  <c r="L741" s="1"/>
  <c r="N741" s="1"/>
  <c r="J742"/>
  <c r="L742" s="1"/>
  <c r="N742" s="1"/>
  <c r="J743"/>
  <c r="L743"/>
  <c r="N743" s="1"/>
  <c r="J744"/>
  <c r="L744" s="1"/>
  <c r="N744" s="1"/>
  <c r="J745"/>
  <c r="L745" s="1"/>
  <c r="N745" s="1"/>
  <c r="J746"/>
  <c r="L746"/>
  <c r="N746" s="1"/>
  <c r="J747"/>
  <c r="L747"/>
  <c r="N747" s="1"/>
  <c r="J748"/>
  <c r="L748" s="1"/>
  <c r="N748" s="1"/>
  <c r="J749"/>
  <c r="L749"/>
  <c r="N749" s="1"/>
  <c r="J750"/>
  <c r="L750" s="1"/>
  <c r="N750" s="1"/>
  <c r="J751"/>
  <c r="L751" s="1"/>
  <c r="N751" s="1"/>
  <c r="J752"/>
  <c r="L752"/>
  <c r="N752" s="1"/>
  <c r="J753"/>
  <c r="L753" s="1"/>
  <c r="N753" s="1"/>
  <c r="J754"/>
  <c r="L754"/>
  <c r="N754" s="1"/>
  <c r="J755"/>
  <c r="L755" s="1"/>
  <c r="N755" s="1"/>
  <c r="J756"/>
  <c r="L756" s="1"/>
  <c r="N756" s="1"/>
  <c r="J757"/>
  <c r="L757"/>
  <c r="N757" s="1"/>
  <c r="J758"/>
  <c r="L758" s="1"/>
  <c r="N758" s="1"/>
  <c r="J759"/>
  <c r="L759"/>
  <c r="N759" s="1"/>
  <c r="J760"/>
  <c r="L760"/>
  <c r="N760" s="1"/>
  <c r="L310" i="3" s="1"/>
  <c r="J761" i="4"/>
  <c r="L761" s="1"/>
  <c r="N761" s="1"/>
  <c r="L314" i="3"/>
  <c r="H10"/>
  <c r="J10"/>
  <c r="H11"/>
  <c r="J11"/>
  <c r="H12"/>
  <c r="J12"/>
  <c r="H13"/>
  <c r="J13"/>
  <c r="H14"/>
  <c r="J14"/>
  <c r="H15"/>
  <c r="J15"/>
  <c r="H16"/>
  <c r="J16"/>
  <c r="H17"/>
  <c r="J17"/>
  <c r="H18"/>
  <c r="J18"/>
  <c r="H19"/>
  <c r="J19"/>
  <c r="H20"/>
  <c r="J20"/>
  <c r="H21"/>
  <c r="J21"/>
  <c r="H22"/>
  <c r="J22"/>
  <c r="H23"/>
  <c r="J23"/>
  <c r="H24"/>
  <c r="J24"/>
  <c r="H25"/>
  <c r="J25"/>
  <c r="H26"/>
  <c r="J26"/>
  <c r="H27"/>
  <c r="J27"/>
  <c r="H28"/>
  <c r="J28"/>
  <c r="H29"/>
  <c r="J29"/>
  <c r="H30"/>
  <c r="J30"/>
  <c r="H31"/>
  <c r="J31"/>
  <c r="H32"/>
  <c r="J32"/>
  <c r="H33"/>
  <c r="J33"/>
  <c r="H34"/>
  <c r="J34"/>
  <c r="H35"/>
  <c r="J35"/>
  <c r="H36"/>
  <c r="J36"/>
  <c r="H37"/>
  <c r="J37"/>
  <c r="H38"/>
  <c r="J38"/>
  <c r="H39"/>
  <c r="J39"/>
  <c r="H40"/>
  <c r="J40"/>
  <c r="H41"/>
  <c r="J41"/>
  <c r="H42"/>
  <c r="J42"/>
  <c r="H43"/>
  <c r="J43"/>
  <c r="H44"/>
  <c r="J44"/>
  <c r="H45"/>
  <c r="J45"/>
  <c r="H46"/>
  <c r="J46"/>
  <c r="H47"/>
  <c r="J47"/>
  <c r="H48"/>
  <c r="J48"/>
  <c r="H49"/>
  <c r="J49"/>
  <c r="H50"/>
  <c r="J50"/>
  <c r="H51"/>
  <c r="J51"/>
  <c r="H52"/>
  <c r="J52"/>
  <c r="H53"/>
  <c r="J53"/>
  <c r="H54"/>
  <c r="J54"/>
  <c r="H55"/>
  <c r="J55"/>
  <c r="H56"/>
  <c r="J56"/>
  <c r="H57"/>
  <c r="J57"/>
  <c r="H58"/>
  <c r="J58"/>
  <c r="H59"/>
  <c r="J59"/>
  <c r="H60"/>
  <c r="J60"/>
  <c r="H61"/>
  <c r="J61"/>
  <c r="H62"/>
  <c r="J62"/>
  <c r="H63"/>
  <c r="J63"/>
  <c r="H64"/>
  <c r="J64"/>
  <c r="H65"/>
  <c r="J65"/>
  <c r="H66"/>
  <c r="J66"/>
  <c r="H67"/>
  <c r="J67"/>
  <c r="H68"/>
  <c r="J68"/>
  <c r="H69"/>
  <c r="J69"/>
  <c r="H70"/>
  <c r="J70"/>
  <c r="H71"/>
  <c r="J71"/>
  <c r="H72"/>
  <c r="J72"/>
  <c r="H73"/>
  <c r="J73" s="1"/>
  <c r="H74"/>
  <c r="J74" s="1"/>
  <c r="H75"/>
  <c r="J75" s="1"/>
  <c r="H76"/>
  <c r="J76" s="1"/>
  <c r="H77"/>
  <c r="J77" s="1"/>
  <c r="H78"/>
  <c r="J78" s="1"/>
  <c r="H79"/>
  <c r="J79" s="1"/>
  <c r="H80"/>
  <c r="J80" s="1"/>
  <c r="H81"/>
  <c r="J81" s="1"/>
  <c r="H82"/>
  <c r="J82" s="1"/>
  <c r="H83"/>
  <c r="J83" s="1"/>
  <c r="H84"/>
  <c r="J84" s="1"/>
  <c r="H85"/>
  <c r="J85" s="1"/>
  <c r="H86"/>
  <c r="J86" s="1"/>
  <c r="H87"/>
  <c r="J87" s="1"/>
  <c r="H88"/>
  <c r="J88" s="1"/>
  <c r="H89"/>
  <c r="J89" s="1"/>
  <c r="H90"/>
  <c r="J90" s="1"/>
  <c r="H91"/>
  <c r="J91" s="1"/>
  <c r="H92"/>
  <c r="J92" s="1"/>
  <c r="H93"/>
  <c r="J93" s="1"/>
  <c r="H94"/>
  <c r="J94" s="1"/>
  <c r="H95"/>
  <c r="J95" s="1"/>
  <c r="H96"/>
  <c r="J96" s="1"/>
  <c r="H97"/>
  <c r="J97" s="1"/>
  <c r="H98"/>
  <c r="J98" s="1"/>
  <c r="H99"/>
  <c r="J99" s="1"/>
  <c r="H100"/>
  <c r="J100" s="1"/>
  <c r="H101"/>
  <c r="J101" s="1"/>
  <c r="H102"/>
  <c r="J102" s="1"/>
  <c r="H103"/>
  <c r="J103" s="1"/>
  <c r="H104"/>
  <c r="J104" s="1"/>
  <c r="H105"/>
  <c r="J105" s="1"/>
  <c r="H106"/>
  <c r="J106" s="1"/>
  <c r="H107"/>
  <c r="J107" s="1"/>
  <c r="H108"/>
  <c r="J108" s="1"/>
  <c r="H109"/>
  <c r="J109" s="1"/>
  <c r="H110"/>
  <c r="J110" s="1"/>
  <c r="H111"/>
  <c r="J111" s="1"/>
  <c r="H112"/>
  <c r="J112" s="1"/>
  <c r="H113"/>
  <c r="J113" s="1"/>
  <c r="H114"/>
  <c r="J114" s="1"/>
  <c r="H115"/>
  <c r="J115" s="1"/>
  <c r="H116"/>
  <c r="J116" s="1"/>
  <c r="H117"/>
  <c r="J117" s="1"/>
  <c r="H118"/>
  <c r="J118" s="1"/>
  <c r="H119"/>
  <c r="J119" s="1"/>
  <c r="H120"/>
  <c r="J120" s="1"/>
  <c r="H121"/>
  <c r="J121" s="1"/>
  <c r="H122"/>
  <c r="J122" s="1"/>
  <c r="H123"/>
  <c r="J123" s="1"/>
  <c r="H124"/>
  <c r="J124" s="1"/>
  <c r="H125"/>
  <c r="J125" s="1"/>
  <c r="H126"/>
  <c r="J126" s="1"/>
  <c r="H127"/>
  <c r="J127" s="1"/>
  <c r="H128"/>
  <c r="J128" s="1"/>
  <c r="H129"/>
  <c r="J129" s="1"/>
  <c r="H130"/>
  <c r="J130" s="1"/>
  <c r="H131"/>
  <c r="J131" s="1"/>
  <c r="H132"/>
  <c r="J132" s="1"/>
  <c r="H133"/>
  <c r="J133" s="1"/>
  <c r="H134"/>
  <c r="J134" s="1"/>
  <c r="H135"/>
  <c r="J135" s="1"/>
  <c r="H136"/>
  <c r="J136" s="1"/>
  <c r="H137"/>
  <c r="J137" s="1"/>
  <c r="H138"/>
  <c r="J138" s="1"/>
  <c r="H139"/>
  <c r="J139" s="1"/>
  <c r="H140"/>
  <c r="J140" s="1"/>
  <c r="H141"/>
  <c r="J141" s="1"/>
  <c r="H142"/>
  <c r="J142" s="1"/>
  <c r="H143"/>
  <c r="J143" s="1"/>
  <c r="H144"/>
  <c r="J144" s="1"/>
  <c r="H145"/>
  <c r="J145" s="1"/>
  <c r="H146"/>
  <c r="J146" s="1"/>
  <c r="H147"/>
  <c r="J147" s="1"/>
  <c r="H148"/>
  <c r="J148" s="1"/>
  <c r="H149"/>
  <c r="J149" s="1"/>
  <c r="H150"/>
  <c r="J150" s="1"/>
  <c r="H151"/>
  <c r="J151" s="1"/>
  <c r="H152"/>
  <c r="J152" s="1"/>
  <c r="H153"/>
  <c r="J153" s="1"/>
  <c r="H154"/>
  <c r="J154" s="1"/>
  <c r="H155"/>
  <c r="J155" s="1"/>
  <c r="H156"/>
  <c r="J156" s="1"/>
  <c r="H157"/>
  <c r="J157" s="1"/>
  <c r="H158"/>
  <c r="J158" s="1"/>
  <c r="H159"/>
  <c r="J159" s="1"/>
  <c r="H160"/>
  <c r="J160" s="1"/>
  <c r="H161"/>
  <c r="J161" s="1"/>
  <c r="H162"/>
  <c r="J162" s="1"/>
  <c r="H163"/>
  <c r="J163" s="1"/>
  <c r="H164"/>
  <c r="J164" s="1"/>
  <c r="H165"/>
  <c r="J165" s="1"/>
  <c r="H166"/>
  <c r="J166" s="1"/>
  <c r="H167"/>
  <c r="J167" s="1"/>
  <c r="H168"/>
  <c r="J168" s="1"/>
  <c r="H169"/>
  <c r="J169" s="1"/>
  <c r="H170"/>
  <c r="J170" s="1"/>
  <c r="H171"/>
  <c r="J171" s="1"/>
  <c r="H172"/>
  <c r="J172" s="1"/>
  <c r="H173"/>
  <c r="J173" s="1"/>
  <c r="H174"/>
  <c r="J174" s="1"/>
  <c r="H175"/>
  <c r="J175" s="1"/>
  <c r="H176"/>
  <c r="J176" s="1"/>
  <c r="H177"/>
  <c r="J177" s="1"/>
  <c r="H178"/>
  <c r="J178" s="1"/>
  <c r="H179"/>
  <c r="J179" s="1"/>
  <c r="H180"/>
  <c r="J180" s="1"/>
  <c r="H181"/>
  <c r="J181" s="1"/>
  <c r="H182"/>
  <c r="J182" s="1"/>
  <c r="H183"/>
  <c r="J183" s="1"/>
  <c r="H184"/>
  <c r="J184" s="1"/>
  <c r="H185"/>
  <c r="J185" s="1"/>
  <c r="H186"/>
  <c r="J186" s="1"/>
  <c r="H187"/>
  <c r="J187" s="1"/>
  <c r="H188"/>
  <c r="J188" s="1"/>
  <c r="H189"/>
  <c r="J189" s="1"/>
  <c r="H190"/>
  <c r="J190" s="1"/>
  <c r="H191"/>
  <c r="J191" s="1"/>
  <c r="H192"/>
  <c r="J192" s="1"/>
  <c r="H193"/>
  <c r="J193" s="1"/>
  <c r="H194"/>
  <c r="J194" s="1"/>
  <c r="H195"/>
  <c r="J195" s="1"/>
  <c r="H196"/>
  <c r="J196" s="1"/>
  <c r="H197"/>
  <c r="J197" s="1"/>
  <c r="H198"/>
  <c r="J198" s="1"/>
  <c r="H199"/>
  <c r="J199" s="1"/>
  <c r="H200"/>
  <c r="J200" s="1"/>
  <c r="H201"/>
  <c r="J201" s="1"/>
  <c r="H202"/>
  <c r="J202" s="1"/>
  <c r="H203"/>
  <c r="J203" s="1"/>
  <c r="H204"/>
  <c r="J204" s="1"/>
  <c r="H205"/>
  <c r="J205" s="1"/>
  <c r="H206"/>
  <c r="J206" s="1"/>
  <c r="H207"/>
  <c r="J207" s="1"/>
  <c r="H208"/>
  <c r="J208" s="1"/>
  <c r="H209"/>
  <c r="J209" s="1"/>
  <c r="H210"/>
  <c r="J210" s="1"/>
  <c r="H211"/>
  <c r="J211" s="1"/>
  <c r="H212"/>
  <c r="J212" s="1"/>
  <c r="H213"/>
  <c r="J213" s="1"/>
  <c r="H214"/>
  <c r="J214" s="1"/>
  <c r="H215"/>
  <c r="J215" s="1"/>
  <c r="H216"/>
  <c r="J216" s="1"/>
  <c r="J331" s="1"/>
  <c r="H217"/>
  <c r="J217" s="1"/>
  <c r="H218"/>
  <c r="J218" s="1"/>
  <c r="H219"/>
  <c r="J219" s="1"/>
  <c r="H220"/>
  <c r="J220" s="1"/>
  <c r="H221"/>
  <c r="J221" s="1"/>
  <c r="H222"/>
  <c r="J222" s="1"/>
  <c r="H223"/>
  <c r="J223" s="1"/>
  <c r="H224"/>
  <c r="J224" s="1"/>
  <c r="H225"/>
  <c r="J225" s="1"/>
  <c r="H226"/>
  <c r="J226" s="1"/>
  <c r="H227"/>
  <c r="J227" s="1"/>
  <c r="H228"/>
  <c r="J228" s="1"/>
  <c r="H229"/>
  <c r="J229" s="1"/>
  <c r="H230"/>
  <c r="J230" s="1"/>
  <c r="H231"/>
  <c r="J231" s="1"/>
  <c r="H232"/>
  <c r="J232" s="1"/>
  <c r="H233"/>
  <c r="J233" s="1"/>
  <c r="H234"/>
  <c r="J234" s="1"/>
  <c r="H235"/>
  <c r="J235" s="1"/>
  <c r="H236"/>
  <c r="J236" s="1"/>
  <c r="H237"/>
  <c r="J237" s="1"/>
  <c r="H238"/>
  <c r="J238" s="1"/>
  <c r="H239"/>
  <c r="J239" s="1"/>
  <c r="H240"/>
  <c r="J240" s="1"/>
  <c r="H241"/>
  <c r="J241" s="1"/>
  <c r="H242"/>
  <c r="J242" s="1"/>
  <c r="H243"/>
  <c r="J243" s="1"/>
  <c r="H244"/>
  <c r="J244" s="1"/>
  <c r="H245"/>
  <c r="J245" s="1"/>
  <c r="H246"/>
  <c r="J246" s="1"/>
  <c r="H247"/>
  <c r="J247" s="1"/>
  <c r="H248"/>
  <c r="J248" s="1"/>
  <c r="H249"/>
  <c r="J249" s="1"/>
  <c r="H250"/>
  <c r="J250" s="1"/>
  <c r="H251"/>
  <c r="J251" s="1"/>
  <c r="H252"/>
  <c r="J252" s="1"/>
  <c r="H253"/>
  <c r="J253" s="1"/>
  <c r="H254"/>
  <c r="J254" s="1"/>
  <c r="H255"/>
  <c r="J255" s="1"/>
  <c r="H256"/>
  <c r="J256" s="1"/>
  <c r="H257"/>
  <c r="J257" s="1"/>
  <c r="H258"/>
  <c r="J258" s="1"/>
  <c r="H259"/>
  <c r="J259" s="1"/>
  <c r="H260"/>
  <c r="J260" s="1"/>
  <c r="H261"/>
  <c r="J261" s="1"/>
  <c r="H262"/>
  <c r="J262" s="1"/>
  <c r="H263"/>
  <c r="J263" s="1"/>
  <c r="H264"/>
  <c r="J264" s="1"/>
  <c r="H265"/>
  <c r="J265" s="1"/>
  <c r="H266"/>
  <c r="J266" s="1"/>
  <c r="H267"/>
  <c r="J267" s="1"/>
  <c r="H268"/>
  <c r="J268" s="1"/>
  <c r="H269"/>
  <c r="J269" s="1"/>
  <c r="H270"/>
  <c r="J270" s="1"/>
  <c r="H271"/>
  <c r="J271" s="1"/>
  <c r="H272"/>
  <c r="J272" s="1"/>
  <c r="H273"/>
  <c r="J273" s="1"/>
  <c r="H274"/>
  <c r="J274" s="1"/>
  <c r="H275"/>
  <c r="J275" s="1"/>
  <c r="H276"/>
  <c r="J276" s="1"/>
  <c r="H277"/>
  <c r="J277" s="1"/>
  <c r="H278"/>
  <c r="J278" s="1"/>
  <c r="H279"/>
  <c r="J279" s="1"/>
  <c r="H280"/>
  <c r="J280" s="1"/>
  <c r="H281"/>
  <c r="J281" s="1"/>
  <c r="H282"/>
  <c r="J282" s="1"/>
  <c r="H283"/>
  <c r="J283" s="1"/>
  <c r="H284"/>
  <c r="J284" s="1"/>
  <c r="H285"/>
  <c r="J285" s="1"/>
  <c r="H286"/>
  <c r="J286" s="1"/>
  <c r="H287"/>
  <c r="J287" s="1"/>
  <c r="H288"/>
  <c r="J288" s="1"/>
  <c r="H289"/>
  <c r="J289" s="1"/>
  <c r="H290"/>
  <c r="J290" s="1"/>
  <c r="H291"/>
  <c r="J291" s="1"/>
  <c r="H292"/>
  <c r="J292" s="1"/>
  <c r="H293"/>
  <c r="J293" s="1"/>
  <c r="H294"/>
  <c r="J294" s="1"/>
  <c r="H295"/>
  <c r="J295" s="1"/>
  <c r="H296"/>
  <c r="J296" s="1"/>
  <c r="H297"/>
  <c r="J297" s="1"/>
  <c r="H298"/>
  <c r="J298" s="1"/>
  <c r="H299"/>
  <c r="J299" s="1"/>
  <c r="H300"/>
  <c r="J300" s="1"/>
  <c r="H301"/>
  <c r="J301" s="1"/>
  <c r="H302"/>
  <c r="J302" s="1"/>
  <c r="H303"/>
  <c r="J303"/>
  <c r="H304"/>
  <c r="J304"/>
  <c r="H305"/>
  <c r="J305"/>
  <c r="H306"/>
  <c r="J306"/>
  <c r="H307"/>
  <c r="J307"/>
  <c r="H308"/>
  <c r="J308"/>
  <c r="H309"/>
  <c r="J309"/>
  <c r="H310"/>
  <c r="J310"/>
  <c r="H314"/>
  <c r="J314"/>
  <c r="N773" i="4"/>
  <c r="L338" i="3"/>
  <c r="K314"/>
  <c r="K338" s="1"/>
  <c r="J338"/>
  <c r="H338"/>
  <c r="G314"/>
  <c r="G338" s="1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37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37"/>
  <c r="K289"/>
  <c r="K290"/>
  <c r="K291"/>
  <c r="K292"/>
  <c r="K293"/>
  <c r="J336"/>
  <c r="G289"/>
  <c r="G290"/>
  <c r="G291"/>
  <c r="G292"/>
  <c r="G293"/>
  <c r="G336" s="1"/>
  <c r="L335"/>
  <c r="K287"/>
  <c r="K288"/>
  <c r="J335"/>
  <c r="G287"/>
  <c r="G288"/>
  <c r="G335"/>
  <c r="K261"/>
  <c r="K262"/>
  <c r="K263"/>
  <c r="K264"/>
  <c r="K334" s="1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J334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K257"/>
  <c r="K258"/>
  <c r="K259"/>
  <c r="K260"/>
  <c r="J333"/>
  <c r="G257"/>
  <c r="G258"/>
  <c r="G259"/>
  <c r="G260"/>
  <c r="G333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J332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K235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H331"/>
  <c r="G235"/>
  <c r="G202"/>
  <c r="G203"/>
  <c r="G204"/>
  <c r="G205"/>
  <c r="G206"/>
  <c r="G331" s="1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330"/>
  <c r="J330"/>
  <c r="H330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L329"/>
  <c r="K162"/>
  <c r="K163"/>
  <c r="K164"/>
  <c r="K165"/>
  <c r="K166"/>
  <c r="K167"/>
  <c r="J329"/>
  <c r="H329"/>
  <c r="G162"/>
  <c r="G163"/>
  <c r="G164"/>
  <c r="G165"/>
  <c r="G166"/>
  <c r="G167"/>
  <c r="G329"/>
  <c r="K149"/>
  <c r="K150"/>
  <c r="K151"/>
  <c r="K152"/>
  <c r="K153"/>
  <c r="K154"/>
  <c r="K155"/>
  <c r="K156"/>
  <c r="K157"/>
  <c r="K158"/>
  <c r="K159"/>
  <c r="K160"/>
  <c r="K161"/>
  <c r="J328"/>
  <c r="H328"/>
  <c r="G149"/>
  <c r="G150"/>
  <c r="G151"/>
  <c r="G152"/>
  <c r="G153"/>
  <c r="G154"/>
  <c r="G155"/>
  <c r="G156"/>
  <c r="G157"/>
  <c r="G158"/>
  <c r="G159"/>
  <c r="G160"/>
  <c r="G161"/>
  <c r="K139"/>
  <c r="K140"/>
  <c r="K141"/>
  <c r="K142"/>
  <c r="K143"/>
  <c r="K144"/>
  <c r="K145"/>
  <c r="K146"/>
  <c r="K147"/>
  <c r="K148"/>
  <c r="J327"/>
  <c r="H327"/>
  <c r="G139"/>
  <c r="G140"/>
  <c r="G141"/>
  <c r="G142"/>
  <c r="G327" s="1"/>
  <c r="G143"/>
  <c r="G144"/>
  <c r="G145"/>
  <c r="G146"/>
  <c r="G147"/>
  <c r="G148"/>
  <c r="K127"/>
  <c r="K128"/>
  <c r="K129"/>
  <c r="K130"/>
  <c r="K131"/>
  <c r="K132"/>
  <c r="K133"/>
  <c r="K134"/>
  <c r="K135"/>
  <c r="K136"/>
  <c r="K137"/>
  <c r="K138"/>
  <c r="K125"/>
  <c r="K126"/>
  <c r="K106"/>
  <c r="K107"/>
  <c r="K108"/>
  <c r="K326" s="1"/>
  <c r="K109"/>
  <c r="K110"/>
  <c r="K111"/>
  <c r="K112"/>
  <c r="K113"/>
  <c r="K114"/>
  <c r="K115"/>
  <c r="K116"/>
  <c r="K117"/>
  <c r="K118"/>
  <c r="K119"/>
  <c r="K120"/>
  <c r="K121"/>
  <c r="K122"/>
  <c r="K123"/>
  <c r="K124"/>
  <c r="J326"/>
  <c r="H326"/>
  <c r="G127"/>
  <c r="G128"/>
  <c r="G129"/>
  <c r="G130"/>
  <c r="G131"/>
  <c r="G132"/>
  <c r="G133"/>
  <c r="G134"/>
  <c r="G135"/>
  <c r="G136"/>
  <c r="G137"/>
  <c r="G138"/>
  <c r="G125"/>
  <c r="G126"/>
  <c r="G106"/>
  <c r="G107"/>
  <c r="G108"/>
  <c r="G326" s="1"/>
  <c r="G109"/>
  <c r="G110"/>
  <c r="G111"/>
  <c r="G112"/>
  <c r="G113"/>
  <c r="G114"/>
  <c r="G115"/>
  <c r="G116"/>
  <c r="G117"/>
  <c r="G118"/>
  <c r="G119"/>
  <c r="G120"/>
  <c r="G121"/>
  <c r="G122"/>
  <c r="G123"/>
  <c r="G124"/>
  <c r="K97"/>
  <c r="K98"/>
  <c r="K99"/>
  <c r="K100"/>
  <c r="K101"/>
  <c r="K102"/>
  <c r="K103"/>
  <c r="K104"/>
  <c r="K105"/>
  <c r="K85"/>
  <c r="K86"/>
  <c r="K87"/>
  <c r="K88"/>
  <c r="K89"/>
  <c r="K90"/>
  <c r="K91"/>
  <c r="K92"/>
  <c r="K93"/>
  <c r="K94"/>
  <c r="K95"/>
  <c r="K96"/>
  <c r="J325"/>
  <c r="H325"/>
  <c r="G97"/>
  <c r="G98"/>
  <c r="G99"/>
  <c r="G100"/>
  <c r="G101"/>
  <c r="G102"/>
  <c r="G103"/>
  <c r="G104"/>
  <c r="G105"/>
  <c r="G85"/>
  <c r="G86"/>
  <c r="G87"/>
  <c r="G88"/>
  <c r="G89"/>
  <c r="G90"/>
  <c r="G91"/>
  <c r="G92"/>
  <c r="G93"/>
  <c r="G94"/>
  <c r="G95"/>
  <c r="G96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53"/>
  <c r="K54"/>
  <c r="K55"/>
  <c r="K56"/>
  <c r="K57"/>
  <c r="K58"/>
  <c r="K59"/>
  <c r="K60"/>
  <c r="K61"/>
  <c r="J324"/>
  <c r="H324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53"/>
  <c r="G54"/>
  <c r="G55"/>
  <c r="G56"/>
  <c r="G57"/>
  <c r="G58"/>
  <c r="G59"/>
  <c r="G60"/>
  <c r="G324" s="1"/>
  <c r="G61"/>
  <c r="K41"/>
  <c r="K42"/>
  <c r="K43"/>
  <c r="K44"/>
  <c r="K45"/>
  <c r="K46"/>
  <c r="K47"/>
  <c r="K48"/>
  <c r="K49"/>
  <c r="K50"/>
  <c r="K51"/>
  <c r="K52"/>
  <c r="K33"/>
  <c r="K34"/>
  <c r="K35"/>
  <c r="K36"/>
  <c r="K37"/>
  <c r="K38"/>
  <c r="K39"/>
  <c r="K40"/>
  <c r="J323"/>
  <c r="H323"/>
  <c r="G41"/>
  <c r="G42"/>
  <c r="G43"/>
  <c r="G44"/>
  <c r="G45"/>
  <c r="G46"/>
  <c r="G47"/>
  <c r="G48"/>
  <c r="G49"/>
  <c r="G50"/>
  <c r="G51"/>
  <c r="G52"/>
  <c r="G33"/>
  <c r="G34"/>
  <c r="G35"/>
  <c r="G36"/>
  <c r="G37"/>
  <c r="G38"/>
  <c r="G39"/>
  <c r="G40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J322"/>
  <c r="H322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2" s="1"/>
  <c r="G32"/>
  <c r="M773" i="4"/>
  <c r="L772"/>
  <c r="L773"/>
  <c r="J773"/>
  <c r="I773"/>
  <c r="F775"/>
  <c r="B8" i="5"/>
  <c r="C8" s="1"/>
  <c r="K327" i="3" l="1"/>
  <c r="G328"/>
  <c r="G339" s="1"/>
  <c r="G330"/>
  <c r="K331"/>
  <c r="G332"/>
  <c r="G316"/>
  <c r="K323"/>
  <c r="K325"/>
  <c r="K322"/>
  <c r="K316"/>
  <c r="G323"/>
  <c r="K324"/>
  <c r="G325"/>
  <c r="K328"/>
  <c r="K329"/>
  <c r="H332"/>
  <c r="K332"/>
  <c r="H333"/>
  <c r="K333"/>
  <c r="G334"/>
  <c r="H334"/>
  <c r="H335"/>
  <c r="H336"/>
  <c r="K336"/>
  <c r="K335"/>
  <c r="E9" i="5"/>
  <c r="H9"/>
  <c r="K9"/>
  <c r="N9"/>
  <c r="D9"/>
  <c r="F9"/>
  <c r="G9"/>
  <c r="I9"/>
  <c r="J9"/>
  <c r="L9"/>
  <c r="M9"/>
  <c r="O9"/>
  <c r="O11" s="1"/>
  <c r="L308" i="3"/>
  <c r="L304"/>
  <c r="L288"/>
  <c r="L284"/>
  <c r="L282"/>
  <c r="L280"/>
  <c r="L278"/>
  <c r="L270"/>
  <c r="L234"/>
  <c r="L230"/>
  <c r="L218"/>
  <c r="L212"/>
  <c r="L209"/>
  <c r="L207"/>
  <c r="L205"/>
  <c r="L200"/>
  <c r="L196"/>
  <c r="L189"/>
  <c r="L188"/>
  <c r="L181"/>
  <c r="L180"/>
  <c r="L173"/>
  <c r="L309"/>
  <c r="L307"/>
  <c r="L306"/>
  <c r="L305"/>
  <c r="L302"/>
  <c r="L301"/>
  <c r="L300"/>
  <c r="L299"/>
  <c r="L298"/>
  <c r="L297"/>
  <c r="L294"/>
  <c r="L293"/>
  <c r="L292"/>
  <c r="L336" s="1"/>
  <c r="L286"/>
  <c r="L269"/>
  <c r="L268"/>
  <c r="L266"/>
  <c r="L265"/>
  <c r="L264"/>
  <c r="L334" s="1"/>
  <c r="L263"/>
  <c r="L262"/>
  <c r="L333" s="1"/>
  <c r="L253"/>
  <c r="L251"/>
  <c r="L248"/>
  <c r="L238"/>
  <c r="L237"/>
  <c r="L228"/>
  <c r="L227"/>
  <c r="L224"/>
  <c r="L221"/>
  <c r="L219"/>
  <c r="L215"/>
  <c r="L214"/>
  <c r="L213"/>
  <c r="L210"/>
  <c r="L194"/>
  <c r="L192"/>
  <c r="L190"/>
  <c r="L187"/>
  <c r="L179"/>
  <c r="L178"/>
  <c r="L177"/>
  <c r="L158"/>
  <c r="L157"/>
  <c r="L156"/>
  <c r="L144"/>
  <c r="L141"/>
  <c r="L327" s="1"/>
  <c r="L133"/>
  <c r="L127"/>
  <c r="L125"/>
  <c r="L119"/>
  <c r="L118"/>
  <c r="L117"/>
  <c r="L112"/>
  <c r="L109"/>
  <c r="L108"/>
  <c r="L107"/>
  <c r="L103"/>
  <c r="L97"/>
  <c r="L96"/>
  <c r="L92"/>
  <c r="L82"/>
  <c r="L77"/>
  <c r="L76"/>
  <c r="L75"/>
  <c r="L74"/>
  <c r="L71"/>
  <c r="L70"/>
  <c r="L66"/>
  <c r="L64"/>
  <c r="L57"/>
  <c r="L56"/>
  <c r="L50"/>
  <c r="L48"/>
  <c r="L47"/>
  <c r="L13"/>
  <c r="L161"/>
  <c r="L160"/>
  <c r="L159"/>
  <c r="L155"/>
  <c r="L154"/>
  <c r="L328" s="1"/>
  <c r="L134"/>
  <c r="L121"/>
  <c r="L114"/>
  <c r="L105"/>
  <c r="L100"/>
  <c r="L94"/>
  <c r="L90"/>
  <c r="L89"/>
  <c r="L325" s="1"/>
  <c r="L84"/>
  <c r="L80"/>
  <c r="L69"/>
  <c r="L67"/>
  <c r="L65"/>
  <c r="L61"/>
  <c r="L60"/>
  <c r="L58"/>
  <c r="L55"/>
  <c r="L54"/>
  <c r="L52"/>
  <c r="L49"/>
  <c r="L45"/>
  <c r="L40"/>
  <c r="L39"/>
  <c r="L38"/>
  <c r="L37"/>
  <c r="L36"/>
  <c r="L32"/>
  <c r="L20"/>
  <c r="L19"/>
  <c r="L12"/>
  <c r="L11"/>
  <c r="L311"/>
  <c r="L313"/>
  <c r="H312"/>
  <c r="L332" l="1"/>
  <c r="K339"/>
  <c r="J312"/>
  <c r="H337"/>
  <c r="H339" s="1"/>
  <c r="H316"/>
  <c r="M11" i="5"/>
  <c r="N10"/>
  <c r="M12"/>
  <c r="O10"/>
  <c r="M10"/>
  <c r="J11"/>
  <c r="K10"/>
  <c r="J12"/>
  <c r="L10"/>
  <c r="J10"/>
  <c r="G11"/>
  <c r="H10"/>
  <c r="G12"/>
  <c r="I10"/>
  <c r="G10"/>
  <c r="D11"/>
  <c r="E10"/>
  <c r="D12"/>
  <c r="F10"/>
  <c r="D10"/>
  <c r="K11"/>
  <c r="K12"/>
  <c r="E11"/>
  <c r="E12"/>
  <c r="L323" i="3"/>
  <c r="L324"/>
  <c r="L331"/>
  <c r="L316"/>
  <c r="L322"/>
  <c r="L11" i="5"/>
  <c r="L12"/>
  <c r="I11"/>
  <c r="I12"/>
  <c r="F11"/>
  <c r="F12"/>
  <c r="N11"/>
  <c r="N12"/>
  <c r="H11"/>
  <c r="H12"/>
  <c r="L326" i="3"/>
  <c r="L337"/>
  <c r="L330"/>
  <c r="E318" l="1"/>
  <c r="B1" i="5" s="1"/>
  <c r="L318" i="3"/>
  <c r="J337"/>
  <c r="J339" s="1"/>
  <c r="J316"/>
  <c r="C13" i="5"/>
  <c r="F776" i="4" s="1"/>
  <c r="L339" i="3"/>
  <c r="C1" i="5" l="1"/>
  <c r="E2" l="1"/>
  <c r="H2"/>
  <c r="K2"/>
  <c r="N2"/>
  <c r="D2"/>
  <c r="F2"/>
  <c r="G2"/>
  <c r="I2"/>
  <c r="J2"/>
  <c r="L2"/>
  <c r="M2"/>
  <c r="O2"/>
  <c r="O4" s="1"/>
  <c r="M4" l="1"/>
  <c r="N3"/>
  <c r="M5"/>
  <c r="M3"/>
  <c r="O3"/>
  <c r="G4"/>
  <c r="H3"/>
  <c r="G5"/>
  <c r="I3"/>
  <c r="I5" s="1"/>
  <c r="G3"/>
  <c r="K4"/>
  <c r="K5"/>
  <c r="E4"/>
  <c r="E5"/>
  <c r="J4"/>
  <c r="K3"/>
  <c r="J5"/>
  <c r="L3"/>
  <c r="J3"/>
  <c r="D4"/>
  <c r="E3"/>
  <c r="D5"/>
  <c r="F3"/>
  <c r="F5" s="1"/>
  <c r="D3"/>
  <c r="L4"/>
  <c r="L5"/>
  <c r="I4"/>
  <c r="F4"/>
  <c r="N4"/>
  <c r="N5"/>
  <c r="H4"/>
  <c r="H5"/>
  <c r="C6" l="1"/>
  <c r="E319" i="3" s="1"/>
</calcChain>
</file>

<file path=xl/sharedStrings.xml><?xml version="1.0" encoding="utf-8"?>
<sst xmlns="http://schemas.openxmlformats.org/spreadsheetml/2006/main" count="6982" uniqueCount="1191">
  <si>
    <t>Thiết bị trong CNSX thức ăn CN</t>
  </si>
  <si>
    <t>Kỹ thuật lập trình trg đ.khiển</t>
  </si>
  <si>
    <t>Ngắn mạch trong hệ thống điện</t>
  </si>
  <si>
    <t>Thống kê kinh tế nông nghiệp</t>
  </si>
  <si>
    <t>Phương pháp khuyến nông</t>
  </si>
  <si>
    <t>PP ng.cứu khoa học giáo dục</t>
  </si>
  <si>
    <t>Công nghệ enzyme</t>
  </si>
  <si>
    <t>Bệnh lý học thú y 2</t>
  </si>
  <si>
    <t>Thương mại điện tử</t>
  </si>
  <si>
    <t>Cơ sở dữ liệu 1</t>
  </si>
  <si>
    <t>Chương trình dịch</t>
  </si>
  <si>
    <t>Trí tuệ nhân tạo</t>
  </si>
  <si>
    <t>An toàn thông tin</t>
  </si>
  <si>
    <t>Vận trù học</t>
  </si>
  <si>
    <t>Tài chính công</t>
  </si>
  <si>
    <t>Giao tiếp&amp;đàm phán kinh doanh</t>
  </si>
  <si>
    <t>Quản lý đầu tư kinh doanh</t>
  </si>
  <si>
    <t>Quản trị học</t>
  </si>
  <si>
    <t>Kỹ năng phân tích kinh doanh</t>
  </si>
  <si>
    <t>Hoá phân tích</t>
  </si>
  <si>
    <t>TH vi sinh vật chuyên ngành</t>
  </si>
  <si>
    <t>QL tài nguyên trên cs cộng đồg</t>
  </si>
  <si>
    <t>Khí tượng đại cương</t>
  </si>
  <si>
    <t>TH kỹ thuật xử lý chất thải</t>
  </si>
  <si>
    <t>Giáo dục và truyền thông MT</t>
  </si>
  <si>
    <t>Sản xuất sạch hơn</t>
  </si>
  <si>
    <t>Địa lý cảnh quan</t>
  </si>
  <si>
    <t>QL hành chính về môi trường</t>
  </si>
  <si>
    <t>0911</t>
  </si>
  <si>
    <t>1005</t>
  </si>
  <si>
    <t>1104</t>
  </si>
  <si>
    <t>1204</t>
  </si>
  <si>
    <t>Thống kê kinh tế - xã hội</t>
  </si>
  <si>
    <t>Tổ chức công tác khuyến nông</t>
  </si>
  <si>
    <t>Giải phẫu vật nuôi 2</t>
  </si>
  <si>
    <t>Bệnh lý học thú y 1</t>
  </si>
  <si>
    <t>Kế toán hợp nhất KD&amp;tâp đoàn</t>
  </si>
  <si>
    <t>ĐH-TT-CLC</t>
  </si>
  <si>
    <t>Dạy lớp TT-CLC</t>
  </si>
  <si>
    <t>Tiết thanh toán
(tiết)</t>
  </si>
  <si>
    <t>Tiết thanh toán (tiết)</t>
  </si>
  <si>
    <t>Tổng</t>
  </si>
  <si>
    <t>Trần Như</t>
  </si>
  <si>
    <t>Khuyên</t>
  </si>
  <si>
    <t>TB bảo quản và CBNS</t>
  </si>
  <si>
    <t>Ngô Quang</t>
  </si>
  <si>
    <t>Ước</t>
  </si>
  <si>
    <t>HTD08</t>
  </si>
  <si>
    <t>Duyên</t>
  </si>
  <si>
    <t>Thanh</t>
  </si>
  <si>
    <t>Phạm Thị Lan</t>
  </si>
  <si>
    <t>Trường</t>
  </si>
  <si>
    <t>Đồng Thanh</t>
  </si>
  <si>
    <t>Mai</t>
  </si>
  <si>
    <t>Kinh tế Tài nguyên và MT</t>
  </si>
  <si>
    <t>Giáp</t>
  </si>
  <si>
    <t>Ninh</t>
  </si>
  <si>
    <t>Quyền Đình</t>
  </si>
  <si>
    <t>Mai Lan</t>
  </si>
  <si>
    <t>PTN06</t>
  </si>
  <si>
    <t>Nguyễn Thị Minh</t>
  </si>
  <si>
    <t>Nhài</t>
  </si>
  <si>
    <t>Thúy</t>
  </si>
  <si>
    <t>Phong</t>
  </si>
  <si>
    <t>Lê Thị Thanh</t>
  </si>
  <si>
    <t>Nga</t>
  </si>
  <si>
    <t>Lê Khắc</t>
  </si>
  <si>
    <t>Trần Thế</t>
  </si>
  <si>
    <t>Kế hoạch và Đầu tư</t>
  </si>
  <si>
    <t>Hồ Ngọc</t>
  </si>
  <si>
    <t>Ngân</t>
  </si>
  <si>
    <t>Lê Thị Kim</t>
  </si>
  <si>
    <t>Yến</t>
  </si>
  <si>
    <t>NLM19</t>
  </si>
  <si>
    <t>Hà Thị Hồng</t>
  </si>
  <si>
    <t>Trần Khánh</t>
  </si>
  <si>
    <t>Dư</t>
  </si>
  <si>
    <t>Vũ Hải</t>
  </si>
  <si>
    <t>Đỗ Thị Kim</t>
  </si>
  <si>
    <t>Trịnh Thị Ngọc</t>
  </si>
  <si>
    <t>Nguyễn Công</t>
  </si>
  <si>
    <t>Phương pháp giáo dục</t>
  </si>
  <si>
    <t>Tâm</t>
  </si>
  <si>
    <t>Ngô Thị Thanh</t>
  </si>
  <si>
    <t>Phạm Hương</t>
  </si>
  <si>
    <t>Nguyễn Thị Thúy</t>
  </si>
  <si>
    <t>Tiếng Anh chuyên nghiệp</t>
  </si>
  <si>
    <t>Nguyễn Thị Bích</t>
  </si>
  <si>
    <t>Hà Thị</t>
  </si>
  <si>
    <t>Bùi Thị</t>
  </si>
  <si>
    <t>HS-CN sinh học thực phẩm</t>
  </si>
  <si>
    <t>CNC10</t>
  </si>
  <si>
    <t>Thảo</t>
  </si>
  <si>
    <t>Nguyễn Thị Hồng</t>
  </si>
  <si>
    <t>Chiên</t>
  </si>
  <si>
    <t>Linh</t>
  </si>
  <si>
    <t>Nguyễn Thị Hương</t>
  </si>
  <si>
    <t>Cam Thị Thu</t>
  </si>
  <si>
    <t>Chu Đức</t>
  </si>
  <si>
    <t>Nội - Chẩn - Dược lý</t>
  </si>
  <si>
    <t>Phạm Ngọc</t>
  </si>
  <si>
    <t>Thạch</t>
  </si>
  <si>
    <t>NCH06</t>
  </si>
  <si>
    <t>NCH07</t>
  </si>
  <si>
    <t>Toản</t>
  </si>
  <si>
    <t>Lành</t>
  </si>
  <si>
    <t>Nguyễn Hoài</t>
  </si>
  <si>
    <t>Sử Thanh</t>
  </si>
  <si>
    <t>Tổ chức - Giải phẫu - Phôi thai</t>
  </si>
  <si>
    <t>GTC10</t>
  </si>
  <si>
    <t>Tiếp</t>
  </si>
  <si>
    <t>Điệp</t>
  </si>
  <si>
    <t>Nguyễn Hà</t>
  </si>
  <si>
    <t>Huệ</t>
  </si>
  <si>
    <t>Lê Thị Diệu</t>
  </si>
  <si>
    <t>Thùy</t>
  </si>
  <si>
    <t>Thân Ngọc</t>
  </si>
  <si>
    <t>Trần Trung</t>
  </si>
  <si>
    <t>Lương Minh</t>
  </si>
  <si>
    <t>Nguyễn Tiến</t>
  </si>
  <si>
    <t>Hiển</t>
  </si>
  <si>
    <t>Lê Thị Minh</t>
  </si>
  <si>
    <t>Ngô Công</t>
  </si>
  <si>
    <t>Hoàng Thị</t>
  </si>
  <si>
    <t>TOT09</t>
  </si>
  <si>
    <t>Ngọc Minh</t>
  </si>
  <si>
    <t>TOT11</t>
  </si>
  <si>
    <t>Phí Thị Diễm</t>
  </si>
  <si>
    <t>Nguyễn Đăng</t>
  </si>
  <si>
    <t>Quý</t>
  </si>
  <si>
    <t>Lê Thị Thu</t>
  </si>
  <si>
    <t>Đồng Huy</t>
  </si>
  <si>
    <t>Giới</t>
  </si>
  <si>
    <t>Đinh Hồng</t>
  </si>
  <si>
    <t>Nguyễn Tú</t>
  </si>
  <si>
    <t>Nguyễn Thị Khánh</t>
  </si>
  <si>
    <t>Hoàn</t>
  </si>
  <si>
    <t>Nông Hữu</t>
  </si>
  <si>
    <t>Cao Trường</t>
  </si>
  <si>
    <t>QMT03</t>
  </si>
  <si>
    <t>Võ Hữu</t>
  </si>
  <si>
    <t>Công</t>
  </si>
  <si>
    <t>Nuôi trồng thuỷ sản</t>
  </si>
  <si>
    <t>Lê Thị Hoàng</t>
  </si>
  <si>
    <t>Hậu</t>
  </si>
  <si>
    <t>Hoàng Văn</t>
  </si>
  <si>
    <t>GDT14</t>
  </si>
  <si>
    <t>Đặng Đức</t>
  </si>
  <si>
    <t>Quảng</t>
  </si>
  <si>
    <t>Cao Hùng</t>
  </si>
  <si>
    <t>Cừ</t>
  </si>
  <si>
    <t>Thiện</t>
  </si>
  <si>
    <t>Lương Thanh</t>
  </si>
  <si>
    <t>Hãnh</t>
  </si>
  <si>
    <t>Phạm Quốc</t>
  </si>
  <si>
    <t>Lê Trọng</t>
  </si>
  <si>
    <t>Động</t>
  </si>
  <si>
    <t>Tuân</t>
  </si>
  <si>
    <t>Quân sự chung</t>
  </si>
  <si>
    <t>QS007</t>
  </si>
  <si>
    <t>Công tác QP-AN</t>
  </si>
  <si>
    <t>Họ đệm</t>
  </si>
  <si>
    <t>Tên</t>
  </si>
  <si>
    <t>Mã</t>
  </si>
  <si>
    <t>Bmay3</t>
  </si>
  <si>
    <t>0602</t>
  </si>
  <si>
    <t>0102</t>
  </si>
  <si>
    <t>0105</t>
  </si>
  <si>
    <t>0403</t>
  </si>
  <si>
    <t>0802</t>
  </si>
  <si>
    <t>1309</t>
  </si>
  <si>
    <t>1004</t>
  </si>
  <si>
    <t>0803</t>
  </si>
  <si>
    <t>0103</t>
  </si>
  <si>
    <t>0104</t>
  </si>
  <si>
    <t>0401</t>
  </si>
  <si>
    <t>0402</t>
  </si>
  <si>
    <t>0101</t>
  </si>
  <si>
    <t>0201</t>
  </si>
  <si>
    <t>1205</t>
  </si>
  <si>
    <t>0107</t>
  </si>
  <si>
    <t>0202</t>
  </si>
  <si>
    <t>0204</t>
  </si>
  <si>
    <t>3300</t>
  </si>
  <si>
    <t>0904</t>
  </si>
  <si>
    <t>0206</t>
  </si>
  <si>
    <t>0409</t>
  </si>
  <si>
    <t>0307</t>
  </si>
  <si>
    <t>Đoàn Thị Thúy</t>
  </si>
  <si>
    <t>Hóa học</t>
  </si>
  <si>
    <t>1301</t>
  </si>
  <si>
    <t>0302</t>
  </si>
  <si>
    <t>0501</t>
  </si>
  <si>
    <t>Kinh tế nông nghiệp và Chính sách</t>
  </si>
  <si>
    <t>0505</t>
  </si>
  <si>
    <t>0503</t>
  </si>
  <si>
    <t>0506</t>
  </si>
  <si>
    <t>Kế toán quản trị và Kiểm toán</t>
  </si>
  <si>
    <t>1105</t>
  </si>
  <si>
    <t>1101</t>
  </si>
  <si>
    <t>0901</t>
  </si>
  <si>
    <t>1103</t>
  </si>
  <si>
    <t>0310</t>
  </si>
  <si>
    <t>0902</t>
  </si>
  <si>
    <t>0703</t>
  </si>
  <si>
    <t>0704</t>
  </si>
  <si>
    <t>0903</t>
  </si>
  <si>
    <t>0601</t>
  </si>
  <si>
    <t>0604</t>
  </si>
  <si>
    <t>0502</t>
  </si>
  <si>
    <t>0504</t>
  </si>
  <si>
    <t>0701</t>
  </si>
  <si>
    <t>PP thí nghiệm và Thống kê sinh học</t>
  </si>
  <si>
    <t>0106</t>
  </si>
  <si>
    <t>2303</t>
  </si>
  <si>
    <t>2301</t>
  </si>
  <si>
    <t>0306</t>
  </si>
  <si>
    <t>1311</t>
  </si>
  <si>
    <t>1308</t>
  </si>
  <si>
    <t>0305</t>
  </si>
  <si>
    <t>Rau Hoa Quả và Cảnh quan</t>
  </si>
  <si>
    <t>0108</t>
  </si>
  <si>
    <t>0203</t>
  </si>
  <si>
    <t>0208</t>
  </si>
  <si>
    <t>0603</t>
  </si>
  <si>
    <t>1102</t>
  </si>
  <si>
    <t>0304</t>
  </si>
  <si>
    <t>0406</t>
  </si>
  <si>
    <t>0906</t>
  </si>
  <si>
    <t>0111</t>
  </si>
  <si>
    <t>1401</t>
  </si>
  <si>
    <t>Toán học</t>
  </si>
  <si>
    <t>1001</t>
  </si>
  <si>
    <t>Nguyễn Thủy</t>
  </si>
  <si>
    <t>1006</t>
  </si>
  <si>
    <t>0312</t>
  </si>
  <si>
    <t>0407</t>
  </si>
  <si>
    <t>1002</t>
  </si>
  <si>
    <t>1303</t>
  </si>
  <si>
    <t>Vi sinh vật - Truyền nhiễm</t>
  </si>
  <si>
    <t>0905</t>
  </si>
  <si>
    <t>Ma LH</t>
  </si>
  <si>
    <t>Bệnh cây đại cương</t>
  </si>
  <si>
    <t>Cây công nghiệp đại cương</t>
  </si>
  <si>
    <t>Di truyền thực vật đại cương</t>
  </si>
  <si>
    <t>Quy hoạch cảnh quan</t>
  </si>
  <si>
    <t>Quy hoạch sản xuất nông nghiệp</t>
  </si>
  <si>
    <t>Cơ sở dữ liệu đất đai</t>
  </si>
  <si>
    <t>Chỉ thị sinh học môi trường</t>
  </si>
  <si>
    <t>An toàn điện</t>
  </si>
  <si>
    <t>Kinh tế vĩ mô 2</t>
  </si>
  <si>
    <t>Kỹ năng QL &amp; làm việc nhóm</t>
  </si>
  <si>
    <t>Bệnh lý thú y</t>
  </si>
  <si>
    <t>0801</t>
  </si>
  <si>
    <t>0907</t>
  </si>
  <si>
    <t>Tên học phần</t>
  </si>
  <si>
    <t>Số SV
(SV)</t>
  </si>
  <si>
    <t>Đơn giá
(đồng)</t>
  </si>
  <si>
    <t>Thành tiền
(đồng)</t>
  </si>
  <si>
    <t>Còn nhận
(đồng)</t>
  </si>
  <si>
    <t>Tiết QĐ 
(tiết)</t>
  </si>
  <si>
    <t>TỔNG CỘNG</t>
  </si>
  <si>
    <t>Phân tích định lượng</t>
  </si>
  <si>
    <t>Toán kinh tế</t>
  </si>
  <si>
    <t>Kinh tế lượng</t>
  </si>
  <si>
    <t>Phương pháp thí nghiệm</t>
  </si>
  <si>
    <t>Khuyến nông</t>
  </si>
  <si>
    <t>Giáo dục quốc phòng 3</t>
  </si>
  <si>
    <t>Giáo dục quốc phòng 1</t>
  </si>
  <si>
    <t>Giáo dục quốc phòng 2</t>
  </si>
  <si>
    <t>Thuế bất động sản</t>
  </si>
  <si>
    <t>Định giá đất</t>
  </si>
  <si>
    <t>Bồi thường giải phóng mặt bằng</t>
  </si>
  <si>
    <t>Quản lý đất đai</t>
  </si>
  <si>
    <t>Quản lý môi trường</t>
  </si>
  <si>
    <t>Quy hoạch đất</t>
  </si>
  <si>
    <t>Quy hoạch sử dụng đất</t>
  </si>
  <si>
    <t>Quy hoạch môi trường</t>
  </si>
  <si>
    <t>Quy hoạch phát triển nông thôn</t>
  </si>
  <si>
    <t>Vũ Thị Thu</t>
  </si>
  <si>
    <t>Cây rau chuyên khoa</t>
  </si>
  <si>
    <t>Sinh học</t>
  </si>
  <si>
    <t>Sinh học động vật</t>
  </si>
  <si>
    <t>Động vật học</t>
  </si>
  <si>
    <t>Sinh lý - Tập tính động vật</t>
  </si>
  <si>
    <t>Sinh lý động vật 1</t>
  </si>
  <si>
    <t>Sinh lý động vật 2</t>
  </si>
  <si>
    <t>Sinh thái nông nghiệp</t>
  </si>
  <si>
    <t>Lâm nghiệp cơ bản</t>
  </si>
  <si>
    <t>Nông lâm kết hợp</t>
  </si>
  <si>
    <t>Tư tưởng Hồ Chí Minh</t>
  </si>
  <si>
    <t>Tài chính</t>
  </si>
  <si>
    <t>Tài chính nông nghiệp</t>
  </si>
  <si>
    <t>Tài nguyên nước</t>
  </si>
  <si>
    <t>Quản lý nguồn nước</t>
  </si>
  <si>
    <t>Thú y cộng đồng</t>
  </si>
  <si>
    <t>Vệ sinh ATTP nguồn gốc ĐV</t>
  </si>
  <si>
    <t>Kiểm nghiệm thú sản</t>
  </si>
  <si>
    <t>Vệ sinh thú y 1</t>
  </si>
  <si>
    <t>Thực vật</t>
  </si>
  <si>
    <t>Thực vật học</t>
  </si>
  <si>
    <t>Tiếng Anh cơ bản</t>
  </si>
  <si>
    <t>Xác suất thống kê</t>
  </si>
  <si>
    <t>Toán cao cấp</t>
  </si>
  <si>
    <t>Giải tích</t>
  </si>
  <si>
    <t>Giải tích 2</t>
  </si>
  <si>
    <t>Nguyễn Thị Lan</t>
  </si>
  <si>
    <t>Giải tích 1</t>
  </si>
  <si>
    <t>Trắc địa 2</t>
  </si>
  <si>
    <t>Trắc địa 1</t>
  </si>
  <si>
    <t>Bản đồ học</t>
  </si>
  <si>
    <t>Bản đồ địa chính</t>
  </si>
  <si>
    <t>Tự động hóa</t>
  </si>
  <si>
    <t>Vật lý</t>
  </si>
  <si>
    <t>Nguyễn Thị Thanh</t>
  </si>
  <si>
    <t>Vi sinh vật</t>
  </si>
  <si>
    <t>Sinh học đất</t>
  </si>
  <si>
    <t>Bệnh truyền nhiễm thú y 1</t>
  </si>
  <si>
    <t>Dịch tễ học thú y</t>
  </si>
  <si>
    <t>Miễn dịch học ứng dụng</t>
  </si>
  <si>
    <t>ĐH</t>
  </si>
  <si>
    <t>Nguyễn Tất</t>
  </si>
  <si>
    <t>Thiêm</t>
  </si>
  <si>
    <t>Thu</t>
  </si>
  <si>
    <t>Hoàng</t>
  </si>
  <si>
    <t>Nguyễn Thị</t>
  </si>
  <si>
    <t>Loan</t>
  </si>
  <si>
    <t>Nguyễn Văn</t>
  </si>
  <si>
    <t>Viên</t>
  </si>
  <si>
    <t>Hồng</t>
  </si>
  <si>
    <t>Đỗ Tấn</t>
  </si>
  <si>
    <t>Dũng</t>
  </si>
  <si>
    <t>Hảo</t>
  </si>
  <si>
    <t>Kiên</t>
  </si>
  <si>
    <t>Nguyễn Đức</t>
  </si>
  <si>
    <t>Huy</t>
  </si>
  <si>
    <t>Hà</t>
  </si>
  <si>
    <t>Cường</t>
  </si>
  <si>
    <t>Nguyễn Đình</t>
  </si>
  <si>
    <t>Vinh</t>
  </si>
  <si>
    <t>Hải</t>
  </si>
  <si>
    <t>Thắng</t>
  </si>
  <si>
    <t>Nguyễn Thế</t>
  </si>
  <si>
    <t>Lộc</t>
  </si>
  <si>
    <t>Hằng</t>
  </si>
  <si>
    <t>Long</t>
  </si>
  <si>
    <t>Tăng Thị</t>
  </si>
  <si>
    <t>Hạnh</t>
  </si>
  <si>
    <t>Phạm Văn</t>
  </si>
  <si>
    <t>Nhung</t>
  </si>
  <si>
    <t>Phạm Thị</t>
  </si>
  <si>
    <t>Hiếu</t>
  </si>
  <si>
    <t>Tùng</t>
  </si>
  <si>
    <t>CTU11</t>
  </si>
  <si>
    <t>Lê Ngọc</t>
  </si>
  <si>
    <t>Anh</t>
  </si>
  <si>
    <t>Hồ Thị Thu</t>
  </si>
  <si>
    <t>Giang</t>
  </si>
  <si>
    <t>Trần Thị Thu</t>
  </si>
  <si>
    <t>Phương</t>
  </si>
  <si>
    <t>HTN09</t>
  </si>
  <si>
    <t>Nguyễn Hồng</t>
  </si>
  <si>
    <t>Nguyễn Thị Ngọc</t>
  </si>
  <si>
    <t>Đỗ Thị</t>
  </si>
  <si>
    <t>Hường</t>
  </si>
  <si>
    <t>Phan Thị</t>
  </si>
  <si>
    <t>Thủy</t>
  </si>
  <si>
    <t>Di truyền giống</t>
  </si>
  <si>
    <t>Nguyễn Tuấn</t>
  </si>
  <si>
    <t>Hiền</t>
  </si>
  <si>
    <t>Trần Văn</t>
  </si>
  <si>
    <t>Quang</t>
  </si>
  <si>
    <t>Minh</t>
  </si>
  <si>
    <t>DTC10</t>
  </si>
  <si>
    <t>Ngọc</t>
  </si>
  <si>
    <t>Châm</t>
  </si>
  <si>
    <t>DTC07</t>
  </si>
  <si>
    <t>Nguyễn Thanh</t>
  </si>
  <si>
    <t>Tuấn</t>
  </si>
  <si>
    <t>Dung</t>
  </si>
  <si>
    <t>Vũ Thanh</t>
  </si>
  <si>
    <t>Hoa</t>
  </si>
  <si>
    <t>Nguyễn Anh</t>
  </si>
  <si>
    <t>Trang</t>
  </si>
  <si>
    <t>Lan</t>
  </si>
  <si>
    <t>Nguyễn Hữu</t>
  </si>
  <si>
    <t>Phùng Thị Thu</t>
  </si>
  <si>
    <t>Hòa</t>
  </si>
  <si>
    <t>Bùi Văn</t>
  </si>
  <si>
    <t>Xuân</t>
  </si>
  <si>
    <t>Nguyễn Xuân</t>
  </si>
  <si>
    <t>Nguyễn Ngọc</t>
  </si>
  <si>
    <t>Sơn</t>
  </si>
  <si>
    <t>Nguyễn Thị Dương</t>
  </si>
  <si>
    <t>Huyền</t>
  </si>
  <si>
    <t>Di truyền Giống gia súc</t>
  </si>
  <si>
    <t>Bộ</t>
  </si>
  <si>
    <t>DTG08</t>
  </si>
  <si>
    <t>Nguyễn Chí</t>
  </si>
  <si>
    <t>Thành</t>
  </si>
  <si>
    <t>Dương Thu</t>
  </si>
  <si>
    <t>Hương</t>
  </si>
  <si>
    <t>Nguyệt</t>
  </si>
  <si>
    <t>SHD08</t>
  </si>
  <si>
    <t>Trần Bích</t>
  </si>
  <si>
    <t>Dinh dưỡng và Thức ăn</t>
  </si>
  <si>
    <t>Bùi Quang</t>
  </si>
  <si>
    <t>Lê Việt</t>
  </si>
  <si>
    <t>Đặng Thuý</t>
  </si>
  <si>
    <t>Nguyễn Thị Tuyết</t>
  </si>
  <si>
    <t>Lê</t>
  </si>
  <si>
    <t>Đặng Thái</t>
  </si>
  <si>
    <t>Yên</t>
  </si>
  <si>
    <t>Ngô Thị</t>
  </si>
  <si>
    <t>Nguyễn Bá</t>
  </si>
  <si>
    <t>Mùi</t>
  </si>
  <si>
    <t>Cù Thị Thiên</t>
  </si>
  <si>
    <t>Phạm Kim</t>
  </si>
  <si>
    <t>Đăng</t>
  </si>
  <si>
    <t>Đỗ Nguyên</t>
  </si>
  <si>
    <t>Phan Quốc</t>
  </si>
  <si>
    <t>Hưng</t>
  </si>
  <si>
    <t>Luyện Hữu</t>
  </si>
  <si>
    <t>Cử</t>
  </si>
  <si>
    <t>Cao Việt</t>
  </si>
  <si>
    <t>Vũ Thị</t>
  </si>
  <si>
    <t>Tám</t>
  </si>
  <si>
    <t>Nguyễn Quang</t>
  </si>
  <si>
    <t>Học</t>
  </si>
  <si>
    <t>Nguyễn Khắc Việt</t>
  </si>
  <si>
    <t>Ba</t>
  </si>
  <si>
    <t>Đỗ Văn</t>
  </si>
  <si>
    <t>Nhạ</t>
  </si>
  <si>
    <t>Nguyễn Thị Thu</t>
  </si>
  <si>
    <t>Quân</t>
  </si>
  <si>
    <t>Bùi Nguyên</t>
  </si>
  <si>
    <t>Phan Thị Thanh</t>
  </si>
  <si>
    <t>Nam</t>
  </si>
  <si>
    <t>Trắc địa bản đồ</t>
  </si>
  <si>
    <t>Trung</t>
  </si>
  <si>
    <t>Phan Văn</t>
  </si>
  <si>
    <t>Khuê</t>
  </si>
  <si>
    <t>Trần Trọng</t>
  </si>
  <si>
    <t>Thuận</t>
  </si>
  <si>
    <t>Lê Thị</t>
  </si>
  <si>
    <t>Vân</t>
  </si>
  <si>
    <t>TTD01</t>
  </si>
  <si>
    <t>Trần Quốc</t>
  </si>
  <si>
    <t>Nông hóa</t>
  </si>
  <si>
    <t>NHO03</t>
  </si>
  <si>
    <t>Nguyễn Thu</t>
  </si>
  <si>
    <t>Thao</t>
  </si>
  <si>
    <t>CHO02</t>
  </si>
  <si>
    <t>Nguyễn Chung</t>
  </si>
  <si>
    <t>Thông</t>
  </si>
  <si>
    <t>Dương</t>
  </si>
  <si>
    <t>Điều</t>
  </si>
  <si>
    <t>Nguyễn Kim</t>
  </si>
  <si>
    <t>Đạt</t>
  </si>
  <si>
    <t>Hiên</t>
  </si>
  <si>
    <t>Mai Thị Thanh</t>
  </si>
  <si>
    <t>Ngô Phương</t>
  </si>
  <si>
    <t>Đào Quang</t>
  </si>
  <si>
    <t>Tống Ngọc</t>
  </si>
  <si>
    <t>Lê Văn</t>
  </si>
  <si>
    <t>Châu</t>
  </si>
  <si>
    <t>Cơ học kỹ thuật</t>
  </si>
  <si>
    <t>Cơ sở kỹ thuật điện</t>
  </si>
  <si>
    <t>Canh tác học</t>
  </si>
  <si>
    <t>Chăn nuôi chuyên khoa</t>
  </si>
  <si>
    <t>Dinh dưỡng động vật</t>
  </si>
  <si>
    <t>Vi sinh vật đại cương</t>
  </si>
  <si>
    <t>Thức ăn chăn nuôi</t>
  </si>
  <si>
    <t>Giáo dục thể chất</t>
  </si>
  <si>
    <t>Bóng chuyền 1</t>
  </si>
  <si>
    <t>Bóng đá 1</t>
  </si>
  <si>
    <t>Lý thuyết GDTC - Chạy cự ly TB</t>
  </si>
  <si>
    <t>Thể dục</t>
  </si>
  <si>
    <t>Cờ vua 1</t>
  </si>
  <si>
    <t>Chạy 100m - Nhảy xa</t>
  </si>
  <si>
    <t>Bóng rổ 1</t>
  </si>
  <si>
    <t>Chạy 100m – Nhảy xa</t>
  </si>
  <si>
    <t>Mô học 1</t>
  </si>
  <si>
    <t>Giải phẫu vật nuôi 1</t>
  </si>
  <si>
    <t>Tiếng La tinh</t>
  </si>
  <si>
    <t>Hoá sinh đại cương</t>
  </si>
  <si>
    <t>Hoá sinh động vật</t>
  </si>
  <si>
    <t>Hệ thống điện</t>
  </si>
  <si>
    <t>Sử dụng điện năng</t>
  </si>
  <si>
    <t>Hệ thống thông tin địa lý</t>
  </si>
  <si>
    <t>TH hệ thống thông tin địa lý</t>
  </si>
  <si>
    <t>Viễn thám</t>
  </si>
  <si>
    <t>Tin học ứng dụng vẽ bản đồ</t>
  </si>
  <si>
    <t>Hệ thống thông tin đất đai</t>
  </si>
  <si>
    <t>Độc học môi trường</t>
  </si>
  <si>
    <t>Hóa hữu cơ</t>
  </si>
  <si>
    <t>Hóa học đại cương</t>
  </si>
  <si>
    <t>Hoá học đại cương</t>
  </si>
  <si>
    <t>Hóa phân tích</t>
  </si>
  <si>
    <t>Chu Thị Thanh</t>
  </si>
  <si>
    <t>Khoa học đất</t>
  </si>
  <si>
    <t>Thổ nhưỡng chuyên khoa</t>
  </si>
  <si>
    <t>Thổ nhưỡng</t>
  </si>
  <si>
    <t>Đánh giá đất</t>
  </si>
  <si>
    <t>Thổ nhưỡng đại cương</t>
  </si>
  <si>
    <t>Nguyễn Thị Huyền</t>
  </si>
  <si>
    <t>Kinh tế</t>
  </si>
  <si>
    <t>Nguyên lý kinh tế</t>
  </si>
  <si>
    <t>Chính sách công</t>
  </si>
  <si>
    <t>Kinh tế nông thôn</t>
  </si>
  <si>
    <t>Kinh tế tài nguyên</t>
  </si>
  <si>
    <t>Kinh tế môi trường</t>
  </si>
  <si>
    <t>Kế toán tài chính</t>
  </si>
  <si>
    <t>Kế toán thuế</t>
  </si>
  <si>
    <t>Kế toán hành chính sự nghiệp</t>
  </si>
  <si>
    <t>Ký sinh trùng</t>
  </si>
  <si>
    <t>Ký sinh trùng thú y 1</t>
  </si>
  <si>
    <t>Phân bón</t>
  </si>
  <si>
    <t>Dược lý học thú y</t>
  </si>
  <si>
    <t>Bệnh nội khoa thú y 1</t>
  </si>
  <si>
    <t>Chẩn đoán bệnh thú y</t>
  </si>
  <si>
    <t>Bệnh nội khoa thú y 2</t>
  </si>
  <si>
    <t>Chẩn đoán - Bệnh nội khoa TY</t>
  </si>
  <si>
    <t>Thú y cơ bản</t>
  </si>
  <si>
    <t>Tiếng Anh 0</t>
  </si>
  <si>
    <t>Tiếng Anh 3</t>
  </si>
  <si>
    <t>Tiếng Anh 1</t>
  </si>
  <si>
    <t>Tiếng Anh 2</t>
  </si>
  <si>
    <t>Tiếng Anh chuyên ngành NH</t>
  </si>
  <si>
    <t>Ngoại sản</t>
  </si>
  <si>
    <t>Sinh sản gia súc 1</t>
  </si>
  <si>
    <t>Những NLCB của CN Mác-Lênin 1</t>
  </si>
  <si>
    <t>Những NLCB của CN Mác-Lênin 2</t>
  </si>
  <si>
    <t>Pháp luật</t>
  </si>
  <si>
    <t>Pháp luật đại cương</t>
  </si>
  <si>
    <t>Phát triển nông thôn</t>
  </si>
  <si>
    <t>Kỹ năng đào tạo người lớn tuổi</t>
  </si>
  <si>
    <t>Marketing</t>
  </si>
  <si>
    <t>HOA01</t>
  </si>
  <si>
    <t>SH001</t>
  </si>
  <si>
    <t>VLY11</t>
  </si>
  <si>
    <t>TOA28</t>
  </si>
  <si>
    <t>DIE07</t>
  </si>
  <si>
    <t>DIE13</t>
  </si>
  <si>
    <t>BCY08</t>
  </si>
  <si>
    <t>QDD09</t>
  </si>
  <si>
    <t>TBD02</t>
  </si>
  <si>
    <t>NHO08</t>
  </si>
  <si>
    <t>HTD01</t>
  </si>
  <si>
    <t>HTD02</t>
  </si>
  <si>
    <t>HTD09</t>
  </si>
  <si>
    <t>HTD12</t>
  </si>
  <si>
    <t>TDH04</t>
  </si>
  <si>
    <t>TDH09</t>
  </si>
  <si>
    <t>KLS09</t>
  </si>
  <si>
    <t>TBI01</t>
  </si>
  <si>
    <t>DIE08</t>
  </si>
  <si>
    <t>DIE15</t>
  </si>
  <si>
    <t>HSD01</t>
  </si>
  <si>
    <t>DTA03</t>
  </si>
  <si>
    <t>DTA06</t>
  </si>
  <si>
    <t>DTA07</t>
  </si>
  <si>
    <t>SHD05</t>
  </si>
  <si>
    <t>SHD06</t>
  </si>
  <si>
    <t>SLD04</t>
  </si>
  <si>
    <t>SLD06</t>
  </si>
  <si>
    <t>SLD07</t>
  </si>
  <si>
    <t>BKT01</t>
  </si>
  <si>
    <t>BKT08</t>
  </si>
  <si>
    <t>MKT09</t>
  </si>
  <si>
    <t>KEQ10</t>
  </si>
  <si>
    <t>KDT07</t>
  </si>
  <si>
    <t>KT015</t>
  </si>
  <si>
    <t>KNN04</t>
  </si>
  <si>
    <t>KNN15</t>
  </si>
  <si>
    <t>KTM01</t>
  </si>
  <si>
    <t>PTN07</t>
  </si>
  <si>
    <t>PTN11</t>
  </si>
  <si>
    <t>PTN18</t>
  </si>
  <si>
    <t>KTL07</t>
  </si>
  <si>
    <t>KTL08</t>
  </si>
  <si>
    <t>KTL19</t>
  </si>
  <si>
    <t>KTL20</t>
  </si>
  <si>
    <t>KTL22</t>
  </si>
  <si>
    <t>NLM10</t>
  </si>
  <si>
    <t>NLM17</t>
  </si>
  <si>
    <t>DCM03</t>
  </si>
  <si>
    <t>DCM04</t>
  </si>
  <si>
    <t>DCM05</t>
  </si>
  <si>
    <t>DCM06</t>
  </si>
  <si>
    <t>PHL02</t>
  </si>
  <si>
    <t>HOA07</t>
  </si>
  <si>
    <t>STN03</t>
  </si>
  <si>
    <t>STN07</t>
  </si>
  <si>
    <t>STN20</t>
  </si>
  <si>
    <t>VSV03</t>
  </si>
  <si>
    <t>VSV04</t>
  </si>
  <si>
    <t>VSV07</t>
  </si>
  <si>
    <t>VSV09</t>
  </si>
  <si>
    <t>VSV10</t>
  </si>
  <si>
    <t>QMT02</t>
  </si>
  <si>
    <t>QMT08</t>
  </si>
  <si>
    <t>CTU06</t>
  </si>
  <si>
    <t>CTU08</t>
  </si>
  <si>
    <t>BCY02</t>
  </si>
  <si>
    <t>BCY03</t>
  </si>
  <si>
    <t>CLT02</t>
  </si>
  <si>
    <t>HTN08</t>
  </si>
  <si>
    <t>RAQ03</t>
  </si>
  <si>
    <t>TVA10</t>
  </si>
  <si>
    <t>TBD03</t>
  </si>
  <si>
    <t>TBD05</t>
  </si>
  <si>
    <t>TBD08</t>
  </si>
  <si>
    <t>KHD02</t>
  </si>
  <si>
    <t>KHD03</t>
  </si>
  <si>
    <t>KHD05</t>
  </si>
  <si>
    <t>KHD10</t>
  </si>
  <si>
    <t>NHO07</t>
  </si>
  <si>
    <t>QDD02</t>
  </si>
  <si>
    <t>QHD01</t>
  </si>
  <si>
    <t>QHD03</t>
  </si>
  <si>
    <t>QHD04</t>
  </si>
  <si>
    <t>QHD05</t>
  </si>
  <si>
    <t>QHD07</t>
  </si>
  <si>
    <t>QHD09</t>
  </si>
  <si>
    <t>TNN05</t>
  </si>
  <si>
    <t>TNN10</t>
  </si>
  <si>
    <t>TTD04</t>
  </si>
  <si>
    <t>TTD06</t>
  </si>
  <si>
    <t>TTD07</t>
  </si>
  <si>
    <t>NN001</t>
  </si>
  <si>
    <t>NN006</t>
  </si>
  <si>
    <t>NN011</t>
  </si>
  <si>
    <t>NN015</t>
  </si>
  <si>
    <t>NN022</t>
  </si>
  <si>
    <t>NN028</t>
  </si>
  <si>
    <t>PPG01</t>
  </si>
  <si>
    <t>TOA07</t>
  </si>
  <si>
    <t>TOA16</t>
  </si>
  <si>
    <t>TOA17</t>
  </si>
  <si>
    <t>TOA19</t>
  </si>
  <si>
    <t>TOA21</t>
  </si>
  <si>
    <t>TOA27</t>
  </si>
  <si>
    <t>VLY09</t>
  </si>
  <si>
    <t>VLY10</t>
  </si>
  <si>
    <t>CNP02</t>
  </si>
  <si>
    <t>CNP07</t>
  </si>
  <si>
    <t>CNP09</t>
  </si>
  <si>
    <t>CNP12</t>
  </si>
  <si>
    <t>TOT08</t>
  </si>
  <si>
    <t>NTS04</t>
  </si>
  <si>
    <t>GTC02</t>
  </si>
  <si>
    <t>KST12</t>
  </si>
  <si>
    <t>NCH04</t>
  </si>
  <si>
    <t>NGS04</t>
  </si>
  <si>
    <t>NGS10</t>
  </si>
  <si>
    <t>NGS11</t>
  </si>
  <si>
    <t>NGS12</t>
  </si>
  <si>
    <t>VTN12</t>
  </si>
  <si>
    <t>VTN18</t>
  </si>
  <si>
    <t>COD09</t>
  </si>
  <si>
    <t>GDT01</t>
  </si>
  <si>
    <t>GDT03</t>
  </si>
  <si>
    <t>GDT07</t>
  </si>
  <si>
    <t>GDT08</t>
  </si>
  <si>
    <t>GDT10</t>
  </si>
  <si>
    <t>GDT11</t>
  </si>
  <si>
    <t>GDT13</t>
  </si>
  <si>
    <t>GDT15</t>
  </si>
  <si>
    <t>GDT18</t>
  </si>
  <si>
    <t>GDT20</t>
  </si>
  <si>
    <t>GDT21</t>
  </si>
  <si>
    <t>GDT22</t>
  </si>
  <si>
    <t>GDT23</t>
  </si>
  <si>
    <t>GDT24</t>
  </si>
  <si>
    <t>Ghi chú</t>
  </si>
  <si>
    <t>CH</t>
  </si>
  <si>
    <t>TT</t>
  </si>
  <si>
    <t>QS008</t>
  </si>
  <si>
    <t>STT</t>
  </si>
  <si>
    <t>Mã GV</t>
  </si>
  <si>
    <t>Bộ môn</t>
  </si>
  <si>
    <t>Đường lối cách mạng của ĐCSVN</t>
  </si>
  <si>
    <t>Đường lối cách mạng của ĐCS VN</t>
  </si>
  <si>
    <t>Bệnh cây</t>
  </si>
  <si>
    <t>Thuốc bảo vệ thực vật</t>
  </si>
  <si>
    <t>Côn trùng</t>
  </si>
  <si>
    <t>Công nghệ cơ khí</t>
  </si>
  <si>
    <t>Công nghệ chế biến</t>
  </si>
  <si>
    <t>Công nghệ môi trường</t>
  </si>
  <si>
    <t>Công nghệ phần mềm</t>
  </si>
  <si>
    <t>Cấu trúc dữ liệu và giải thuật</t>
  </si>
  <si>
    <t>Cây công nghiệp</t>
  </si>
  <si>
    <t>Cây lương thực</t>
  </si>
  <si>
    <t>Cây lương thực đại cương</t>
  </si>
  <si>
    <t>BỘ NÔNG NGHIỆP VÀ PTNT</t>
  </si>
  <si>
    <t>HỌC VIỆN NÔNG NGHIỆP VIỆT NAM</t>
  </si>
  <si>
    <t>của Giám đốc Học viện Nông nghiệp Việt Nam)</t>
  </si>
  <si>
    <t>Khoa Nông học</t>
  </si>
  <si>
    <t>Khoa Chăn nuôi</t>
  </si>
  <si>
    <t>Khoa Quản lý đất đai</t>
  </si>
  <si>
    <t>Khoa Cơ Điện</t>
  </si>
  <si>
    <t>Khoa Kinh tế và PTNT</t>
  </si>
  <si>
    <t>Khoa Sư phạm và NN</t>
  </si>
  <si>
    <t>Khoa Công nghệ thực phẩm</t>
  </si>
  <si>
    <t>Khoa Thú y</t>
  </si>
  <si>
    <t>Khoa Công nghệ thông tin</t>
  </si>
  <si>
    <t>Khoa Kế toán và QTKD</t>
  </si>
  <si>
    <t>Khoa Công nghệ sinh học</t>
  </si>
  <si>
    <t>Khoa Môi trường</t>
  </si>
  <si>
    <t>Khoa Thủy sản</t>
  </si>
  <si>
    <t>Khoa Giáo dục quốc phòng</t>
  </si>
  <si>
    <t>TT Giáo dục thể chất và Thể thao</t>
  </si>
  <si>
    <t>TT Thực nghiệm và ĐT nghề</t>
  </si>
  <si>
    <t>TỔNG HỢP CÁC ĐƠN VỊ</t>
  </si>
  <si>
    <t>Kh«ng söa 
dßng trªn</t>
  </si>
  <si>
    <t>đồng./.</t>
  </si>
  <si>
    <t>Tổng số tiền thanh toán:</t>
  </si>
  <si>
    <t>đồng</t>
  </si>
  <si>
    <t>Bằng chữ:</t>
  </si>
  <si>
    <t>BẢNG TỔNG HỢP THANH TOÁN TIỀN GIẢNG DẠY LỚP TỔ CHỨC RIÊNG (LỚP ĐẶC BIỆT)</t>
  </si>
  <si>
    <t>Trừ số 
chi thừa 
năm trước
(đồng)</t>
  </si>
  <si>
    <t>RAQ07</t>
  </si>
  <si>
    <t>QHD06</t>
  </si>
  <si>
    <t>TTD02</t>
  </si>
  <si>
    <t>KT005</t>
  </si>
  <si>
    <t>KNN12</t>
  </si>
  <si>
    <t>NN026</t>
  </si>
  <si>
    <t>GTC12</t>
  </si>
  <si>
    <t>BLY05</t>
  </si>
  <si>
    <t>TOA04</t>
  </si>
  <si>
    <t>BKT21</t>
  </si>
  <si>
    <t>TCH09</t>
  </si>
  <si>
    <t>QMT06</t>
  </si>
  <si>
    <t>QS009</t>
  </si>
  <si>
    <t>Vũ Quỳnh</t>
  </si>
  <si>
    <t>Quyền Thị Lan</t>
  </si>
  <si>
    <t>Đoàn Thanh</t>
  </si>
  <si>
    <t>Nguyễn Phượng</t>
  </si>
  <si>
    <t>Hoài</t>
  </si>
  <si>
    <t>Vũ Đức</t>
  </si>
  <si>
    <t>Trần Minh</t>
  </si>
  <si>
    <t>Phan Lê</t>
  </si>
  <si>
    <t>Quy hoạch đô thị&amp;khu dân cư NT</t>
  </si>
  <si>
    <t>Quy hoạch tổng thể PT KTXH</t>
  </si>
  <si>
    <t>TH lập đồ án quy hoạch sd đất</t>
  </si>
  <si>
    <t>Hệ thống thông tin BĐS</t>
  </si>
  <si>
    <t>Bảo vệ hệ thống điện</t>
  </si>
  <si>
    <t>Truyền động điện</t>
  </si>
  <si>
    <t>Nguyên lý kinh tế vi mô, vĩ mô</t>
  </si>
  <si>
    <t>Kinh tế vi mô 2</t>
  </si>
  <si>
    <t>CCN04</t>
  </si>
  <si>
    <t>TBD07</t>
  </si>
  <si>
    <t>TDH05</t>
  </si>
  <si>
    <t>KT008</t>
  </si>
  <si>
    <t>KNN03</t>
  </si>
  <si>
    <t>KNN08</t>
  </si>
  <si>
    <t>KST03</t>
  </si>
  <si>
    <t>NCH05</t>
  </si>
  <si>
    <t>GTC03</t>
  </si>
  <si>
    <t>TOA24</t>
  </si>
  <si>
    <t>CNP03</t>
  </si>
  <si>
    <t>TOT10</t>
  </si>
  <si>
    <t>TCH13</t>
  </si>
  <si>
    <t>KEQ05</t>
  </si>
  <si>
    <t>KEQ07</t>
  </si>
  <si>
    <t>HOA21</t>
  </si>
  <si>
    <t>STN13</t>
  </si>
  <si>
    <t>NTS12</t>
  </si>
  <si>
    <t>GDT16</t>
  </si>
  <si>
    <t>Vũ Ngọc</t>
  </si>
  <si>
    <t>Phạm Thanh</t>
  </si>
  <si>
    <t>Đặng Thị Thúy</t>
  </si>
  <si>
    <t>Thái Thị</t>
  </si>
  <si>
    <t>Phạm Thị Thanh</t>
  </si>
  <si>
    <t>Đặng Xuân</t>
  </si>
  <si>
    <t>Phi</t>
  </si>
  <si>
    <t>Hoàng Minh</t>
  </si>
  <si>
    <t>Nhâm</t>
  </si>
  <si>
    <t>Nguyễn Thị Hải</t>
  </si>
  <si>
    <t>Đào Thị Hoàng</t>
  </si>
  <si>
    <t>Ngô Thị Thu</t>
  </si>
  <si>
    <t>Đỗ Quang</t>
  </si>
  <si>
    <t>Giám</t>
  </si>
  <si>
    <t>Trần ánh</t>
  </si>
  <si>
    <t>Tuyết</t>
  </si>
  <si>
    <t>Miễn dịch thực vật</t>
  </si>
  <si>
    <t>Sinh vật hại Nông sản STH</t>
  </si>
  <si>
    <t>Thủy văn</t>
  </si>
  <si>
    <t>Điện tử số ứng dụng</t>
  </si>
  <si>
    <t>Kỹ thuật chiếu sáng</t>
  </si>
  <si>
    <t>TĐH trong hệ thống điện</t>
  </si>
  <si>
    <t>Quản lý khoa học - công nghệ</t>
  </si>
  <si>
    <t>Quản lý nhà nước về kinh tế</t>
  </si>
  <si>
    <t>Kinh tế các ngành sản xuất</t>
  </si>
  <si>
    <t>Công nghệ lạnh và lạnh đông</t>
  </si>
  <si>
    <t>Ký sinh trùng thú y 2</t>
  </si>
  <si>
    <t>Bệnh do rối loạn dinh dưỡng</t>
  </si>
  <si>
    <t>Dược lý học lâm sàng</t>
  </si>
  <si>
    <t>Bệnh ngoại khoa thú y</t>
  </si>
  <si>
    <t>Lập trình Java</t>
  </si>
  <si>
    <t>Kế toán tài chính 2</t>
  </si>
  <si>
    <t>Kiểm toán báo cáo tài chính 2</t>
  </si>
  <si>
    <t>Thực hành quản lý môi trường</t>
  </si>
  <si>
    <t>Nuôi trồng thuỷ sản đại cương</t>
  </si>
  <si>
    <t>Bóng đá 2</t>
  </si>
  <si>
    <t>Cầu lông</t>
  </si>
  <si>
    <t>Bóng rổ 2</t>
  </si>
  <si>
    <t>Trừ số chi 
thừa năm trước (đồng)</t>
  </si>
  <si>
    <t>Quản trị Marketing</t>
  </si>
  <si>
    <t>CTH08</t>
  </si>
  <si>
    <t>CLT11</t>
  </si>
  <si>
    <t>DTC03</t>
  </si>
  <si>
    <t>DTC05</t>
  </si>
  <si>
    <t>DTC14</t>
  </si>
  <si>
    <t>RAQ08</t>
  </si>
  <si>
    <t>DTG04</t>
  </si>
  <si>
    <t>KHD06</t>
  </si>
  <si>
    <t>DIE14</t>
  </si>
  <si>
    <t>KLS12</t>
  </si>
  <si>
    <t>TDH02</t>
  </si>
  <si>
    <t>TDH11</t>
  </si>
  <si>
    <t>KT006</t>
  </si>
  <si>
    <t>KT009</t>
  </si>
  <si>
    <t>KTM07</t>
  </si>
  <si>
    <t>KTL16</t>
  </si>
  <si>
    <t>KNN14</t>
  </si>
  <si>
    <t>TTH02</t>
  </si>
  <si>
    <t>PPG03</t>
  </si>
  <si>
    <t>NN027</t>
  </si>
  <si>
    <t>HSC11</t>
  </si>
  <si>
    <t>KST14</t>
  </si>
  <si>
    <t>GTC01</t>
  </si>
  <si>
    <t>GTC09</t>
  </si>
  <si>
    <t>CNP11</t>
  </si>
  <si>
    <t>MTI05</t>
  </si>
  <si>
    <t>MTI10</t>
  </si>
  <si>
    <t>MTI13</t>
  </si>
  <si>
    <t>TOT05</t>
  </si>
  <si>
    <t>MKT05</t>
  </si>
  <si>
    <t>MKT19</t>
  </si>
  <si>
    <t>QKT08</t>
  </si>
  <si>
    <t>QKT15</t>
  </si>
  <si>
    <t>CVS06</t>
  </si>
  <si>
    <t>CMT10</t>
  </si>
  <si>
    <t>Thiều Thị Phong</t>
  </si>
  <si>
    <t>Trần Thiện</t>
  </si>
  <si>
    <t>Lê Thị Tuyết</t>
  </si>
  <si>
    <t>Đoàn Thu</t>
  </si>
  <si>
    <t>Trần Thị Minh</t>
  </si>
  <si>
    <t>Phan Xuân</t>
  </si>
  <si>
    <t>Nguyễn Thái</t>
  </si>
  <si>
    <t>Đoàn Bích</t>
  </si>
  <si>
    <t>Quỳnh</t>
  </si>
  <si>
    <t>Dương Nam</t>
  </si>
  <si>
    <t>Trần Lê</t>
  </si>
  <si>
    <t>Hoàng Hải</t>
  </si>
  <si>
    <t>Bùi Khánh</t>
  </si>
  <si>
    <t>Trần Thị Đức</t>
  </si>
  <si>
    <t>Lại Thị Lan</t>
  </si>
  <si>
    <t>Bệnh viện Thú y</t>
  </si>
  <si>
    <t>Khoa học máy tính</t>
  </si>
  <si>
    <t>Phạm Quang</t>
  </si>
  <si>
    <t>Hoàng Thị Thanh</t>
  </si>
  <si>
    <t>Trần Hữu</t>
  </si>
  <si>
    <t>Vũ Thị Hằng</t>
  </si>
  <si>
    <t>Quản trị kinh doanh</t>
  </si>
  <si>
    <t>Nguyễn Hải</t>
  </si>
  <si>
    <t>Núi</t>
  </si>
  <si>
    <t>Công nghệ vi sinh</t>
  </si>
  <si>
    <t>Cảnh</t>
  </si>
  <si>
    <t>ái</t>
  </si>
  <si>
    <t>Sinh thái côn trùng</t>
  </si>
  <si>
    <t>Kiểm dịch thực vật đại cương</t>
  </si>
  <si>
    <t>SX giống&amp;CN hạt giống cây trồg</t>
  </si>
  <si>
    <t>Cây ăn quả đại cương</t>
  </si>
  <si>
    <t>Chọn lọc&amp;Nhân giống vật nuôi</t>
  </si>
  <si>
    <t>Vi sinh vật UD trong chăn nuôi</t>
  </si>
  <si>
    <t>Tập tính và quyền lợi độg vật</t>
  </si>
  <si>
    <t>Rèn nghề chăn nuôi 2</t>
  </si>
  <si>
    <t>Thủy văn nguồn nước</t>
  </si>
  <si>
    <t>Thực hành trắc địa</t>
  </si>
  <si>
    <t>Lý thuyết điều khiển tự động 2</t>
  </si>
  <si>
    <t>Lý thuyết trường điện từ</t>
  </si>
  <si>
    <t>Kỹ thuật đo lường</t>
  </si>
  <si>
    <t>Phạm Phương</t>
  </si>
  <si>
    <t>Nguyễn Thị Kim</t>
  </si>
  <si>
    <t>Quế</t>
  </si>
  <si>
    <t>Đinh Thị Hải</t>
  </si>
  <si>
    <t>Đỗ Thành</t>
  </si>
  <si>
    <t>QDD10</t>
  </si>
  <si>
    <t>NN005</t>
  </si>
  <si>
    <t>VTN20</t>
  </si>
  <si>
    <t>QKT03</t>
  </si>
  <si>
    <t>QMT05</t>
  </si>
  <si>
    <t>GDT17</t>
  </si>
  <si>
    <t>Phương pháp lập dự án đầu tư</t>
  </si>
  <si>
    <t>Đăng ký thống kê đất đai</t>
  </si>
  <si>
    <t>Kinh tế vi mô 1</t>
  </si>
  <si>
    <t>Kỹ năng quản trị hiệu quả</t>
  </si>
  <si>
    <t>Sinh học đại cương</t>
  </si>
  <si>
    <t>Cầu lông 1</t>
  </si>
  <si>
    <t>Ghi chú2</t>
  </si>
  <si>
    <t>BẢNG CHI TIẾT THANH TOÁN TIỀN GIẢNG DẠY LỚP TỔ CHỨC RIÊNG (LỚP ĐẶC BIỆT) HỌC KỲ II NĂM HỌC 2019-2020</t>
  </si>
  <si>
    <t>Phạm Thị Huyền</t>
  </si>
  <si>
    <t>Trần</t>
  </si>
  <si>
    <t>Hiệp</t>
  </si>
  <si>
    <t>Vũ Đình</t>
  </si>
  <si>
    <t>Tôn</t>
  </si>
  <si>
    <t>Nguyễn Hùng</t>
  </si>
  <si>
    <t>Hà Xuân</t>
  </si>
  <si>
    <t>Bùi Huy</t>
  </si>
  <si>
    <t>Doanh</t>
  </si>
  <si>
    <t>Đinh Thị</t>
  </si>
  <si>
    <t>Đỗ Thị Đức</t>
  </si>
  <si>
    <t>Thiết</t>
  </si>
  <si>
    <t>Ngô Trí</t>
  </si>
  <si>
    <t>Mai Thanh</t>
  </si>
  <si>
    <t>Cúc</t>
  </si>
  <si>
    <t>Bạch Văn</t>
  </si>
  <si>
    <t>Trần Mạnh</t>
  </si>
  <si>
    <t>Song</t>
  </si>
  <si>
    <t>Trần Đình</t>
  </si>
  <si>
    <t>Nguyễn Đắc</t>
  </si>
  <si>
    <t>Doan</t>
  </si>
  <si>
    <t>Vũ Thị Kim</t>
  </si>
  <si>
    <t>Oanh</t>
  </si>
  <si>
    <t>Hoàng Thị Minh</t>
  </si>
  <si>
    <t>Nhiên</t>
  </si>
  <si>
    <t>Nguyễn Thị Hoàng</t>
  </si>
  <si>
    <t>Đàm Văn</t>
  </si>
  <si>
    <t>Phải</t>
  </si>
  <si>
    <t>Đào Công</t>
  </si>
  <si>
    <t>Duẩn</t>
  </si>
  <si>
    <t>Ngô Thành</t>
  </si>
  <si>
    <t>Huỳnh Thị Mỹ</t>
  </si>
  <si>
    <t>Lệ</t>
  </si>
  <si>
    <t>Mai Thị</t>
  </si>
  <si>
    <t>Trà</t>
  </si>
  <si>
    <t>Bùi Trần Anh</t>
  </si>
  <si>
    <t>Đào</t>
  </si>
  <si>
    <t>Bùi Thị Tố</t>
  </si>
  <si>
    <t>Nên</t>
  </si>
  <si>
    <t>Phan Quang</t>
  </si>
  <si>
    <t>Sáng</t>
  </si>
  <si>
    <t>Du</t>
  </si>
  <si>
    <t>Lê Phương</t>
  </si>
  <si>
    <t>Phạm Thị Hương</t>
  </si>
  <si>
    <t>Dịu</t>
  </si>
  <si>
    <t>Bùi Thị Mai</t>
  </si>
  <si>
    <t>Bùi Thị Thu</t>
  </si>
  <si>
    <t>Hán Thị Phương</t>
  </si>
  <si>
    <t>Chu Thị</t>
  </si>
  <si>
    <t>Ngô Thế</t>
  </si>
  <si>
    <t>Ân</t>
  </si>
  <si>
    <t>Lâm</t>
  </si>
  <si>
    <t>Trịnh Hùng</t>
  </si>
  <si>
    <t>Thằng</t>
  </si>
  <si>
    <t>TVA07</t>
  </si>
  <si>
    <t>TVA08</t>
  </si>
  <si>
    <t>CNK09</t>
  </si>
  <si>
    <t>CNK11</t>
  </si>
  <si>
    <t>CNK16</t>
  </si>
  <si>
    <t>CNK21</t>
  </si>
  <si>
    <t>DTG05</t>
  </si>
  <si>
    <t>DTA05</t>
  </si>
  <si>
    <t>HSD04</t>
  </si>
  <si>
    <t>HSD06</t>
  </si>
  <si>
    <t>QDD01</t>
  </si>
  <si>
    <t>QDD05</t>
  </si>
  <si>
    <t>CHO14</t>
  </si>
  <si>
    <t>TDH01</t>
  </si>
  <si>
    <t>PTN01</t>
  </si>
  <si>
    <t>PTN03</t>
  </si>
  <si>
    <t>PTN10</t>
  </si>
  <si>
    <t>PTN12</t>
  </si>
  <si>
    <t>KTM04</t>
  </si>
  <si>
    <t>KTM14</t>
  </si>
  <si>
    <t>KTL01</t>
  </si>
  <si>
    <t>KDT01</t>
  </si>
  <si>
    <t>KDT05</t>
  </si>
  <si>
    <t>TTH04</t>
  </si>
  <si>
    <t>PPG04</t>
  </si>
  <si>
    <t>NN003</t>
  </si>
  <si>
    <t>CNC06</t>
  </si>
  <si>
    <t>CNS02</t>
  </si>
  <si>
    <t>CNS03</t>
  </si>
  <si>
    <t>CNS08</t>
  </si>
  <si>
    <t>KST08</t>
  </si>
  <si>
    <t>KST11</t>
  </si>
  <si>
    <t>NCH02</t>
  </si>
  <si>
    <t>NCH03</t>
  </si>
  <si>
    <t>NGS15</t>
  </si>
  <si>
    <t>VTN07</t>
  </si>
  <si>
    <t>VTN19</t>
  </si>
  <si>
    <t>COD03</t>
  </si>
  <si>
    <t>COD07</t>
  </si>
  <si>
    <t>BLY03</t>
  </si>
  <si>
    <t>BLY04</t>
  </si>
  <si>
    <t>BTY02</t>
  </si>
  <si>
    <t>TOA06</t>
  </si>
  <si>
    <t>TOA09</t>
  </si>
  <si>
    <t>TOA18</t>
  </si>
  <si>
    <t>VLY02</t>
  </si>
  <si>
    <t>VLY08</t>
  </si>
  <si>
    <t>VLY14</t>
  </si>
  <si>
    <t>VLY15</t>
  </si>
  <si>
    <t>MTI01</t>
  </si>
  <si>
    <t>BKT02</t>
  </si>
  <si>
    <t>BKT19</t>
  </si>
  <si>
    <t>MKT06</t>
  </si>
  <si>
    <t>QKT14</t>
  </si>
  <si>
    <t>QKT16</t>
  </si>
  <si>
    <t>QKT20</t>
  </si>
  <si>
    <t>KEQ01</t>
  </si>
  <si>
    <t>CVS02</t>
  </si>
  <si>
    <t>SH002</t>
  </si>
  <si>
    <t>HOA12</t>
  </si>
  <si>
    <t>HOA18</t>
  </si>
  <si>
    <t>HOA24</t>
  </si>
  <si>
    <t>HOA25</t>
  </si>
  <si>
    <t>HOA27</t>
  </si>
  <si>
    <t>VSV02</t>
  </si>
  <si>
    <t>STN17</t>
  </si>
  <si>
    <t>QMT10</t>
  </si>
  <si>
    <t>QS010</t>
  </si>
  <si>
    <t>QS13</t>
  </si>
  <si>
    <t>DRN03</t>
  </si>
  <si>
    <t>Triết học</t>
  </si>
  <si>
    <t>Kinh tế chính trị - CNXH khoa học</t>
  </si>
  <si>
    <t>Khoa học chính trị</t>
  </si>
  <si>
    <t>Công nghệ Sau thu hoạch</t>
  </si>
  <si>
    <t>Công nghệ sau thu hoạch</t>
  </si>
  <si>
    <t>Mạng và Hệ thống thông tin</t>
  </si>
  <si>
    <t>BM Dạy - Rèn nghề</t>
  </si>
  <si>
    <t>Trồng trọt cơ bản</t>
  </si>
  <si>
    <t>Thực hành sx cây lương thực</t>
  </si>
  <si>
    <t>Côn trùng đại cương 2</t>
  </si>
  <si>
    <t>Tiến hoá luận</t>
  </si>
  <si>
    <t>Cây rau nâng cao</t>
  </si>
  <si>
    <t>Chăn nuôi cơ bản</t>
  </si>
  <si>
    <t>Chăn nuôi lợn</t>
  </si>
  <si>
    <t>Quản lý trang trại chăn nuôi</t>
  </si>
  <si>
    <t>Chăn nuôi trâu bò</t>
  </si>
  <si>
    <t>Nhập môn chăn nuôi</t>
  </si>
  <si>
    <t>Thiết kế thí nghiệm</t>
  </si>
  <si>
    <t>Di truyền học số lượng</t>
  </si>
  <si>
    <t>Ng.lý&amp;AD h.thốg HACCP trogSXTĂ</t>
  </si>
  <si>
    <t>Bệnh dinh dưỡng vật nuôi</t>
  </si>
  <si>
    <t>Rèn nghề chăn nuôi 1</t>
  </si>
  <si>
    <t>Hóa học đất</t>
  </si>
  <si>
    <t>Ô nhiễm đất</t>
  </si>
  <si>
    <t>Đất ngập nước</t>
  </si>
  <si>
    <t>Thanh tra đất</t>
  </si>
  <si>
    <t>Hệ thống PL về QLĐĐ và TT BĐS</t>
  </si>
  <si>
    <t>Hệ thống định vị toàn cầu</t>
  </si>
  <si>
    <t>Bản đồ địa hình</t>
  </si>
  <si>
    <t>Cơ sở thiết kế máy 2</t>
  </si>
  <si>
    <t>Nguyên lý chi tiết máy</t>
  </si>
  <si>
    <t>Máy điện 1</t>
  </si>
  <si>
    <t>Máy điện 2</t>
  </si>
  <si>
    <t>Lý thuyết mạch điện</t>
  </si>
  <si>
    <t>Lý thuyết mạch điện 1</t>
  </si>
  <si>
    <t>Lý thuyết MĐ 1</t>
  </si>
  <si>
    <t>Lý thuyết MĐ 2</t>
  </si>
  <si>
    <t>Kỹ thuật điện tử 1</t>
  </si>
  <si>
    <t>Kỹ thuật điện tử 2</t>
  </si>
  <si>
    <t>Lý thuyết điều khiển tự động 1</t>
  </si>
  <si>
    <t>KT bảo trì&amp;sửa chữa máy c.biến</t>
  </si>
  <si>
    <t>Công nghệ kim loại</t>
  </si>
  <si>
    <t>Máy cắt kim loại</t>
  </si>
  <si>
    <t>KT bảo quản nông sản</t>
  </si>
  <si>
    <t>Tự động hóa quá trình sản xuất</t>
  </si>
  <si>
    <t>Thiết kế hệ thống điều khiển</t>
  </si>
  <si>
    <t>TK hệ thốg giám sát điều khiển</t>
  </si>
  <si>
    <t>Vi điều khiển và ứng dụng</t>
  </si>
  <si>
    <t>KT lập trình trong điều khiển</t>
  </si>
  <si>
    <t>Q.trình CN trong HT điều khiển</t>
  </si>
  <si>
    <t>Thiết kế bộ điều khiển</t>
  </si>
  <si>
    <t>Điều khiển truyền động điện</t>
  </si>
  <si>
    <t>Thực tập lắp ráp mạch điện tử</t>
  </si>
  <si>
    <t>ổn định hệ thống điện</t>
  </si>
  <si>
    <t>Sửa chữa thiết bị điện + BTL</t>
  </si>
  <si>
    <t>Vật liệu điện và cao áp</t>
  </si>
  <si>
    <t>Giới và phát triển</t>
  </si>
  <si>
    <t>Quản lý chương trình dự án</t>
  </si>
  <si>
    <t>Seminar 1:TTế QLKT trg KV công</t>
  </si>
  <si>
    <t>Quản lý dự án phát triển</t>
  </si>
  <si>
    <t>Lập và phân tích dự án đầu tư</t>
  </si>
  <si>
    <t>chiến lược phát triển KTXH</t>
  </si>
  <si>
    <t>Giới trong PT nông thôn</t>
  </si>
  <si>
    <t>Chiến lược &amp; KH phát triển</t>
  </si>
  <si>
    <t>QL tài nguyên &amp; MT ứng dụng</t>
  </si>
  <si>
    <t>Kinh tế công cộng nâng cao</t>
  </si>
  <si>
    <t>Nguyên lý thống kê kinh tế</t>
  </si>
  <si>
    <t>Phát triển chuỗi giá trị</t>
  </si>
  <si>
    <t>Quản lý kinh tế nông nghiệp</t>
  </si>
  <si>
    <t>Nguyên lý kinh tế nông nghiệp</t>
  </si>
  <si>
    <t>KN lãnh đạo và ra qd nâng cao</t>
  </si>
  <si>
    <t>Quản lý rủi ro đầu tư</t>
  </si>
  <si>
    <t>Khoa học quản lý I</t>
  </si>
  <si>
    <t>Hoạt động GD ở trường THPT</t>
  </si>
  <si>
    <t>Lý luận dạy học</t>
  </si>
  <si>
    <t>Hóa sinh đại cương</t>
  </si>
  <si>
    <t>Công nghệ chế biến sữa</t>
  </si>
  <si>
    <t>Công nghệ sau thu hoạch hạt</t>
  </si>
  <si>
    <t>Công nghệ bảo quản rau</t>
  </si>
  <si>
    <t>Sinh lý-Hóa sinh nông sản STH</t>
  </si>
  <si>
    <t>Công nghệ bảo quản quả</t>
  </si>
  <si>
    <t>Công nghệ bảo quản hoa cắt</t>
  </si>
  <si>
    <t>Kho bảo quản nông sản</t>
  </si>
  <si>
    <t>Sinh sản gia súc 2</t>
  </si>
  <si>
    <t>Mô học 2</t>
  </si>
  <si>
    <t>Vi sinh vật học thú y 2</t>
  </si>
  <si>
    <t>Vệ sinh thú y 2</t>
  </si>
  <si>
    <t>Rèn nghề thú y 1</t>
  </si>
  <si>
    <t>Xác suất - Thống kê</t>
  </si>
  <si>
    <t>XSTK ứng dụng trong khoa họcNN</t>
  </si>
  <si>
    <t>Đại số tuyến tính</t>
  </si>
  <si>
    <t>Phương pháp tính</t>
  </si>
  <si>
    <t>Tối ưu hóa</t>
  </si>
  <si>
    <t>Các phương pháp Toán kinh tế</t>
  </si>
  <si>
    <t>Vật lý đại cương A</t>
  </si>
  <si>
    <t>Tương tác người-máy và GD ĐH</t>
  </si>
  <si>
    <t>Công nghệ phần mềm 1</t>
  </si>
  <si>
    <t>Phát triển ứng dụng Web</t>
  </si>
  <si>
    <t>Xử lý tín hiệu số</t>
  </si>
  <si>
    <t>ƯD TH trong QT nguồn lực DN</t>
  </si>
  <si>
    <t>Lập trình nâng cao</t>
  </si>
  <si>
    <t>N.lý truyền thông không dây</t>
  </si>
  <si>
    <t>Truyền số liệu</t>
  </si>
  <si>
    <t>Mạng máy tính</t>
  </si>
  <si>
    <t>An ninh mạng và máy tính</t>
  </si>
  <si>
    <t>Mạng máy tính&amp;lập trình mạng</t>
  </si>
  <si>
    <t>Cơ sở mã hóa thông tin</t>
  </si>
  <si>
    <t>Ra quyết định mờ</t>
  </si>
  <si>
    <t>Công tác lãnh đạo trong DN</t>
  </si>
  <si>
    <t>Marketing căn bản - ƯDtrong NN</t>
  </si>
  <si>
    <t>Marketing căn bản 1</t>
  </si>
  <si>
    <t>Quản trị kinh doanh NN</t>
  </si>
  <si>
    <t>Marketing Nông nghiệp</t>
  </si>
  <si>
    <t>Quản trị doanh nghiệp</t>
  </si>
  <si>
    <t>QL kinh tế hộ và trang trại</t>
  </si>
  <si>
    <t>Quản trị học 1</t>
  </si>
  <si>
    <t>Tâm lý quản lý</t>
  </si>
  <si>
    <t>Kinh tế hợp tác</t>
  </si>
  <si>
    <t>Kế toán trách nhiệm</t>
  </si>
  <si>
    <t>Kiểm toán nội bộ</t>
  </si>
  <si>
    <t>CNSH môi trường</t>
  </si>
  <si>
    <t>Hoá keo</t>
  </si>
  <si>
    <t>Hóa học đại cương 1</t>
  </si>
  <si>
    <t>Hóa hữu cơ 1</t>
  </si>
  <si>
    <t>TH CNSH xử lý môi trường</t>
  </si>
  <si>
    <t>TH công nghệ SH xử lý MT</t>
  </si>
  <si>
    <t>Sinh thái đại cương</t>
  </si>
  <si>
    <t>Quản lý tài nguyên thiên nhiên</t>
  </si>
  <si>
    <t>Tài nguyên thiên nhiên 1</t>
  </si>
  <si>
    <t>Tài nguyên thiên nhiên 2</t>
  </si>
  <si>
    <t>Mô hình hóa trong QL môi trườg</t>
  </si>
  <si>
    <t>Thực tập quan trắc môi trường</t>
  </si>
  <si>
    <t>TH đánh giá tác động môi trườg</t>
  </si>
  <si>
    <t>Thực hành xử lý chất thải</t>
  </si>
  <si>
    <t>Quy hoạch bảo vệ môi trường</t>
  </si>
  <si>
    <t>Quản lý môi trường tổng hợp 2</t>
  </si>
  <si>
    <t>TT QL hành chính môi trường</t>
  </si>
  <si>
    <t>Phương pháp ngh.cứu môi trường</t>
  </si>
  <si>
    <t>Giáo dục quốc phòng 4</t>
  </si>
  <si>
    <t>Bóng chuyền</t>
  </si>
  <si>
    <t>Bóng chuyền 2</t>
  </si>
  <si>
    <t>Rèn nghề</t>
  </si>
  <si>
    <t>TT_CLC</t>
  </si>
  <si>
    <t>5101</t>
  </si>
  <si>
    <t>HỌC KỲ II NĂM HỌC 2019-2020</t>
  </si>
  <si>
    <t>Khoa Khoa học xã hội</t>
  </si>
  <si>
    <r>
      <t xml:space="preserve">(Kèm theo Quyết định số  </t>
    </r>
    <r>
      <rPr>
        <b/>
        <sz val="14"/>
        <rFont val="Times New Roman"/>
        <family val="1"/>
      </rPr>
      <t xml:space="preserve">  3667 </t>
    </r>
    <r>
      <rPr>
        <sz val="14"/>
        <rFont val="Times New Roman"/>
        <family val="1"/>
      </rPr>
      <t xml:space="preserve">  /QĐ-HVN ngày   05   tháng  10  năm 2020</t>
    </r>
  </si>
  <si>
    <r>
      <t xml:space="preserve">(Kèm theo Quyết định số     </t>
    </r>
    <r>
      <rPr>
        <b/>
        <sz val="14"/>
        <rFont val="Times New Roman"/>
        <family val="1"/>
      </rPr>
      <t xml:space="preserve">3667 </t>
    </r>
    <r>
      <rPr>
        <sz val="14"/>
        <rFont val="Times New Roman"/>
        <family val="1"/>
      </rPr>
      <t xml:space="preserve">   /QĐ-HVN ngày   05  tháng  10   năm 2020</t>
    </r>
  </si>
  <si>
    <t>Dạy lớp CH</t>
  </si>
  <si>
    <t>CNK14</t>
  </si>
  <si>
    <t>MNN11</t>
  </si>
  <si>
    <t>NN025</t>
  </si>
  <si>
    <t>Đoàn</t>
  </si>
  <si>
    <t>Lê Vũ</t>
  </si>
  <si>
    <t>Máy nông nghiệp</t>
  </si>
  <si>
    <t>Trần Thị</t>
  </si>
  <si>
    <t>Quản lý chất thải chăn nuôi</t>
  </si>
  <si>
    <t>Tin học chuyên ngành cơ khí</t>
  </si>
  <si>
    <t>Giao tiếp công chúng</t>
  </si>
  <si>
    <t>Tiếng Anh</t>
  </si>
  <si>
    <t xml:space="preserve">Bổ sung </t>
  </si>
  <si>
    <t>Chuyển từ GTC01 (Tám)</t>
  </si>
  <si>
    <t>0404</t>
  </si>
</sst>
</file>

<file path=xl/styles.xml><?xml version="1.0" encoding="utf-8"?>
<styleSheet xmlns="http://schemas.openxmlformats.org/spreadsheetml/2006/main">
  <numFmts count="2">
    <numFmt numFmtId="171" formatCode="_(* #,##0.00_);_(* \(#,##0.00\);_(* &quot;-&quot;??_);_(@_)"/>
    <numFmt numFmtId="173" formatCode="_(* #,##0_);_(* \(#,##0\);_(* &quot;-&quot;??_);_(@_)"/>
  </numFmts>
  <fonts count="21">
    <font>
      <sz val="11"/>
      <color theme="1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sz val="11"/>
      <name val="Times New Roman"/>
      <family val="1"/>
    </font>
    <font>
      <sz val="13"/>
      <name val="Times New Roman"/>
      <family val="1"/>
    </font>
    <font>
      <sz val="12"/>
      <name val="Times New Roman"/>
    </font>
    <font>
      <b/>
      <sz val="13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sz val="12"/>
      <name val=".VnTime"/>
    </font>
    <font>
      <sz val="10"/>
      <name val=".VnArial"/>
      <family val="2"/>
    </font>
    <font>
      <sz val="10"/>
      <name val="VNI-Times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color indexed="12"/>
      <name val="Times New Roman"/>
      <family val="1"/>
    </font>
    <font>
      <i/>
      <sz val="13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71" fontId="1" fillId="0" borderId="0" applyFont="0" applyFill="0" applyBorder="0" applyAlignment="0" applyProtection="0"/>
    <xf numFmtId="0" fontId="9" fillId="0" borderId="0"/>
    <xf numFmtId="0" fontId="10" fillId="0" borderId="0"/>
    <xf numFmtId="0" fontId="5" fillId="0" borderId="0"/>
    <xf numFmtId="0" fontId="11" fillId="0" borderId="0"/>
    <xf numFmtId="0" fontId="12" fillId="0" borderId="0"/>
    <xf numFmtId="0" fontId="9" fillId="0" borderId="0"/>
  </cellStyleXfs>
  <cellXfs count="100">
    <xf numFmtId="0" fontId="0" fillId="0" borderId="0" xfId="0"/>
    <xf numFmtId="0" fontId="4" fillId="0" borderId="0" xfId="4" applyFont="1" applyFill="1" applyAlignment="1">
      <alignment vertical="center"/>
    </xf>
    <xf numFmtId="0" fontId="6" fillId="0" borderId="0" xfId="4" applyFont="1" applyFill="1" applyAlignment="1">
      <alignment vertical="center"/>
    </xf>
    <xf numFmtId="173" fontId="13" fillId="0" borderId="0" xfId="1" applyNumberFormat="1" applyFont="1" applyFill="1" applyAlignment="1" applyProtection="1">
      <alignment vertical="center"/>
      <protection hidden="1"/>
    </xf>
    <xf numFmtId="0" fontId="14" fillId="0" borderId="0" xfId="6" applyFont="1" applyFill="1" applyAlignment="1" applyProtection="1">
      <alignment horizontal="center"/>
      <protection hidden="1"/>
    </xf>
    <xf numFmtId="0" fontId="3" fillId="0" borderId="0" xfId="6" applyFont="1" applyFill="1" applyAlignment="1" applyProtection="1">
      <alignment horizontal="center"/>
      <protection hidden="1"/>
    </xf>
    <xf numFmtId="0" fontId="9" fillId="0" borderId="0" xfId="7" applyFont="1"/>
    <xf numFmtId="0" fontId="15" fillId="0" borderId="0" xfId="7" applyFont="1" applyFill="1" applyAlignment="1" applyProtection="1">
      <alignment horizontal="center" vertical="center" wrapText="1"/>
      <protection hidden="1"/>
    </xf>
    <xf numFmtId="0" fontId="16" fillId="0" borderId="0" xfId="6" applyFont="1" applyFill="1" applyProtection="1">
      <protection hidden="1"/>
    </xf>
    <xf numFmtId="0" fontId="17" fillId="0" borderId="0" xfId="6" applyFont="1" applyFill="1" applyProtection="1">
      <protection hidden="1"/>
    </xf>
    <xf numFmtId="0" fontId="4" fillId="0" borderId="0" xfId="7" applyFont="1" applyFill="1" applyAlignment="1" applyProtection="1">
      <alignment vertical="center"/>
      <protection hidden="1"/>
    </xf>
    <xf numFmtId="0" fontId="18" fillId="0" borderId="0" xfId="7" applyFont="1" applyFill="1" applyAlignment="1" applyProtection="1">
      <alignment horizontal="center" vertical="center"/>
      <protection hidden="1"/>
    </xf>
    <xf numFmtId="0" fontId="17" fillId="0" borderId="0" xfId="5" applyFont="1" applyFill="1" applyAlignment="1" applyProtection="1">
      <alignment horizontal="center"/>
      <protection hidden="1"/>
    </xf>
    <xf numFmtId="0" fontId="17" fillId="0" borderId="0" xfId="6" applyFont="1" applyFill="1" applyAlignment="1" applyProtection="1">
      <alignment horizontal="center"/>
      <protection hidden="1"/>
    </xf>
    <xf numFmtId="0" fontId="16" fillId="0" borderId="0" xfId="3" applyFont="1" applyFill="1" applyAlignment="1">
      <alignment horizontal="center" vertical="center"/>
    </xf>
    <xf numFmtId="0" fontId="16" fillId="0" borderId="0" xfId="3" applyFont="1" applyFill="1" applyAlignment="1">
      <alignment vertical="center"/>
    </xf>
    <xf numFmtId="0" fontId="16" fillId="0" borderId="0" xfId="3" applyFont="1" applyFill="1" applyAlignment="1">
      <alignment vertical="center" wrapText="1"/>
    </xf>
    <xf numFmtId="1" fontId="16" fillId="0" borderId="0" xfId="3" applyNumberFormat="1" applyFont="1" applyFill="1" applyAlignment="1">
      <alignment vertical="center"/>
    </xf>
    <xf numFmtId="0" fontId="16" fillId="0" borderId="0" xfId="3" applyFont="1" applyFill="1" applyAlignment="1">
      <alignment horizontal="left" vertical="center"/>
    </xf>
    <xf numFmtId="2" fontId="16" fillId="0" borderId="0" xfId="3" applyNumberFormat="1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vertical="center"/>
    </xf>
    <xf numFmtId="2" fontId="16" fillId="0" borderId="4" xfId="0" applyNumberFormat="1" applyFont="1" applyFill="1" applyBorder="1" applyAlignment="1">
      <alignment horizontal="center" vertical="center"/>
    </xf>
    <xf numFmtId="3" fontId="16" fillId="0" borderId="4" xfId="0" applyNumberFormat="1" applyFont="1" applyFill="1" applyBorder="1" applyAlignment="1">
      <alignment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vertical="center"/>
    </xf>
    <xf numFmtId="0" fontId="16" fillId="0" borderId="7" xfId="0" applyFont="1" applyFill="1" applyBorder="1" applyAlignment="1">
      <alignment vertical="center"/>
    </xf>
    <xf numFmtId="0" fontId="16" fillId="0" borderId="5" xfId="0" applyFont="1" applyFill="1" applyBorder="1" applyAlignment="1">
      <alignment vertical="center"/>
    </xf>
    <xf numFmtId="2" fontId="16" fillId="0" borderId="5" xfId="0" applyNumberFormat="1" applyFont="1" applyFill="1" applyBorder="1" applyAlignment="1">
      <alignment horizontal="center" vertical="center"/>
    </xf>
    <xf numFmtId="3" fontId="16" fillId="0" borderId="5" xfId="0" applyNumberFormat="1" applyFont="1" applyFill="1" applyBorder="1" applyAlignment="1">
      <alignment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vertical="center"/>
    </xf>
    <xf numFmtId="0" fontId="16" fillId="0" borderId="10" xfId="0" applyFont="1" applyFill="1" applyBorder="1" applyAlignment="1">
      <alignment vertical="center"/>
    </xf>
    <xf numFmtId="0" fontId="16" fillId="0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4" applyFont="1" applyFill="1" applyAlignment="1">
      <alignment horizontal="center" vertical="center"/>
    </xf>
    <xf numFmtId="0" fontId="8" fillId="0" borderId="0" xfId="4" applyFont="1" applyFill="1" applyAlignment="1">
      <alignment horizontal="center" vertical="center"/>
    </xf>
    <xf numFmtId="0" fontId="16" fillId="0" borderId="5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3" fontId="1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3" fontId="9" fillId="0" borderId="0" xfId="0" applyNumberFormat="1" applyFont="1" applyFill="1" applyAlignment="1">
      <alignment vertical="center"/>
    </xf>
    <xf numFmtId="0" fontId="20" fillId="0" borderId="0" xfId="0" applyFont="1" applyFill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vertical="center"/>
    </xf>
    <xf numFmtId="0" fontId="16" fillId="0" borderId="14" xfId="0" applyFont="1" applyFill="1" applyBorder="1" applyAlignment="1">
      <alignment vertical="center"/>
    </xf>
    <xf numFmtId="0" fontId="16" fillId="0" borderId="12" xfId="0" applyFont="1" applyFill="1" applyBorder="1" applyAlignment="1">
      <alignment vertical="center"/>
    </xf>
    <xf numFmtId="2" fontId="16" fillId="0" borderId="12" xfId="0" applyNumberFormat="1" applyFont="1" applyFill="1" applyBorder="1" applyAlignment="1">
      <alignment horizontal="center" vertical="center"/>
    </xf>
    <xf numFmtId="3" fontId="16" fillId="0" borderId="12" xfId="1" applyNumberFormat="1" applyFont="1" applyFill="1" applyBorder="1" applyAlignment="1">
      <alignment horizontal="center" vertical="center"/>
    </xf>
    <xf numFmtId="3" fontId="16" fillId="0" borderId="12" xfId="0" applyNumberFormat="1" applyFont="1" applyFill="1" applyBorder="1" applyAlignment="1">
      <alignment vertical="center"/>
    </xf>
    <xf numFmtId="3" fontId="16" fillId="0" borderId="5" xfId="1" applyNumberFormat="1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vertical="center"/>
    </xf>
    <xf numFmtId="0" fontId="16" fillId="0" borderId="15" xfId="0" applyFont="1" applyFill="1" applyBorder="1" applyAlignment="1">
      <alignment horizontal="center" vertical="center"/>
    </xf>
    <xf numFmtId="2" fontId="16" fillId="0" borderId="16" xfId="0" applyNumberFormat="1" applyFont="1" applyFill="1" applyBorder="1" applyAlignment="1">
      <alignment horizontal="center" vertical="center"/>
    </xf>
    <xf numFmtId="3" fontId="16" fillId="0" borderId="16" xfId="1" applyNumberFormat="1" applyFont="1" applyFill="1" applyBorder="1" applyAlignment="1">
      <alignment horizontal="center" vertical="center"/>
    </xf>
    <xf numFmtId="3" fontId="16" fillId="0" borderId="16" xfId="0" applyNumberFormat="1" applyFont="1" applyFill="1" applyBorder="1" applyAlignment="1">
      <alignment vertical="center"/>
    </xf>
    <xf numFmtId="3" fontId="16" fillId="0" borderId="8" xfId="0" applyNumberFormat="1" applyFont="1" applyFill="1" applyBorder="1" applyAlignment="1">
      <alignment vertical="center"/>
    </xf>
    <xf numFmtId="0" fontId="16" fillId="0" borderId="16" xfId="0" applyFont="1" applyFill="1" applyBorder="1" applyAlignment="1">
      <alignment vertical="center"/>
    </xf>
    <xf numFmtId="0" fontId="16" fillId="0" borderId="11" xfId="0" applyFont="1" applyFill="1" applyBorder="1" applyAlignment="1">
      <alignment vertical="center"/>
    </xf>
    <xf numFmtId="0" fontId="16" fillId="0" borderId="11" xfId="0" applyFont="1" applyFill="1" applyBorder="1" applyAlignment="1">
      <alignment horizontal="center" vertical="center"/>
    </xf>
    <xf numFmtId="2" fontId="16" fillId="0" borderId="0" xfId="0" applyNumberFormat="1" applyFont="1" applyFill="1" applyAlignment="1">
      <alignment horizontal="center" vertical="center"/>
    </xf>
    <xf numFmtId="3" fontId="16" fillId="0" borderId="0" xfId="0" applyNumberFormat="1" applyFont="1" applyFill="1" applyAlignment="1">
      <alignment vertical="center"/>
    </xf>
    <xf numFmtId="4" fontId="16" fillId="0" borderId="12" xfId="0" applyNumberFormat="1" applyFont="1" applyFill="1" applyBorder="1" applyAlignment="1">
      <alignment horizontal="center" vertical="center"/>
    </xf>
    <xf numFmtId="4" fontId="16" fillId="0" borderId="0" xfId="0" applyNumberFormat="1" applyFont="1" applyFill="1" applyAlignment="1">
      <alignment vertical="center"/>
    </xf>
    <xf numFmtId="4" fontId="16" fillId="0" borderId="5" xfId="0" applyNumberFormat="1" applyFont="1" applyFill="1" applyBorder="1" applyAlignment="1">
      <alignment horizontal="center" vertical="center"/>
    </xf>
    <xf numFmtId="4" fontId="16" fillId="0" borderId="11" xfId="0" applyNumberFormat="1" applyFont="1" applyFill="1" applyBorder="1" applyAlignment="1">
      <alignment horizontal="center" vertical="center"/>
    </xf>
    <xf numFmtId="3" fontId="16" fillId="0" borderId="1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vertical="center"/>
    </xf>
    <xf numFmtId="0" fontId="16" fillId="0" borderId="18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0" fontId="6" fillId="0" borderId="0" xfId="4" applyFont="1" applyFill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0" fontId="8" fillId="0" borderId="0" xfId="4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left" vertical="center"/>
    </xf>
    <xf numFmtId="3" fontId="19" fillId="0" borderId="0" xfId="0" applyNumberFormat="1" applyFont="1" applyFill="1" applyAlignment="1">
      <alignment horizontal="right" vertical="center"/>
    </xf>
    <xf numFmtId="0" fontId="19" fillId="0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8">
    <cellStyle name="Comma" xfId="1" builtinId="3"/>
    <cellStyle name="Normal" xfId="0" builtinId="0"/>
    <cellStyle name="Normal 3" xfId="2"/>
    <cellStyle name="Normal_01_Vuot_gio_Ky_I_2016_2017" xfId="3"/>
    <cellStyle name="Normal_2018_01_02_QD_Ky_I_Ngoai gio_2017_2018_ky_I_DS" xfId="4"/>
    <cellStyle name="Normal_Dichso" xfId="5"/>
    <cellStyle name="Normal_DocSoUnicode" xfId="6"/>
    <cellStyle name="Normal_Lenh_chi_VietinBank" xfId="7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K13"/>
  <sheetViews>
    <sheetView showZeros="0" workbookViewId="0">
      <selection activeCell="C8" sqref="C8"/>
    </sheetView>
  </sheetViews>
  <sheetFormatPr defaultColWidth="10.28515625" defaultRowHeight="15"/>
  <cols>
    <col min="1" max="1" width="10.28515625" style="14" customWidth="1"/>
    <col min="2" max="2" width="19.28515625" style="15" bestFit="1" customWidth="1"/>
    <col min="3" max="3" width="10.28515625" style="15" customWidth="1"/>
    <col min="4" max="4" width="10.28515625" style="14" customWidth="1"/>
    <col min="5" max="9" width="10.28515625" style="15" customWidth="1"/>
    <col min="10" max="12" width="10.28515625" style="14" customWidth="1"/>
    <col min="13" max="13" width="10.28515625" style="16" customWidth="1"/>
    <col min="14" max="18" width="10.28515625" style="14" customWidth="1"/>
    <col min="19" max="31" width="10.28515625" style="15" customWidth="1"/>
    <col min="32" max="32" width="10.28515625" style="17" customWidth="1"/>
    <col min="33" max="49" width="10.28515625" style="15" customWidth="1"/>
    <col min="50" max="51" width="10.28515625" style="14" customWidth="1"/>
    <col min="52" max="53" width="10.28515625" style="18" customWidth="1"/>
    <col min="54" max="54" width="10.28515625" style="14" customWidth="1"/>
    <col min="55" max="55" width="10.28515625" style="18" customWidth="1"/>
    <col min="56" max="60" width="10.28515625" style="14" customWidth="1"/>
    <col min="61" max="62" width="10.28515625" style="19" customWidth="1"/>
    <col min="63" max="84" width="10.28515625" style="14" customWidth="1"/>
    <col min="85" max="85" width="10.28515625" style="19" customWidth="1"/>
    <col min="86" max="87" width="10.28515625" style="14" customWidth="1"/>
    <col min="88" max="88" width="10.28515625" style="19" customWidth="1"/>
    <col min="89" max="89" width="10.28515625" style="14" customWidth="1"/>
    <col min="90" max="16384" width="10.28515625" style="15"/>
  </cols>
  <sheetData>
    <row r="1" spans="2:15" s="6" customFormat="1" ht="16.5">
      <c r="B1" s="3">
        <f>Tong_hop!E318</f>
        <v>1758230500</v>
      </c>
      <c r="C1" s="4" t="str">
        <f>RIGHT("000000000000"&amp;ROUND(B1,0),12)</f>
        <v>001758230500</v>
      </c>
      <c r="D1" s="5">
        <v>1</v>
      </c>
      <c r="E1" s="5">
        <v>2</v>
      </c>
      <c r="F1" s="5">
        <v>3</v>
      </c>
      <c r="G1" s="5">
        <v>4</v>
      </c>
      <c r="H1" s="5">
        <v>5</v>
      </c>
      <c r="I1" s="5">
        <v>6</v>
      </c>
      <c r="J1" s="5">
        <v>7</v>
      </c>
      <c r="K1" s="5">
        <v>8</v>
      </c>
      <c r="L1" s="5">
        <v>9</v>
      </c>
      <c r="M1" s="5">
        <v>10</v>
      </c>
      <c r="N1" s="5">
        <v>11</v>
      </c>
      <c r="O1" s="5">
        <v>12</v>
      </c>
    </row>
    <row r="2" spans="2:15" s="6" customFormat="1" ht="25.5">
      <c r="B2" s="7" t="s">
        <v>715</v>
      </c>
      <c r="C2" s="8"/>
      <c r="D2" s="9">
        <f>VALUE(MID(C1,D1,1))</f>
        <v>0</v>
      </c>
      <c r="E2" s="9">
        <f>VALUE(MID(C1,E1,1))</f>
        <v>0</v>
      </c>
      <c r="F2" s="9">
        <f>VALUE(MID(C1,F1,1))</f>
        <v>1</v>
      </c>
      <c r="G2" s="9">
        <f>VALUE(MID(C1,G1,1))</f>
        <v>7</v>
      </c>
      <c r="H2" s="9">
        <f>VALUE(MID(C1,H1,1))</f>
        <v>5</v>
      </c>
      <c r="I2" s="9">
        <f>VALUE(MID(C1,I1,1))</f>
        <v>8</v>
      </c>
      <c r="J2" s="9">
        <f>VALUE(MID(C1,J1,1))</f>
        <v>2</v>
      </c>
      <c r="K2" s="9">
        <f>VALUE(MID(C1,K1,1))</f>
        <v>3</v>
      </c>
      <c r="L2" s="9">
        <f>VALUE(MID(C1,L1,1))</f>
        <v>0</v>
      </c>
      <c r="M2" s="9">
        <f>VALUE(MID(C1,M1,1))</f>
        <v>5</v>
      </c>
      <c r="N2" s="9">
        <f>VALUE(MID(C1,N1,1))</f>
        <v>0</v>
      </c>
      <c r="O2" s="9">
        <f>VALUE(MID(C1,O1,1))</f>
        <v>0</v>
      </c>
    </row>
    <row r="3" spans="2:15" s="6" customFormat="1" ht="16.5">
      <c r="B3" s="10"/>
      <c r="C3" s="8"/>
      <c r="D3" s="9">
        <f>SUM(D2:D2)</f>
        <v>0</v>
      </c>
      <c r="E3" s="9">
        <f>SUM(D2:E2)</f>
        <v>0</v>
      </c>
      <c r="F3" s="9">
        <f>SUM(D2:F2)</f>
        <v>1</v>
      </c>
      <c r="G3" s="9">
        <f>SUM(G2:G2)</f>
        <v>7</v>
      </c>
      <c r="H3" s="9">
        <f>SUM(G2:H2)</f>
        <v>12</v>
      </c>
      <c r="I3" s="9">
        <f>SUM(G2:I2)</f>
        <v>20</v>
      </c>
      <c r="J3" s="9">
        <f>SUM(J2:J2)</f>
        <v>2</v>
      </c>
      <c r="K3" s="9">
        <f>SUM(J2:K2)</f>
        <v>5</v>
      </c>
      <c r="L3" s="9">
        <f>SUM(J2:L2)</f>
        <v>5</v>
      </c>
      <c r="M3" s="9">
        <f>SUM(M2:M2)</f>
        <v>5</v>
      </c>
      <c r="N3" s="9">
        <f>SUM(M2:N2)</f>
        <v>5</v>
      </c>
      <c r="O3" s="9">
        <f>SUM(M2:O2)</f>
        <v>5</v>
      </c>
    </row>
    <row r="4" spans="2:15" s="6" customFormat="1" ht="16.5">
      <c r="B4" s="11"/>
      <c r="C4" s="8"/>
      <c r="D4" s="12" t="str">
        <f>IF(D2=0,"",CHOOSE(D2,"một","hai","ba","bốn","năm","sáu","bảy","tám","chín"))</f>
        <v/>
      </c>
      <c r="E4" s="12" t="str">
        <f>IF(E2=0,IF(AND(D2&lt;&gt;0,F2&lt;&gt;0),"lẻ",""),CHOOSE(E2,"mười ","hai","ba","bốn","năm","sáu","bảy","tám","chín"))</f>
        <v/>
      </c>
      <c r="F4" s="12" t="str">
        <f>IF(F2=0,"",CHOOSE(F2,IF(E2&gt;1,"mốt","một"),"hai","ba","bốn",IF(E2=0,"năm","lăm"),"sáu","bảy","tám","chín"))</f>
        <v>một</v>
      </c>
      <c r="G4" s="12" t="str">
        <f>IF(G2=0,"",CHOOSE(G2,"một","hai","ba","bốn","năm","sáu","bảy","tám","chín"))</f>
        <v>bảy</v>
      </c>
      <c r="H4" s="12" t="str">
        <f>IF(H2=0,IF(AND(G2&lt;&gt;0,I2&lt;&gt;0),"lẻ",""),CHOOSE(H2,"mười","hai","ba","bốn","năm","sáu","bảy","tám","chín"))</f>
        <v>năm</v>
      </c>
      <c r="I4" s="12" t="str">
        <f>IF(I2=0,"",CHOOSE(I2,IF(H2&gt;1,"mốt","một"),"hai","ba","bốn",IF(H2=0,"năm","lăm"),"sáu","bảy","tám","chín"))</f>
        <v>tám</v>
      </c>
      <c r="J4" s="12" t="str">
        <f>IF(J2=0,"",CHOOSE(J2,"một","hai","ba","bốn","năm","sáu","bảy","tám","chín"))</f>
        <v>hai</v>
      </c>
      <c r="K4" s="12" t="str">
        <f>IF(K2=0,IF(AND(J2&lt;&gt;0,L2&lt;&gt;0),"lẻ",""),CHOOSE(K2,"mười","hai","ba","bốn","năm","sáu","bảy","tám","chín"))</f>
        <v>ba</v>
      </c>
      <c r="L4" s="12" t="str">
        <f>IF(L2=0,"",CHOOSE(L2,IF(K2&gt;1,"mốt","một"),"hai","ba","bốn",IF(K2=0,"năm","lăm"),"sáu","bảy","tám","chín"))</f>
        <v/>
      </c>
      <c r="M4" s="9" t="str">
        <f>IF(M2=0,"",CHOOSE(M2,"một","hai","ba","bốn","năm","sáu","bảy","tám","chín"))</f>
        <v>năm</v>
      </c>
      <c r="N4" s="13" t="str">
        <f>IF(N2=0,IF(AND(M2&lt;&gt;0,O2&lt;&gt;0),"lẻ",""),CHOOSE(N2,"một","hai","ba","bốn","năm","sáu","bảy","tám","chín"))</f>
        <v/>
      </c>
      <c r="O4" s="13" t="str">
        <f>IF(O2=0,"",CHOOSE(O2,IF(N2&gt;1,"một","một"),"hai","ba","bốn",IF(N2=0,"năm","lăm"),"sáu","bảy","tám","chín"))</f>
        <v/>
      </c>
    </row>
    <row r="5" spans="2:15" s="6" customFormat="1" ht="16.5">
      <c r="B5" s="10"/>
      <c r="C5" s="8"/>
      <c r="D5" s="13" t="str">
        <f>IF(D2=0,"","trăm")</f>
        <v/>
      </c>
      <c r="E5" s="13" t="str">
        <f>IF(E2=0,"",IF(E2=1,"","mươi"))</f>
        <v/>
      </c>
      <c r="F5" s="13" t="str">
        <f>IF(AND(F2=0,F3=0),"","tỷ")</f>
        <v>tỷ</v>
      </c>
      <c r="G5" s="13" t="str">
        <f>IF(G2=0,"","trăm")</f>
        <v>trăm</v>
      </c>
      <c r="H5" s="13" t="str">
        <f>IF(H2=0,"",IF(H2=1,"","mươi"))</f>
        <v>mươi</v>
      </c>
      <c r="I5" s="13" t="str">
        <f>IF(AND(I2=0,I3=0),"","triệu")</f>
        <v>triệu</v>
      </c>
      <c r="J5" s="13" t="str">
        <f>IF(J2=0,"","trăm")</f>
        <v>trăm</v>
      </c>
      <c r="K5" s="13" t="str">
        <f>IF(K2=0,"",IF(K2=1,"","mươi"))</f>
        <v>mươi</v>
      </c>
      <c r="L5" s="13" t="str">
        <f>IF(AND(L2=0,L3=0),"","ngàn")</f>
        <v>ngàn</v>
      </c>
      <c r="M5" s="13" t="str">
        <f>IF(M2=0,"","trăm")</f>
        <v>trăm</v>
      </c>
      <c r="N5" s="13" t="str">
        <f>IF(N2=0,"",IF(N2=1,"","mươi"))</f>
        <v/>
      </c>
      <c r="O5" s="13" t="s">
        <v>716</v>
      </c>
    </row>
    <row r="6" spans="2:15" s="6" customFormat="1" ht="16.5">
      <c r="B6" s="10"/>
      <c r="C6" s="9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Một tỷ bảy trăm năm mươi tám triệu hai trăm ba mươi ngàn năm trăm đồng./.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8" spans="2:15" s="6" customFormat="1" ht="16.5">
      <c r="B8" s="3">
        <f>Chitiet!F775</f>
        <v>1758230500</v>
      </c>
      <c r="C8" s="4" t="str">
        <f>RIGHT("000000000000"&amp;ROUND(B8,0),12)</f>
        <v>001758230500</v>
      </c>
      <c r="D8" s="5">
        <v>1</v>
      </c>
      <c r="E8" s="5">
        <v>2</v>
      </c>
      <c r="F8" s="5">
        <v>3</v>
      </c>
      <c r="G8" s="5">
        <v>4</v>
      </c>
      <c r="H8" s="5">
        <v>5</v>
      </c>
      <c r="I8" s="5">
        <v>6</v>
      </c>
      <c r="J8" s="5">
        <v>7</v>
      </c>
      <c r="K8" s="5">
        <v>8</v>
      </c>
      <c r="L8" s="5">
        <v>9</v>
      </c>
      <c r="M8" s="5">
        <v>10</v>
      </c>
      <c r="N8" s="5">
        <v>11</v>
      </c>
      <c r="O8" s="5">
        <v>12</v>
      </c>
    </row>
    <row r="9" spans="2:15" s="6" customFormat="1" ht="25.5">
      <c r="B9" s="7" t="s">
        <v>715</v>
      </c>
      <c r="C9" s="8"/>
      <c r="D9" s="9">
        <f>VALUE(MID(C8,D8,1))</f>
        <v>0</v>
      </c>
      <c r="E9" s="9">
        <f>VALUE(MID(C8,E8,1))</f>
        <v>0</v>
      </c>
      <c r="F9" s="9">
        <f>VALUE(MID(C8,F8,1))</f>
        <v>1</v>
      </c>
      <c r="G9" s="9">
        <f>VALUE(MID(C8,G8,1))</f>
        <v>7</v>
      </c>
      <c r="H9" s="9">
        <f>VALUE(MID(C8,H8,1))</f>
        <v>5</v>
      </c>
      <c r="I9" s="9">
        <f>VALUE(MID(C8,I8,1))</f>
        <v>8</v>
      </c>
      <c r="J9" s="9">
        <f>VALUE(MID(C8,J8,1))</f>
        <v>2</v>
      </c>
      <c r="K9" s="9">
        <f>VALUE(MID(C8,K8,1))</f>
        <v>3</v>
      </c>
      <c r="L9" s="9">
        <f>VALUE(MID(C8,L8,1))</f>
        <v>0</v>
      </c>
      <c r="M9" s="9">
        <f>VALUE(MID(C8,M8,1))</f>
        <v>5</v>
      </c>
      <c r="N9" s="9">
        <f>VALUE(MID(C8,N8,1))</f>
        <v>0</v>
      </c>
      <c r="O9" s="9">
        <f>VALUE(MID(C8,O8,1))</f>
        <v>0</v>
      </c>
    </row>
    <row r="10" spans="2:15" s="6" customFormat="1" ht="16.5">
      <c r="B10" s="10"/>
      <c r="C10" s="8"/>
      <c r="D10" s="9">
        <f>SUM(D9:D9)</f>
        <v>0</v>
      </c>
      <c r="E10" s="9">
        <f>SUM(D9:E9)</f>
        <v>0</v>
      </c>
      <c r="F10" s="9">
        <f>SUM(D9:F9)</f>
        <v>1</v>
      </c>
      <c r="G10" s="9">
        <f>SUM(G9:G9)</f>
        <v>7</v>
      </c>
      <c r="H10" s="9">
        <f>SUM(G9:H9)</f>
        <v>12</v>
      </c>
      <c r="I10" s="9">
        <f>SUM(G9:I9)</f>
        <v>20</v>
      </c>
      <c r="J10" s="9">
        <f>SUM(J9:J9)</f>
        <v>2</v>
      </c>
      <c r="K10" s="9">
        <f>SUM(J9:K9)</f>
        <v>5</v>
      </c>
      <c r="L10" s="9">
        <f>SUM(J9:L9)</f>
        <v>5</v>
      </c>
      <c r="M10" s="9">
        <f>SUM(M9:M9)</f>
        <v>5</v>
      </c>
      <c r="N10" s="9">
        <f>SUM(M9:N9)</f>
        <v>5</v>
      </c>
      <c r="O10" s="9">
        <f>SUM(M9:O9)</f>
        <v>5</v>
      </c>
    </row>
    <row r="11" spans="2:15" s="6" customFormat="1" ht="16.5">
      <c r="B11" s="11"/>
      <c r="C11" s="8"/>
      <c r="D11" s="12" t="str">
        <f>IF(D9=0,"",CHOOSE(D9,"một","hai","ba","bốn","năm","sáu","bảy","tám","chín"))</f>
        <v/>
      </c>
      <c r="E11" s="12" t="str">
        <f>IF(E9=0,IF(AND(D9&lt;&gt;0,F9&lt;&gt;0),"lẻ",""),CHOOSE(E9,"mười ","hai","ba","bốn","năm","sáu","bảy","tám","chín"))</f>
        <v/>
      </c>
      <c r="F11" s="12" t="str">
        <f>IF(F9=0,"",CHOOSE(F9,IF(E9&gt;1,"mốt","một"),"hai","ba","bốn",IF(E9=0,"năm","lăm"),"sáu","bảy","tám","chín"))</f>
        <v>một</v>
      </c>
      <c r="G11" s="12" t="str">
        <f>IF(G9=0,"",CHOOSE(G9,"một","hai","ba","bốn","năm","sáu","bảy","tám","chín"))</f>
        <v>bảy</v>
      </c>
      <c r="H11" s="12" t="str">
        <f>IF(H9=0,IF(AND(G9&lt;&gt;0,I9&lt;&gt;0),"lẻ",""),CHOOSE(H9,"mười","hai","ba","bốn","năm","sáu","bảy","tám","chín"))</f>
        <v>năm</v>
      </c>
      <c r="I11" s="12" t="str">
        <f>IF(I9=0,"",CHOOSE(I9,IF(H9&gt;1,"mốt","một"),"hai","ba","bốn",IF(H9=0,"năm","lăm"),"sáu","bảy","tám","chín"))</f>
        <v>tám</v>
      </c>
      <c r="J11" s="12" t="str">
        <f>IF(J9=0,"",CHOOSE(J9,"một","hai","ba","bốn","năm","sáu","bảy","tám","chín"))</f>
        <v>hai</v>
      </c>
      <c r="K11" s="12" t="str">
        <f>IF(K9=0,IF(AND(J9&lt;&gt;0,L9&lt;&gt;0),"lẻ",""),CHOOSE(K9,"mười","hai","ba","bốn","năm","sáu","bảy","tám","chín"))</f>
        <v>ba</v>
      </c>
      <c r="L11" s="12" t="str">
        <f>IF(L9=0,"",CHOOSE(L9,IF(K9&gt;1,"mốt","một"),"hai","ba","bốn",IF(K9=0,"năm","lăm"),"sáu","bảy","tám","chín"))</f>
        <v/>
      </c>
      <c r="M11" s="9" t="str">
        <f>IF(M9=0,"",CHOOSE(M9,"một","hai","ba","bốn","năm","sáu","bảy","tám","chín"))</f>
        <v>năm</v>
      </c>
      <c r="N11" s="13" t="str">
        <f>IF(N9=0,IF(AND(M9&lt;&gt;0,O9&lt;&gt;0),"lẻ",""),CHOOSE(N9,"một","hai","ba","bốn","năm","sáu","bảy","tám","chín"))</f>
        <v/>
      </c>
      <c r="O11" s="13" t="str">
        <f>IF(O9=0,"",CHOOSE(O9,IF(N9&gt;1,"một","một"),"hai","ba","bốn",IF(N9=0,"năm","lăm"),"sáu","bảy","tám","chín"))</f>
        <v/>
      </c>
    </row>
    <row r="12" spans="2:15" s="6" customFormat="1" ht="16.5">
      <c r="B12" s="10"/>
      <c r="C12" s="8"/>
      <c r="D12" s="13" t="str">
        <f>IF(D9=0,"","trăm")</f>
        <v/>
      </c>
      <c r="E12" s="13" t="str">
        <f>IF(E9=0,"",IF(E9=1,"","mươi"))</f>
        <v/>
      </c>
      <c r="F12" s="13" t="str">
        <f>IF(AND(F9=0,F10=0),"","tỷ")</f>
        <v>tỷ</v>
      </c>
      <c r="G12" s="13" t="str">
        <f>IF(G9=0,"","trăm")</f>
        <v>trăm</v>
      </c>
      <c r="H12" s="13" t="str">
        <f>IF(H9=0,"",IF(H9=1,"","mươi"))</f>
        <v>mươi</v>
      </c>
      <c r="I12" s="13" t="str">
        <f>IF(AND(I9=0,I10=0),"","triệu")</f>
        <v>triệu</v>
      </c>
      <c r="J12" s="13" t="str">
        <f>IF(J9=0,"","trăm")</f>
        <v>trăm</v>
      </c>
      <c r="K12" s="13" t="str">
        <f>IF(K9=0,"",IF(K9=1,"","mươi"))</f>
        <v>mươi</v>
      </c>
      <c r="L12" s="13" t="str">
        <f>IF(AND(L9=0,L10=0),"","ngàn")</f>
        <v>ngàn</v>
      </c>
      <c r="M12" s="13" t="str">
        <f>IF(M9=0,"","trăm")</f>
        <v>trăm</v>
      </c>
      <c r="N12" s="13" t="str">
        <f>IF(N9=0,"",IF(N9=1,"","mươi"))</f>
        <v/>
      </c>
      <c r="O12" s="13" t="s">
        <v>716</v>
      </c>
    </row>
    <row r="13" spans="2:15" s="6" customFormat="1" ht="16.5">
      <c r="B13" s="10"/>
      <c r="C13" s="9" t="str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Một tỷ bảy trăm năm mươi tám triệu hai trăm ba mươi ngàn năm trăm đồng./.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</sheetData>
  <phoneticPr fontId="10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N342"/>
  <sheetViews>
    <sheetView showZeros="0" tabSelected="1" topLeftCell="A3" workbookViewId="0">
      <pane ySplit="7" topLeftCell="A22" activePane="bottomLeft" state="frozen"/>
      <selection activeCell="A3" sqref="A3"/>
      <selection pane="bottomLeft" activeCell="A10" sqref="A10"/>
    </sheetView>
  </sheetViews>
  <sheetFormatPr defaultRowHeight="15"/>
  <cols>
    <col min="1" max="1" width="5.140625" style="20" customWidth="1"/>
    <col min="2" max="2" width="8.7109375" style="21" customWidth="1"/>
    <col min="3" max="3" width="19.140625" style="20" bestFit="1" customWidth="1"/>
    <col min="4" max="4" width="9" style="20" customWidth="1"/>
    <col min="5" max="5" width="5.5703125" style="21" customWidth="1"/>
    <col min="6" max="6" width="31.85546875" style="20" bestFit="1" customWidth="1"/>
    <col min="7" max="7" width="10.28515625" style="21" customWidth="1"/>
    <col min="8" max="8" width="10.7109375" style="21" customWidth="1"/>
    <col min="9" max="9" width="9" style="21" customWidth="1"/>
    <col min="10" max="10" width="14" style="20" customWidth="1"/>
    <col min="11" max="11" width="14.140625" style="20" customWidth="1"/>
    <col min="12" max="12" width="14.28515625" style="20" customWidth="1"/>
    <col min="13" max="13" width="12.28515625" style="20" customWidth="1"/>
    <col min="14" max="14" width="9.140625" style="20" hidden="1" customWidth="1"/>
    <col min="15" max="16384" width="9.140625" style="20"/>
  </cols>
  <sheetData>
    <row r="1" spans="1:14" ht="16.5">
      <c r="A1" s="88" t="s">
        <v>695</v>
      </c>
      <c r="B1" s="88"/>
      <c r="C1" s="88"/>
      <c r="D1" s="88"/>
      <c r="E1" s="88"/>
      <c r="F1" s="1"/>
    </row>
    <row r="2" spans="1:14" ht="16.5">
      <c r="A2" s="89" t="s">
        <v>696</v>
      </c>
      <c r="B2" s="89"/>
      <c r="C2" s="89"/>
      <c r="D2" s="89"/>
      <c r="E2" s="89"/>
      <c r="F2" s="2"/>
    </row>
    <row r="4" spans="1:14" ht="23.25" customHeight="1">
      <c r="A4" s="90" t="s">
        <v>720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43"/>
    </row>
    <row r="5" spans="1:14" ht="23.25" customHeight="1">
      <c r="A5" s="90" t="s">
        <v>1172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43"/>
    </row>
    <row r="6" spans="1:14" ht="23.25" customHeight="1">
      <c r="A6" s="91" t="s">
        <v>1175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44"/>
    </row>
    <row r="7" spans="1:14" s="51" customFormat="1" ht="23.25" customHeight="1">
      <c r="A7" s="91" t="s">
        <v>697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44"/>
    </row>
    <row r="9" spans="1:14" s="23" customFormat="1" ht="42.75">
      <c r="A9" s="83" t="s">
        <v>677</v>
      </c>
      <c r="B9" s="83" t="s">
        <v>680</v>
      </c>
      <c r="C9" s="84" t="s">
        <v>161</v>
      </c>
      <c r="D9" s="85" t="s">
        <v>162</v>
      </c>
      <c r="E9" s="83" t="s">
        <v>163</v>
      </c>
      <c r="F9" s="83" t="s">
        <v>681</v>
      </c>
      <c r="G9" s="86" t="s">
        <v>260</v>
      </c>
      <c r="H9" s="86" t="s">
        <v>40</v>
      </c>
      <c r="I9" s="86" t="s">
        <v>257</v>
      </c>
      <c r="J9" s="86" t="s">
        <v>258</v>
      </c>
      <c r="K9" s="86" t="s">
        <v>808</v>
      </c>
      <c r="L9" s="86" t="s">
        <v>259</v>
      </c>
      <c r="M9" s="86" t="s">
        <v>675</v>
      </c>
      <c r="N9" s="22" t="s">
        <v>164</v>
      </c>
    </row>
    <row r="10" spans="1:14" ht="20.25" customHeight="1">
      <c r="A10" s="52">
        <v>1</v>
      </c>
      <c r="B10" s="52" t="s">
        <v>810</v>
      </c>
      <c r="C10" s="53" t="s">
        <v>845</v>
      </c>
      <c r="D10" s="54" t="s">
        <v>323</v>
      </c>
      <c r="E10" s="52">
        <v>1</v>
      </c>
      <c r="F10" s="55" t="s">
        <v>468</v>
      </c>
      <c r="G10" s="56">
        <f>SUMIF(Chitiet!$B$9:$B$772,B10,Chitiet!$I$9:$I$772)</f>
        <v>30.3</v>
      </c>
      <c r="H10" s="56">
        <f>SUMIF(Chitiet!$B$9:$B$772,B10,Chitiet!$J$9:$J$772)</f>
        <v>30.3</v>
      </c>
      <c r="I10" s="57">
        <v>65000</v>
      </c>
      <c r="J10" s="58">
        <f>I10*H10</f>
        <v>1969500</v>
      </c>
      <c r="K10" s="58">
        <f>SUMIF(Chitiet!$B$9:$B$771,B10,Chitiet!$M$9:$M$771)</f>
        <v>0</v>
      </c>
      <c r="L10" s="58">
        <f>SUMIF(Chitiet!$B$9:$B$772,B10,Chitiet!$N$9:$N$772)</f>
        <v>1969500</v>
      </c>
      <c r="M10" s="58"/>
      <c r="N10" s="55" t="s">
        <v>177</v>
      </c>
    </row>
    <row r="11" spans="1:14" ht="20.25" customHeight="1">
      <c r="A11" s="28">
        <v>2</v>
      </c>
      <c r="B11" s="28" t="s">
        <v>604</v>
      </c>
      <c r="C11" s="29" t="s">
        <v>330</v>
      </c>
      <c r="D11" s="30" t="s">
        <v>331</v>
      </c>
      <c r="E11" s="28">
        <v>1</v>
      </c>
      <c r="F11" s="31" t="s">
        <v>684</v>
      </c>
      <c r="G11" s="32">
        <f>SUMIF(Chitiet!$B$9:$B$772,B11,Chitiet!$I$9:$I$772)</f>
        <v>90.9</v>
      </c>
      <c r="H11" s="32">
        <f>SUMIF(Chitiet!$B$9:$B$772,B11,Chitiet!$J$9:$J$772)</f>
        <v>90.9</v>
      </c>
      <c r="I11" s="59">
        <v>65000</v>
      </c>
      <c r="J11" s="33">
        <f t="shared" ref="J11:J74" si="0">I11*H11</f>
        <v>5908500</v>
      </c>
      <c r="K11" s="33">
        <f>SUMIF(Chitiet!$B$9:$B$771,B11,Chitiet!$M$9:$M$771)</f>
        <v>0</v>
      </c>
      <c r="L11" s="33">
        <f>SUMIF(Chitiet!$B$9:$B$772,B11,Chitiet!$N$9:$N$772)</f>
        <v>5908500</v>
      </c>
      <c r="M11" s="33"/>
      <c r="N11" s="31" t="s">
        <v>166</v>
      </c>
    </row>
    <row r="12" spans="1:14" ht="20.25" customHeight="1">
      <c r="A12" s="28">
        <v>3</v>
      </c>
      <c r="B12" s="28" t="s">
        <v>605</v>
      </c>
      <c r="C12" s="29" t="s">
        <v>334</v>
      </c>
      <c r="D12" s="30" t="s">
        <v>335</v>
      </c>
      <c r="E12" s="28">
        <v>1</v>
      </c>
      <c r="F12" s="31" t="s">
        <v>684</v>
      </c>
      <c r="G12" s="32">
        <f>SUMIF(Chitiet!$B$9:$B$772,B12,Chitiet!$I$9:$I$772)</f>
        <v>120.8</v>
      </c>
      <c r="H12" s="32">
        <f>SUMIF(Chitiet!$B$9:$B$772,B12,Chitiet!$J$9:$J$772)</f>
        <v>120.8</v>
      </c>
      <c r="I12" s="59">
        <v>65000</v>
      </c>
      <c r="J12" s="33">
        <f t="shared" si="0"/>
        <v>7852000</v>
      </c>
      <c r="K12" s="33">
        <f>SUMIF(Chitiet!$B$9:$B$771,B12,Chitiet!$M$9:$M$771)</f>
        <v>0</v>
      </c>
      <c r="L12" s="33">
        <f>SUMIF(Chitiet!$B$9:$B$772,B12,Chitiet!$N$9:$N$772)</f>
        <v>7852000</v>
      </c>
      <c r="M12" s="33"/>
      <c r="N12" s="31" t="s">
        <v>166</v>
      </c>
    </row>
    <row r="13" spans="1:14" ht="20.25" customHeight="1">
      <c r="A13" s="28">
        <v>4</v>
      </c>
      <c r="B13" s="28" t="s">
        <v>544</v>
      </c>
      <c r="C13" s="29" t="s">
        <v>327</v>
      </c>
      <c r="D13" s="30" t="s">
        <v>328</v>
      </c>
      <c r="E13" s="28">
        <v>1</v>
      </c>
      <c r="F13" s="31" t="s">
        <v>684</v>
      </c>
      <c r="G13" s="32">
        <f>SUMIF(Chitiet!$B$9:$B$772,B13,Chitiet!$I$9:$I$772)</f>
        <v>60.6</v>
      </c>
      <c r="H13" s="32">
        <f>SUMIF(Chitiet!$B$9:$B$772,B13,Chitiet!$J$9:$J$772)</f>
        <v>60.6</v>
      </c>
      <c r="I13" s="59">
        <v>65000</v>
      </c>
      <c r="J13" s="33">
        <f t="shared" si="0"/>
        <v>3939000</v>
      </c>
      <c r="K13" s="33">
        <f>SUMIF(Chitiet!$B$9:$B$771,B13,Chitiet!$M$9:$M$771)</f>
        <v>0</v>
      </c>
      <c r="L13" s="33">
        <f>SUMIF(Chitiet!$B$9:$B$772,B13,Chitiet!$N$9:$N$772)</f>
        <v>3939000</v>
      </c>
      <c r="M13" s="33"/>
      <c r="N13" s="31" t="s">
        <v>166</v>
      </c>
    </row>
    <row r="14" spans="1:14" ht="20.25" customHeight="1">
      <c r="A14" s="28">
        <v>5</v>
      </c>
      <c r="B14" s="28" t="s">
        <v>751</v>
      </c>
      <c r="C14" s="29" t="s">
        <v>770</v>
      </c>
      <c r="D14" s="30" t="s">
        <v>341</v>
      </c>
      <c r="E14" s="28">
        <v>1</v>
      </c>
      <c r="F14" s="31" t="s">
        <v>692</v>
      </c>
      <c r="G14" s="32">
        <f>SUMIF(Chitiet!$B$9:$B$772,B14,Chitiet!$I$9:$I$772)</f>
        <v>30.1</v>
      </c>
      <c r="H14" s="32">
        <f>SUMIF(Chitiet!$B$9:$B$772,B14,Chitiet!$J$9:$J$772)</f>
        <v>30.1</v>
      </c>
      <c r="I14" s="59">
        <v>65000</v>
      </c>
      <c r="J14" s="33">
        <f t="shared" si="0"/>
        <v>1956500</v>
      </c>
      <c r="K14" s="33">
        <f>SUMIF(Chitiet!$B$9:$B$771,B14,Chitiet!$M$9:$M$771)</f>
        <v>0</v>
      </c>
      <c r="L14" s="33">
        <f>SUMIF(Chitiet!$B$9:$B$772,B14,Chitiet!$N$9:$N$772)</f>
        <v>1956500</v>
      </c>
      <c r="M14" s="33"/>
      <c r="N14" s="31" t="s">
        <v>173</v>
      </c>
    </row>
    <row r="15" spans="1:14" ht="20.25" customHeight="1">
      <c r="A15" s="28">
        <v>6</v>
      </c>
      <c r="B15" s="28" t="s">
        <v>606</v>
      </c>
      <c r="C15" s="29" t="s">
        <v>346</v>
      </c>
      <c r="D15" s="30" t="s">
        <v>347</v>
      </c>
      <c r="E15" s="28">
        <v>1</v>
      </c>
      <c r="F15" s="31" t="s">
        <v>693</v>
      </c>
      <c r="G15" s="32">
        <f>SUMIF(Chitiet!$B$9:$B$772,B15,Chitiet!$I$9:$I$772)</f>
        <v>30.1</v>
      </c>
      <c r="H15" s="32">
        <f>SUMIF(Chitiet!$B$9:$B$772,B15,Chitiet!$J$9:$J$772)</f>
        <v>30.1</v>
      </c>
      <c r="I15" s="59">
        <v>65000</v>
      </c>
      <c r="J15" s="33">
        <f t="shared" si="0"/>
        <v>1956500</v>
      </c>
      <c r="K15" s="33">
        <f>SUMIF(Chitiet!$B$9:$B$771,B15,Chitiet!$M$9:$M$771)</f>
        <v>0</v>
      </c>
      <c r="L15" s="33">
        <f>SUMIF(Chitiet!$B$9:$B$772,B15,Chitiet!$N$9:$N$772)</f>
        <v>1956500</v>
      </c>
      <c r="M15" s="33"/>
      <c r="N15" s="31" t="s">
        <v>174</v>
      </c>
    </row>
    <row r="16" spans="1:14" ht="20.25" customHeight="1">
      <c r="A16" s="28">
        <v>7</v>
      </c>
      <c r="B16" s="28" t="s">
        <v>811</v>
      </c>
      <c r="C16" s="29" t="s">
        <v>327</v>
      </c>
      <c r="D16" s="30" t="s">
        <v>343</v>
      </c>
      <c r="E16" s="28">
        <v>1</v>
      </c>
      <c r="F16" s="31" t="s">
        <v>693</v>
      </c>
      <c r="G16" s="32">
        <f>SUMIF(Chitiet!$B$9:$B$772,B16,Chitiet!$I$9:$I$772)</f>
        <v>30.1</v>
      </c>
      <c r="H16" s="32">
        <f>SUMIF(Chitiet!$B$9:$B$772,B16,Chitiet!$J$9:$J$772)</f>
        <v>30.1</v>
      </c>
      <c r="I16" s="59">
        <v>65000</v>
      </c>
      <c r="J16" s="33">
        <f t="shared" si="0"/>
        <v>1956500</v>
      </c>
      <c r="K16" s="33">
        <f>SUMIF(Chitiet!$B$9:$B$771,B16,Chitiet!$M$9:$M$771)</f>
        <v>0</v>
      </c>
      <c r="L16" s="33">
        <f>SUMIF(Chitiet!$B$9:$B$772,B16,Chitiet!$N$9:$N$772)</f>
        <v>1956500</v>
      </c>
      <c r="M16" s="33"/>
      <c r="N16" s="31" t="s">
        <v>174</v>
      </c>
    </row>
    <row r="17" spans="1:14" ht="20.25" customHeight="1">
      <c r="A17" s="28">
        <v>8</v>
      </c>
      <c r="B17" s="28" t="s">
        <v>602</v>
      </c>
      <c r="C17" s="29" t="s">
        <v>356</v>
      </c>
      <c r="D17" s="30" t="s">
        <v>357</v>
      </c>
      <c r="E17" s="28">
        <v>1</v>
      </c>
      <c r="F17" s="31" t="s">
        <v>686</v>
      </c>
      <c r="G17" s="32">
        <f>SUMIF(Chitiet!$B$9:$B$772,B17,Chitiet!$I$9:$I$772)</f>
        <v>90.5</v>
      </c>
      <c r="H17" s="32">
        <f>SUMIF(Chitiet!$B$9:$B$772,B17,Chitiet!$J$9:$J$772)</f>
        <v>90.5</v>
      </c>
      <c r="I17" s="59">
        <v>65000</v>
      </c>
      <c r="J17" s="33">
        <f t="shared" si="0"/>
        <v>5882500</v>
      </c>
      <c r="K17" s="33">
        <f>SUMIF(Chitiet!$B$9:$B$771,B17,Chitiet!$M$9:$M$771)</f>
        <v>0</v>
      </c>
      <c r="L17" s="33">
        <f>SUMIF(Chitiet!$B$9:$B$772,B17,Chitiet!$N$9:$N$772)</f>
        <v>5882500</v>
      </c>
      <c r="M17" s="33"/>
      <c r="N17" s="31" t="s">
        <v>167</v>
      </c>
    </row>
    <row r="18" spans="1:14" ht="20.25" customHeight="1">
      <c r="A18" s="28">
        <v>9</v>
      </c>
      <c r="B18" s="28" t="s">
        <v>603</v>
      </c>
      <c r="C18" s="29" t="s">
        <v>334</v>
      </c>
      <c r="D18" s="30" t="s">
        <v>352</v>
      </c>
      <c r="E18" s="28">
        <v>1</v>
      </c>
      <c r="F18" s="31" t="s">
        <v>686</v>
      </c>
      <c r="G18" s="32">
        <f>SUMIF(Chitiet!$B$9:$B$772,B18,Chitiet!$I$9:$I$772)</f>
        <v>30.1</v>
      </c>
      <c r="H18" s="32">
        <f>SUMIF(Chitiet!$B$9:$B$772,B18,Chitiet!$J$9:$J$772)</f>
        <v>30.1</v>
      </c>
      <c r="I18" s="59">
        <v>65000</v>
      </c>
      <c r="J18" s="33">
        <f t="shared" si="0"/>
        <v>1956500</v>
      </c>
      <c r="K18" s="33">
        <f>SUMIF(Chitiet!$B$9:$B$771,B18,Chitiet!$M$9:$M$771)</f>
        <v>0</v>
      </c>
      <c r="L18" s="33">
        <f>SUMIF(Chitiet!$B$9:$B$772,B18,Chitiet!$N$9:$N$772)</f>
        <v>1956500</v>
      </c>
      <c r="M18" s="33"/>
      <c r="N18" s="31" t="s">
        <v>167</v>
      </c>
    </row>
    <row r="19" spans="1:14" ht="20.25" customHeight="1">
      <c r="A19" s="28">
        <v>10</v>
      </c>
      <c r="B19" s="28" t="s">
        <v>353</v>
      </c>
      <c r="C19" s="29" t="s">
        <v>354</v>
      </c>
      <c r="D19" s="30" t="s">
        <v>355</v>
      </c>
      <c r="E19" s="28">
        <v>1</v>
      </c>
      <c r="F19" s="31" t="s">
        <v>686</v>
      </c>
      <c r="G19" s="32">
        <f>SUMIF(Chitiet!$B$9:$B$772,B19,Chitiet!$I$9:$I$772)</f>
        <v>30.2</v>
      </c>
      <c r="H19" s="32">
        <f>SUMIF(Chitiet!$B$9:$B$772,B19,Chitiet!$J$9:$J$772)</f>
        <v>30.2</v>
      </c>
      <c r="I19" s="59">
        <v>65000</v>
      </c>
      <c r="J19" s="33">
        <f t="shared" si="0"/>
        <v>1963000</v>
      </c>
      <c r="K19" s="33">
        <f>SUMIF(Chitiet!$B$9:$B$771,B19,Chitiet!$M$9:$M$771)</f>
        <v>0</v>
      </c>
      <c r="L19" s="33">
        <f>SUMIF(Chitiet!$B$9:$B$772,B19,Chitiet!$N$9:$N$772)</f>
        <v>1963000</v>
      </c>
      <c r="M19" s="33"/>
      <c r="N19" s="31" t="s">
        <v>167</v>
      </c>
    </row>
    <row r="20" spans="1:14" ht="20.25" customHeight="1">
      <c r="A20" s="28">
        <v>11</v>
      </c>
      <c r="B20" s="28" t="s">
        <v>607</v>
      </c>
      <c r="C20" s="29" t="s">
        <v>363</v>
      </c>
      <c r="D20" s="30" t="s">
        <v>364</v>
      </c>
      <c r="E20" s="28">
        <v>1</v>
      </c>
      <c r="F20" s="31" t="s">
        <v>212</v>
      </c>
      <c r="G20" s="32">
        <f>SUMIF(Chitiet!$B$9:$B$772,B20,Chitiet!$I$9:$I$772)</f>
        <v>60.400000000000006</v>
      </c>
      <c r="H20" s="32">
        <f>SUMIF(Chitiet!$B$9:$B$772,B20,Chitiet!$J$9:$J$772)</f>
        <v>60.400000000000006</v>
      </c>
      <c r="I20" s="59">
        <v>65000</v>
      </c>
      <c r="J20" s="33">
        <f t="shared" si="0"/>
        <v>3926000.0000000005</v>
      </c>
      <c r="K20" s="33">
        <f>SUMIF(Chitiet!$B$9:$B$771,B20,Chitiet!$M$9:$M$771)</f>
        <v>0</v>
      </c>
      <c r="L20" s="33">
        <f>SUMIF(Chitiet!$B$9:$B$772,B20,Chitiet!$N$9:$N$772)</f>
        <v>3926000</v>
      </c>
      <c r="M20" s="33"/>
      <c r="N20" s="31" t="s">
        <v>213</v>
      </c>
    </row>
    <row r="21" spans="1:14" ht="20.25" customHeight="1">
      <c r="A21" s="28">
        <v>12</v>
      </c>
      <c r="B21" s="28" t="s">
        <v>360</v>
      </c>
      <c r="C21" s="29" t="s">
        <v>361</v>
      </c>
      <c r="D21" s="30" t="s">
        <v>347</v>
      </c>
      <c r="E21" s="28">
        <v>1</v>
      </c>
      <c r="F21" s="31" t="s">
        <v>212</v>
      </c>
      <c r="G21" s="32">
        <f>SUMIF(Chitiet!$B$9:$B$772,B21,Chitiet!$I$9:$I$772)</f>
        <v>30.1</v>
      </c>
      <c r="H21" s="32">
        <f>SUMIF(Chitiet!$B$9:$B$772,B21,Chitiet!$J$9:$J$772)</f>
        <v>30.1</v>
      </c>
      <c r="I21" s="59">
        <v>65000</v>
      </c>
      <c r="J21" s="33">
        <f t="shared" si="0"/>
        <v>1956500</v>
      </c>
      <c r="K21" s="33">
        <f>SUMIF(Chitiet!$B$9:$B$771,B21,Chitiet!$M$9:$M$771)</f>
        <v>0</v>
      </c>
      <c r="L21" s="33">
        <f>SUMIF(Chitiet!$B$9:$B$772,B21,Chitiet!$N$9:$N$772)</f>
        <v>1956500</v>
      </c>
      <c r="M21" s="33"/>
      <c r="N21" s="31" t="s">
        <v>213</v>
      </c>
    </row>
    <row r="22" spans="1:14" ht="20.25" customHeight="1">
      <c r="A22" s="28">
        <v>13</v>
      </c>
      <c r="B22" s="28" t="s">
        <v>812</v>
      </c>
      <c r="C22" s="29" t="s">
        <v>846</v>
      </c>
      <c r="D22" s="30" t="s">
        <v>345</v>
      </c>
      <c r="E22" s="28">
        <v>1</v>
      </c>
      <c r="F22" s="31" t="s">
        <v>367</v>
      </c>
      <c r="G22" s="32">
        <f>SUMIF(Chitiet!$B$9:$B$772,B22,Chitiet!$I$9:$I$772)</f>
        <v>45.4</v>
      </c>
      <c r="H22" s="32">
        <f>SUMIF(Chitiet!$B$9:$B$772,B22,Chitiet!$J$9:$J$772)</f>
        <v>45.4</v>
      </c>
      <c r="I22" s="59">
        <v>65000</v>
      </c>
      <c r="J22" s="33">
        <f t="shared" si="0"/>
        <v>2951000</v>
      </c>
      <c r="K22" s="33">
        <f>SUMIF(Chitiet!$B$9:$B$771,B22,Chitiet!$M$9:$M$771)</f>
        <v>0</v>
      </c>
      <c r="L22" s="33">
        <f>SUMIF(Chitiet!$B$9:$B$772,B22,Chitiet!$N$9:$N$772)</f>
        <v>2951000</v>
      </c>
      <c r="M22" s="33"/>
      <c r="N22" s="31" t="s">
        <v>180</v>
      </c>
    </row>
    <row r="23" spans="1:14" ht="20.25" customHeight="1">
      <c r="A23" s="28">
        <v>14</v>
      </c>
      <c r="B23" s="28" t="s">
        <v>813</v>
      </c>
      <c r="C23" s="29" t="s">
        <v>847</v>
      </c>
      <c r="D23" s="30" t="s">
        <v>375</v>
      </c>
      <c r="E23" s="28">
        <v>1</v>
      </c>
      <c r="F23" s="31" t="s">
        <v>367</v>
      </c>
      <c r="G23" s="32">
        <f>SUMIF(Chitiet!$B$9:$B$772,B23,Chitiet!$I$9:$I$772)</f>
        <v>45.1</v>
      </c>
      <c r="H23" s="32">
        <f>SUMIF(Chitiet!$B$9:$B$772,B23,Chitiet!$J$9:$J$772)</f>
        <v>45.1</v>
      </c>
      <c r="I23" s="59">
        <v>65000</v>
      </c>
      <c r="J23" s="33">
        <f t="shared" si="0"/>
        <v>2931500</v>
      </c>
      <c r="K23" s="33">
        <f>SUMIF(Chitiet!$B$9:$B$771,B23,Chitiet!$M$9:$M$771)</f>
        <v>0</v>
      </c>
      <c r="L23" s="33">
        <f>SUMIF(Chitiet!$B$9:$B$772,B23,Chitiet!$N$9:$N$772)</f>
        <v>2931500</v>
      </c>
      <c r="M23" s="33"/>
      <c r="N23" s="31" t="s">
        <v>180</v>
      </c>
    </row>
    <row r="24" spans="1:14" ht="20.25" customHeight="1">
      <c r="A24" s="28">
        <v>15</v>
      </c>
      <c r="B24" s="28" t="s">
        <v>376</v>
      </c>
      <c r="C24" s="29" t="s">
        <v>377</v>
      </c>
      <c r="D24" s="30" t="s">
        <v>378</v>
      </c>
      <c r="E24" s="28">
        <v>1</v>
      </c>
      <c r="F24" s="31" t="s">
        <v>367</v>
      </c>
      <c r="G24" s="32">
        <f>SUMIF(Chitiet!$B$9:$B$772,B24,Chitiet!$I$9:$I$772)</f>
        <v>30.1</v>
      </c>
      <c r="H24" s="32">
        <f>SUMIF(Chitiet!$B$9:$B$772,B24,Chitiet!$J$9:$J$772)</f>
        <v>30.1</v>
      </c>
      <c r="I24" s="59">
        <v>65000</v>
      </c>
      <c r="J24" s="33">
        <f t="shared" si="0"/>
        <v>1956500</v>
      </c>
      <c r="K24" s="33">
        <f>SUMIF(Chitiet!$B$9:$B$771,B24,Chitiet!$M$9:$M$771)</f>
        <v>0</v>
      </c>
      <c r="L24" s="33">
        <f>SUMIF(Chitiet!$B$9:$B$772,B24,Chitiet!$N$9:$N$772)</f>
        <v>1956500</v>
      </c>
      <c r="M24" s="33"/>
      <c r="N24" s="31" t="s">
        <v>180</v>
      </c>
    </row>
    <row r="25" spans="1:14" ht="20.25" customHeight="1">
      <c r="A25" s="28">
        <v>16</v>
      </c>
      <c r="B25" s="28" t="s">
        <v>373</v>
      </c>
      <c r="C25" s="29" t="s">
        <v>350</v>
      </c>
      <c r="D25" s="30" t="s">
        <v>374</v>
      </c>
      <c r="E25" s="28">
        <v>1</v>
      </c>
      <c r="F25" s="31" t="s">
        <v>367</v>
      </c>
      <c r="G25" s="32">
        <f>SUMIF(Chitiet!$B$9:$B$772,B25,Chitiet!$I$9:$I$772)</f>
        <v>45.3</v>
      </c>
      <c r="H25" s="32">
        <f>SUMIF(Chitiet!$B$9:$B$772,B25,Chitiet!$J$9:$J$772)</f>
        <v>45.3</v>
      </c>
      <c r="I25" s="59">
        <v>65000</v>
      </c>
      <c r="J25" s="33">
        <f t="shared" si="0"/>
        <v>2944500</v>
      </c>
      <c r="K25" s="33">
        <f>SUMIF(Chitiet!$B$9:$B$771,B25,Chitiet!$M$9:$M$771)</f>
        <v>0</v>
      </c>
      <c r="L25" s="33">
        <f>SUMIF(Chitiet!$B$9:$B$772,B25,Chitiet!$N$9:$N$772)</f>
        <v>2944500</v>
      </c>
      <c r="M25" s="33"/>
      <c r="N25" s="31" t="s">
        <v>180</v>
      </c>
    </row>
    <row r="26" spans="1:14" ht="20.25" customHeight="1">
      <c r="A26" s="28">
        <v>17</v>
      </c>
      <c r="B26" s="28" t="s">
        <v>814</v>
      </c>
      <c r="C26" s="29" t="s">
        <v>848</v>
      </c>
      <c r="D26" s="30" t="s">
        <v>366</v>
      </c>
      <c r="E26" s="28">
        <v>1</v>
      </c>
      <c r="F26" s="31" t="s">
        <v>367</v>
      </c>
      <c r="G26" s="32">
        <f>SUMIF(Chitiet!$B$9:$B$772,B26,Chitiet!$I$9:$I$772)</f>
        <v>30.1</v>
      </c>
      <c r="H26" s="32">
        <f>SUMIF(Chitiet!$B$9:$B$772,B26,Chitiet!$J$9:$J$772)</f>
        <v>30.1</v>
      </c>
      <c r="I26" s="59">
        <v>65000</v>
      </c>
      <c r="J26" s="33">
        <f t="shared" si="0"/>
        <v>1956500</v>
      </c>
      <c r="K26" s="33">
        <f>SUMIF(Chitiet!$B$9:$B$771,B26,Chitiet!$M$9:$M$771)</f>
        <v>0</v>
      </c>
      <c r="L26" s="33">
        <f>SUMIF(Chitiet!$B$9:$B$772,B26,Chitiet!$N$9:$N$772)</f>
        <v>1956500</v>
      </c>
      <c r="M26" s="33"/>
      <c r="N26" s="31" t="s">
        <v>180</v>
      </c>
    </row>
    <row r="27" spans="1:14" ht="20.25" customHeight="1">
      <c r="A27" s="28">
        <v>18</v>
      </c>
      <c r="B27" s="28" t="s">
        <v>608</v>
      </c>
      <c r="C27" s="29" t="s">
        <v>380</v>
      </c>
      <c r="D27" s="30" t="s">
        <v>340</v>
      </c>
      <c r="E27" s="28">
        <v>1</v>
      </c>
      <c r="F27" s="31" t="s">
        <v>220</v>
      </c>
      <c r="G27" s="32">
        <f>SUMIF(Chitiet!$B$9:$B$772,B27,Chitiet!$I$9:$I$772)</f>
        <v>30.1</v>
      </c>
      <c r="H27" s="32">
        <f>SUMIF(Chitiet!$B$9:$B$772,B27,Chitiet!$J$9:$J$772)</f>
        <v>30.1</v>
      </c>
      <c r="I27" s="59">
        <v>65000</v>
      </c>
      <c r="J27" s="33">
        <f t="shared" si="0"/>
        <v>1956500</v>
      </c>
      <c r="K27" s="33">
        <f>SUMIF(Chitiet!$B$9:$B$771,B27,Chitiet!$M$9:$M$771)</f>
        <v>0</v>
      </c>
      <c r="L27" s="33">
        <f>SUMIF(Chitiet!$B$9:$B$772,B27,Chitiet!$N$9:$N$772)</f>
        <v>1956500</v>
      </c>
      <c r="M27" s="33"/>
      <c r="N27" s="31" t="s">
        <v>221</v>
      </c>
    </row>
    <row r="28" spans="1:14" ht="20.25" customHeight="1">
      <c r="A28" s="28">
        <v>19</v>
      </c>
      <c r="B28" s="28" t="s">
        <v>722</v>
      </c>
      <c r="C28" s="29" t="s">
        <v>735</v>
      </c>
      <c r="D28" s="30" t="s">
        <v>381</v>
      </c>
      <c r="E28" s="28">
        <v>1</v>
      </c>
      <c r="F28" s="31" t="s">
        <v>220</v>
      </c>
      <c r="G28" s="32">
        <f>SUMIF(Chitiet!$B$9:$B$772,B28,Chitiet!$I$9:$I$772)</f>
        <v>30.1</v>
      </c>
      <c r="H28" s="32">
        <f>SUMIF(Chitiet!$B$9:$B$772,B28,Chitiet!$J$9:$J$772)</f>
        <v>30.1</v>
      </c>
      <c r="I28" s="59">
        <v>65000</v>
      </c>
      <c r="J28" s="33">
        <f t="shared" si="0"/>
        <v>1956500</v>
      </c>
      <c r="K28" s="33">
        <f>SUMIF(Chitiet!$B$9:$B$771,B28,Chitiet!$M$9:$M$771)</f>
        <v>0</v>
      </c>
      <c r="L28" s="33">
        <f>SUMIF(Chitiet!$B$9:$B$772,B28,Chitiet!$N$9:$N$772)</f>
        <v>1956500</v>
      </c>
      <c r="M28" s="33"/>
      <c r="N28" s="31" t="s">
        <v>221</v>
      </c>
    </row>
    <row r="29" spans="1:14" ht="20.25" customHeight="1">
      <c r="A29" s="28">
        <v>20</v>
      </c>
      <c r="B29" s="28" t="s">
        <v>815</v>
      </c>
      <c r="C29" s="29" t="s">
        <v>849</v>
      </c>
      <c r="D29" s="30" t="s">
        <v>344</v>
      </c>
      <c r="E29" s="28">
        <v>1</v>
      </c>
      <c r="F29" s="31" t="s">
        <v>220</v>
      </c>
      <c r="G29" s="32">
        <f>SUMIF(Chitiet!$B$9:$B$772,B29,Chitiet!$I$9:$I$772)</f>
        <v>30.1</v>
      </c>
      <c r="H29" s="32">
        <f>SUMIF(Chitiet!$B$9:$B$772,B29,Chitiet!$J$9:$J$772)</f>
        <v>45.150000000000006</v>
      </c>
      <c r="I29" s="59">
        <v>65000</v>
      </c>
      <c r="J29" s="33">
        <f t="shared" si="0"/>
        <v>2934750.0000000005</v>
      </c>
      <c r="K29" s="33">
        <f>SUMIF(Chitiet!$B$9:$B$771,B29,Chitiet!$M$9:$M$771)</f>
        <v>0</v>
      </c>
      <c r="L29" s="33">
        <f>SUMIF(Chitiet!$B$9:$B$772,B29,Chitiet!$N$9:$N$772)</f>
        <v>2934750.0000000005</v>
      </c>
      <c r="M29" s="33"/>
      <c r="N29" s="31" t="s">
        <v>221</v>
      </c>
    </row>
    <row r="30" spans="1:14" ht="20.25" customHeight="1">
      <c r="A30" s="28">
        <v>21</v>
      </c>
      <c r="B30" s="28" t="s">
        <v>958</v>
      </c>
      <c r="C30" s="29" t="s">
        <v>385</v>
      </c>
      <c r="D30" s="30" t="s">
        <v>337</v>
      </c>
      <c r="E30" s="28">
        <v>1</v>
      </c>
      <c r="F30" s="31" t="s">
        <v>299</v>
      </c>
      <c r="G30" s="32">
        <f>SUMIF(Chitiet!$B$9:$B$772,B30,Chitiet!$I$9:$I$772)</f>
        <v>45.1</v>
      </c>
      <c r="H30" s="32">
        <f>SUMIF(Chitiet!$B$9:$B$772,B30,Chitiet!$J$9:$J$772)</f>
        <v>45.1</v>
      </c>
      <c r="I30" s="59">
        <v>65000</v>
      </c>
      <c r="J30" s="33">
        <f t="shared" si="0"/>
        <v>2931500</v>
      </c>
      <c r="K30" s="33">
        <f>SUMIF(Chitiet!$B$9:$B$771,B30,Chitiet!$M$9:$M$771)</f>
        <v>0</v>
      </c>
      <c r="L30" s="33">
        <f>SUMIF(Chitiet!$B$9:$B$772,B30,Chitiet!$N$9:$N$772)</f>
        <v>2931500</v>
      </c>
      <c r="M30" s="33"/>
      <c r="N30" s="31" t="s">
        <v>229</v>
      </c>
    </row>
    <row r="31" spans="1:14" ht="20.25" customHeight="1">
      <c r="A31" s="28">
        <v>22</v>
      </c>
      <c r="B31" s="28" t="s">
        <v>959</v>
      </c>
      <c r="C31" s="29" t="s">
        <v>904</v>
      </c>
      <c r="D31" s="30" t="s">
        <v>383</v>
      </c>
      <c r="E31" s="28">
        <v>1</v>
      </c>
      <c r="F31" s="31" t="s">
        <v>299</v>
      </c>
      <c r="G31" s="32">
        <f>SUMIF(Chitiet!$B$9:$B$772,B31,Chitiet!$I$9:$I$772)</f>
        <v>90.5</v>
      </c>
      <c r="H31" s="32">
        <f>SUMIF(Chitiet!$B$9:$B$772,B31,Chitiet!$J$9:$J$772)</f>
        <v>90.5</v>
      </c>
      <c r="I31" s="59">
        <v>65000</v>
      </c>
      <c r="J31" s="33">
        <f t="shared" si="0"/>
        <v>5882500</v>
      </c>
      <c r="K31" s="33">
        <f>SUMIF(Chitiet!$B$9:$B$771,B31,Chitiet!$M$9:$M$771)</f>
        <v>0</v>
      </c>
      <c r="L31" s="33">
        <f>SUMIF(Chitiet!$B$9:$B$772,B31,Chitiet!$N$9:$N$772)</f>
        <v>5882500</v>
      </c>
      <c r="M31" s="33"/>
      <c r="N31" s="31" t="s">
        <v>229</v>
      </c>
    </row>
    <row r="32" spans="1:14" ht="20.25" customHeight="1">
      <c r="A32" s="28">
        <v>23</v>
      </c>
      <c r="B32" s="28" t="s">
        <v>609</v>
      </c>
      <c r="C32" s="29" t="s">
        <v>386</v>
      </c>
      <c r="D32" s="30" t="s">
        <v>336</v>
      </c>
      <c r="E32" s="28">
        <v>1</v>
      </c>
      <c r="F32" s="31" t="s">
        <v>299</v>
      </c>
      <c r="G32" s="32">
        <f>SUMIF(Chitiet!$B$9:$B$772,B32,Chitiet!$I$9:$I$772)</f>
        <v>90.9</v>
      </c>
      <c r="H32" s="32">
        <f>SUMIF(Chitiet!$B$9:$B$772,B32,Chitiet!$J$9:$J$772)</f>
        <v>90.9</v>
      </c>
      <c r="I32" s="59">
        <v>65000</v>
      </c>
      <c r="J32" s="33">
        <f t="shared" si="0"/>
        <v>5908500</v>
      </c>
      <c r="K32" s="33">
        <f>SUMIF(Chitiet!$B$9:$B$771,B32,Chitiet!$M$9:$M$771)</f>
        <v>0</v>
      </c>
      <c r="L32" s="33">
        <f>SUMIF(Chitiet!$B$9:$B$772,B32,Chitiet!$N$9:$N$772)</f>
        <v>5908500</v>
      </c>
      <c r="M32" s="33"/>
      <c r="N32" s="31" t="s">
        <v>229</v>
      </c>
    </row>
    <row r="33" spans="1:14" ht="20.25" customHeight="1">
      <c r="A33" s="28">
        <v>24</v>
      </c>
      <c r="B33" s="28" t="s">
        <v>960</v>
      </c>
      <c r="C33" s="29" t="s">
        <v>327</v>
      </c>
      <c r="D33" s="30" t="s">
        <v>341</v>
      </c>
      <c r="E33" s="28">
        <v>2</v>
      </c>
      <c r="F33" s="31" t="s">
        <v>469</v>
      </c>
      <c r="G33" s="32">
        <f>SUMIF(Chitiet!$B$9:$B$772,B33,Chitiet!$I$9:$I$772)</f>
        <v>30.1</v>
      </c>
      <c r="H33" s="32">
        <f>SUMIF(Chitiet!$B$9:$B$772,B33,Chitiet!$J$9:$J$772)</f>
        <v>30.1</v>
      </c>
      <c r="I33" s="59">
        <v>65000</v>
      </c>
      <c r="J33" s="33">
        <f t="shared" si="0"/>
        <v>1956500</v>
      </c>
      <c r="K33" s="33">
        <f>SUMIF(Chitiet!$B$9:$B$771,B33,Chitiet!$M$9:$M$771)</f>
        <v>0</v>
      </c>
      <c r="L33" s="33">
        <f>SUMIF(Chitiet!$B$9:$B$772,B33,Chitiet!$N$9:$N$772)</f>
        <v>1956500</v>
      </c>
      <c r="M33" s="33"/>
      <c r="N33" s="31" t="s">
        <v>178</v>
      </c>
    </row>
    <row r="34" spans="1:14" ht="20.25" customHeight="1">
      <c r="A34" s="28">
        <v>25</v>
      </c>
      <c r="B34" s="28" t="s">
        <v>961</v>
      </c>
      <c r="C34" s="29" t="s">
        <v>905</v>
      </c>
      <c r="D34" s="30" t="s">
        <v>906</v>
      </c>
      <c r="E34" s="28">
        <v>2</v>
      </c>
      <c r="F34" s="31" t="s">
        <v>469</v>
      </c>
      <c r="G34" s="32">
        <f>SUMIF(Chitiet!$B$9:$B$772,B34,Chitiet!$I$9:$I$772)</f>
        <v>90.2</v>
      </c>
      <c r="H34" s="32">
        <f>SUMIF(Chitiet!$B$9:$B$772,B34,Chitiet!$J$9:$J$772)</f>
        <v>90.2</v>
      </c>
      <c r="I34" s="59">
        <v>65000</v>
      </c>
      <c r="J34" s="33">
        <f t="shared" si="0"/>
        <v>5863000</v>
      </c>
      <c r="K34" s="33">
        <f>SUMIF(Chitiet!$B$9:$B$771,B34,Chitiet!$M$9:$M$771)</f>
        <v>0</v>
      </c>
      <c r="L34" s="33">
        <f>SUMIF(Chitiet!$B$9:$B$772,B34,Chitiet!$N$9:$N$772)</f>
        <v>5863000</v>
      </c>
      <c r="M34" s="33"/>
      <c r="N34" s="31" t="s">
        <v>178</v>
      </c>
    </row>
    <row r="35" spans="1:14" ht="20.25" customHeight="1">
      <c r="A35" s="28">
        <v>26</v>
      </c>
      <c r="B35" s="28" t="s">
        <v>1177</v>
      </c>
      <c r="C35" s="29" t="s">
        <v>388</v>
      </c>
      <c r="D35" s="30" t="s">
        <v>1180</v>
      </c>
      <c r="E35" s="28">
        <v>2</v>
      </c>
      <c r="F35" s="31" t="s">
        <v>469</v>
      </c>
      <c r="G35" s="32">
        <f>SUMIF(Chitiet!$B$9:$B$772,B35,Chitiet!$I$9:$I$772)</f>
        <v>30.1</v>
      </c>
      <c r="H35" s="32">
        <f>SUMIF(Chitiet!$B$9:$B$772,B35,Chitiet!$J$9:$J$772)</f>
        <v>30.1</v>
      </c>
      <c r="I35" s="59">
        <v>65000</v>
      </c>
      <c r="J35" s="33">
        <f t="shared" si="0"/>
        <v>1956500</v>
      </c>
      <c r="K35" s="33">
        <f>SUMIF(Chitiet!$B$9:$B$771,B35,Chitiet!$M$9:$M$771)</f>
        <v>0</v>
      </c>
      <c r="L35" s="33">
        <f>SUMIF(Chitiet!$B$9:$B$772,B35,Chitiet!$N$9:$N$772)</f>
        <v>1956500</v>
      </c>
      <c r="M35" s="33"/>
      <c r="N35" s="31" t="s">
        <v>178</v>
      </c>
    </row>
    <row r="36" spans="1:14" ht="20.25" customHeight="1">
      <c r="A36" s="28">
        <v>27</v>
      </c>
      <c r="B36" s="28" t="s">
        <v>962</v>
      </c>
      <c r="C36" s="29" t="s">
        <v>907</v>
      </c>
      <c r="D36" s="30" t="s">
        <v>908</v>
      </c>
      <c r="E36" s="28">
        <v>2</v>
      </c>
      <c r="F36" s="31" t="s">
        <v>469</v>
      </c>
      <c r="G36" s="32">
        <f>SUMIF(Chitiet!$B$9:$B$772,B36,Chitiet!$I$9:$I$772)</f>
        <v>75.5</v>
      </c>
      <c r="H36" s="32">
        <f>SUMIF(Chitiet!$B$9:$B$772,B36,Chitiet!$J$9:$J$772)</f>
        <v>75.5</v>
      </c>
      <c r="I36" s="59">
        <v>65000</v>
      </c>
      <c r="J36" s="33">
        <f t="shared" si="0"/>
        <v>4907500</v>
      </c>
      <c r="K36" s="33">
        <f>SUMIF(Chitiet!$B$9:$B$771,B36,Chitiet!$M$9:$M$771)</f>
        <v>0</v>
      </c>
      <c r="L36" s="33">
        <f>SUMIF(Chitiet!$B$9:$B$772,B36,Chitiet!$N$9:$N$772)</f>
        <v>4907500</v>
      </c>
      <c r="M36" s="33"/>
      <c r="N36" s="31" t="s">
        <v>178</v>
      </c>
    </row>
    <row r="37" spans="1:14" ht="20.25" customHeight="1">
      <c r="A37" s="28">
        <v>28</v>
      </c>
      <c r="B37" s="28" t="s">
        <v>963</v>
      </c>
      <c r="C37" s="29" t="s">
        <v>909</v>
      </c>
      <c r="D37" s="30" t="s">
        <v>392</v>
      </c>
      <c r="E37" s="28">
        <v>2</v>
      </c>
      <c r="F37" s="31" t="s">
        <v>469</v>
      </c>
      <c r="G37" s="32">
        <f>SUMIF(Chitiet!$B$9:$B$772,B37,Chitiet!$I$9:$I$772)</f>
        <v>120.30000000000001</v>
      </c>
      <c r="H37" s="32">
        <f>SUMIF(Chitiet!$B$9:$B$772,B37,Chitiet!$J$9:$J$772)</f>
        <v>120.30000000000001</v>
      </c>
      <c r="I37" s="59">
        <v>65000</v>
      </c>
      <c r="J37" s="33">
        <f t="shared" si="0"/>
        <v>7819500.0000000009</v>
      </c>
      <c r="K37" s="33">
        <f>SUMIF(Chitiet!$B$9:$B$771,B37,Chitiet!$M$9:$M$771)</f>
        <v>0</v>
      </c>
      <c r="L37" s="33">
        <f>SUMIF(Chitiet!$B$9:$B$772,B37,Chitiet!$N$9:$N$772)</f>
        <v>7819500</v>
      </c>
      <c r="M37" s="33"/>
      <c r="N37" s="31" t="s">
        <v>178</v>
      </c>
    </row>
    <row r="38" spans="1:14" ht="20.25" customHeight="1">
      <c r="A38" s="28">
        <v>29</v>
      </c>
      <c r="B38" s="28" t="s">
        <v>816</v>
      </c>
      <c r="C38" s="29" t="s">
        <v>850</v>
      </c>
      <c r="D38" s="30" t="s">
        <v>332</v>
      </c>
      <c r="E38" s="28">
        <v>2</v>
      </c>
      <c r="F38" s="31" t="s">
        <v>395</v>
      </c>
      <c r="G38" s="32">
        <f>SUMIF(Chitiet!$B$9:$B$772,B38,Chitiet!$I$9:$I$772)</f>
        <v>90.4</v>
      </c>
      <c r="H38" s="32">
        <f>SUMIF(Chitiet!$B$9:$B$772,B38,Chitiet!$J$9:$J$772)</f>
        <v>90.4</v>
      </c>
      <c r="I38" s="59">
        <v>65000</v>
      </c>
      <c r="J38" s="33">
        <f t="shared" si="0"/>
        <v>5876000</v>
      </c>
      <c r="K38" s="33">
        <f>SUMIF(Chitiet!$B$9:$B$771,B38,Chitiet!$M$9:$M$771)</f>
        <v>0</v>
      </c>
      <c r="L38" s="33">
        <f>SUMIF(Chitiet!$B$9:$B$772,B38,Chitiet!$N$9:$N$772)</f>
        <v>5876000</v>
      </c>
      <c r="M38" s="33"/>
      <c r="N38" s="31" t="s">
        <v>181</v>
      </c>
    </row>
    <row r="39" spans="1:14" ht="20.25" customHeight="1">
      <c r="A39" s="28">
        <v>30</v>
      </c>
      <c r="B39" s="28" t="s">
        <v>964</v>
      </c>
      <c r="C39" s="29" t="s">
        <v>910</v>
      </c>
      <c r="D39" s="30" t="s">
        <v>396</v>
      </c>
      <c r="E39" s="28">
        <v>2</v>
      </c>
      <c r="F39" s="31" t="s">
        <v>395</v>
      </c>
      <c r="G39" s="32">
        <f>SUMIF(Chitiet!$B$9:$B$772,B39,Chitiet!$I$9:$I$772)</f>
        <v>181.2</v>
      </c>
      <c r="H39" s="32">
        <f>SUMIF(Chitiet!$B$9:$B$772,B39,Chitiet!$J$9:$J$772)</f>
        <v>181.2</v>
      </c>
      <c r="I39" s="59">
        <v>65000</v>
      </c>
      <c r="J39" s="33">
        <f t="shared" si="0"/>
        <v>11778000</v>
      </c>
      <c r="K39" s="33">
        <f>SUMIF(Chitiet!$B$9:$B$771,B39,Chitiet!$M$9:$M$771)</f>
        <v>0</v>
      </c>
      <c r="L39" s="33">
        <f>SUMIF(Chitiet!$B$9:$B$772,B39,Chitiet!$N$9:$N$772)</f>
        <v>11778000</v>
      </c>
      <c r="M39" s="33"/>
      <c r="N39" s="31" t="s">
        <v>181</v>
      </c>
    </row>
    <row r="40" spans="1:14" ht="20.25" customHeight="1">
      <c r="A40" s="28">
        <v>31</v>
      </c>
      <c r="B40" s="28" t="s">
        <v>397</v>
      </c>
      <c r="C40" s="29" t="s">
        <v>398</v>
      </c>
      <c r="D40" s="30" t="s">
        <v>399</v>
      </c>
      <c r="E40" s="28">
        <v>2</v>
      </c>
      <c r="F40" s="31" t="s">
        <v>395</v>
      </c>
      <c r="G40" s="32">
        <f>SUMIF(Chitiet!$B$9:$B$772,B40,Chitiet!$I$9:$I$772)</f>
        <v>60.400000000000006</v>
      </c>
      <c r="H40" s="32">
        <f>SUMIF(Chitiet!$B$9:$B$772,B40,Chitiet!$J$9:$J$772)</f>
        <v>60.400000000000006</v>
      </c>
      <c r="I40" s="59">
        <v>65000</v>
      </c>
      <c r="J40" s="33">
        <f t="shared" si="0"/>
        <v>3926000.0000000005</v>
      </c>
      <c r="K40" s="33">
        <f>SUMIF(Chitiet!$B$9:$B$771,B40,Chitiet!$M$9:$M$771)</f>
        <v>0</v>
      </c>
      <c r="L40" s="33">
        <f>SUMIF(Chitiet!$B$9:$B$772,B40,Chitiet!$N$9:$N$772)</f>
        <v>3926000</v>
      </c>
      <c r="M40" s="33"/>
      <c r="N40" s="31" t="s">
        <v>181</v>
      </c>
    </row>
    <row r="41" spans="1:14" ht="20.25" customHeight="1">
      <c r="A41" s="28">
        <v>32</v>
      </c>
      <c r="B41" s="28" t="s">
        <v>562</v>
      </c>
      <c r="C41" s="29" t="s">
        <v>325</v>
      </c>
      <c r="D41" s="30" t="s">
        <v>402</v>
      </c>
      <c r="E41" s="28">
        <v>2</v>
      </c>
      <c r="F41" s="31" t="s">
        <v>282</v>
      </c>
      <c r="G41" s="32">
        <f>SUMIF(Chitiet!$B$9:$B$772,B41,Chitiet!$I$9:$I$772)</f>
        <v>45.4</v>
      </c>
      <c r="H41" s="32">
        <f>SUMIF(Chitiet!$B$9:$B$772,B41,Chitiet!$J$9:$J$772)</f>
        <v>45.4</v>
      </c>
      <c r="I41" s="59">
        <v>65000</v>
      </c>
      <c r="J41" s="33">
        <f t="shared" si="0"/>
        <v>2951000</v>
      </c>
      <c r="K41" s="33">
        <f>SUMIF(Chitiet!$B$9:$B$771,B41,Chitiet!$M$9:$M$771)</f>
        <v>0</v>
      </c>
      <c r="L41" s="33">
        <f>SUMIF(Chitiet!$B$9:$B$772,B41,Chitiet!$N$9:$N$772)</f>
        <v>2951000</v>
      </c>
      <c r="M41" s="33"/>
      <c r="N41" s="31" t="s">
        <v>222</v>
      </c>
    </row>
    <row r="42" spans="1:14" ht="20.25" customHeight="1">
      <c r="A42" s="28">
        <v>33</v>
      </c>
      <c r="B42" s="28" t="s">
        <v>563</v>
      </c>
      <c r="C42" s="29" t="s">
        <v>400</v>
      </c>
      <c r="D42" s="30" t="s">
        <v>401</v>
      </c>
      <c r="E42" s="28">
        <v>2</v>
      </c>
      <c r="F42" s="31" t="s">
        <v>282</v>
      </c>
      <c r="G42" s="32">
        <f>SUMIF(Chitiet!$B$9:$B$772,B42,Chitiet!$I$9:$I$772)</f>
        <v>45.4</v>
      </c>
      <c r="H42" s="32">
        <f>SUMIF(Chitiet!$B$9:$B$772,B42,Chitiet!$J$9:$J$772)</f>
        <v>45.4</v>
      </c>
      <c r="I42" s="59">
        <v>65000</v>
      </c>
      <c r="J42" s="33">
        <f t="shared" si="0"/>
        <v>2951000</v>
      </c>
      <c r="K42" s="33">
        <f>SUMIF(Chitiet!$B$9:$B$771,B42,Chitiet!$M$9:$M$771)</f>
        <v>0</v>
      </c>
      <c r="L42" s="33">
        <f>SUMIF(Chitiet!$B$9:$B$772,B42,Chitiet!$N$9:$N$772)</f>
        <v>2951000</v>
      </c>
      <c r="M42" s="33"/>
      <c r="N42" s="31" t="s">
        <v>222</v>
      </c>
    </row>
    <row r="43" spans="1:14" ht="20.25" customHeight="1">
      <c r="A43" s="28">
        <v>34</v>
      </c>
      <c r="B43" s="28" t="s">
        <v>403</v>
      </c>
      <c r="C43" s="29" t="s">
        <v>404</v>
      </c>
      <c r="D43" s="30" t="s">
        <v>359</v>
      </c>
      <c r="E43" s="28">
        <v>2</v>
      </c>
      <c r="F43" s="31" t="s">
        <v>282</v>
      </c>
      <c r="G43" s="32">
        <f>SUMIF(Chitiet!$B$9:$B$772,B43,Chitiet!$I$9:$I$772)</f>
        <v>45.1</v>
      </c>
      <c r="H43" s="32">
        <f>SUMIF(Chitiet!$B$9:$B$772,B43,Chitiet!$J$9:$J$772)</f>
        <v>45.1</v>
      </c>
      <c r="I43" s="59">
        <v>65000</v>
      </c>
      <c r="J43" s="33">
        <f t="shared" si="0"/>
        <v>2931500</v>
      </c>
      <c r="K43" s="33">
        <f>SUMIF(Chitiet!$B$9:$B$771,B43,Chitiet!$M$9:$M$771)</f>
        <v>0</v>
      </c>
      <c r="L43" s="33">
        <f>SUMIF(Chitiet!$B$9:$B$772,B43,Chitiet!$N$9:$N$772)</f>
        <v>2931500</v>
      </c>
      <c r="M43" s="33"/>
      <c r="N43" s="31" t="s">
        <v>222</v>
      </c>
    </row>
    <row r="44" spans="1:14" ht="20.25" customHeight="1">
      <c r="A44" s="28">
        <v>35</v>
      </c>
      <c r="B44" s="28" t="s">
        <v>559</v>
      </c>
      <c r="C44" s="29" t="s">
        <v>407</v>
      </c>
      <c r="D44" s="30" t="s">
        <v>359</v>
      </c>
      <c r="E44" s="28">
        <v>2</v>
      </c>
      <c r="F44" s="31" t="s">
        <v>405</v>
      </c>
      <c r="G44" s="32">
        <f>SUMIF(Chitiet!$B$9:$B$772,B44,Chitiet!$I$9:$I$772)</f>
        <v>75.400000000000006</v>
      </c>
      <c r="H44" s="32">
        <f>SUMIF(Chitiet!$B$9:$B$772,B44,Chitiet!$J$9:$J$772)</f>
        <v>75.400000000000006</v>
      </c>
      <c r="I44" s="59">
        <v>65000</v>
      </c>
      <c r="J44" s="33">
        <f t="shared" si="0"/>
        <v>4901000</v>
      </c>
      <c r="K44" s="33">
        <f>SUMIF(Chitiet!$B$9:$B$771,B44,Chitiet!$M$9:$M$771)</f>
        <v>0</v>
      </c>
      <c r="L44" s="33">
        <f>SUMIF(Chitiet!$B$9:$B$772,B44,Chitiet!$N$9:$N$772)</f>
        <v>4901000</v>
      </c>
      <c r="M44" s="33"/>
      <c r="N44" s="31" t="s">
        <v>182</v>
      </c>
    </row>
    <row r="45" spans="1:14" ht="20.25" customHeight="1">
      <c r="A45" s="28">
        <v>36</v>
      </c>
      <c r="B45" s="28" t="s">
        <v>965</v>
      </c>
      <c r="C45" s="29" t="s">
        <v>409</v>
      </c>
      <c r="D45" s="30" t="s">
        <v>410</v>
      </c>
      <c r="E45" s="28">
        <v>2</v>
      </c>
      <c r="F45" s="31" t="s">
        <v>405</v>
      </c>
      <c r="G45" s="32">
        <f>SUMIF(Chitiet!$B$9:$B$772,B45,Chitiet!$I$9:$I$772)</f>
        <v>90.5</v>
      </c>
      <c r="H45" s="32">
        <f>SUMIF(Chitiet!$B$9:$B$772,B45,Chitiet!$J$9:$J$772)</f>
        <v>90.5</v>
      </c>
      <c r="I45" s="59">
        <v>65000</v>
      </c>
      <c r="J45" s="33">
        <f t="shared" si="0"/>
        <v>5882500</v>
      </c>
      <c r="K45" s="33">
        <f>SUMIF(Chitiet!$B$9:$B$771,B45,Chitiet!$M$9:$M$771)</f>
        <v>0</v>
      </c>
      <c r="L45" s="33">
        <f>SUMIF(Chitiet!$B$9:$B$772,B45,Chitiet!$N$9:$N$772)</f>
        <v>5882500</v>
      </c>
      <c r="M45" s="33"/>
      <c r="N45" s="31" t="s">
        <v>182</v>
      </c>
    </row>
    <row r="46" spans="1:14" ht="20.25" customHeight="1">
      <c r="A46" s="28">
        <v>37</v>
      </c>
      <c r="B46" s="28" t="s">
        <v>560</v>
      </c>
      <c r="C46" s="29" t="s">
        <v>408</v>
      </c>
      <c r="D46" s="30" t="s">
        <v>349</v>
      </c>
      <c r="E46" s="28">
        <v>2</v>
      </c>
      <c r="F46" s="31" t="s">
        <v>405</v>
      </c>
      <c r="G46" s="32">
        <f>SUMIF(Chitiet!$B$9:$B$772,B46,Chitiet!$I$9:$I$772)</f>
        <v>30.1</v>
      </c>
      <c r="H46" s="32">
        <f>SUMIF(Chitiet!$B$9:$B$772,B46,Chitiet!$J$9:$J$772)</f>
        <v>30.1</v>
      </c>
      <c r="I46" s="59">
        <v>65000</v>
      </c>
      <c r="J46" s="33">
        <f t="shared" si="0"/>
        <v>1956500</v>
      </c>
      <c r="K46" s="33">
        <f>SUMIF(Chitiet!$B$9:$B$771,B46,Chitiet!$M$9:$M$771)</f>
        <v>0</v>
      </c>
      <c r="L46" s="33">
        <f>SUMIF(Chitiet!$B$9:$B$772,B46,Chitiet!$N$9:$N$772)</f>
        <v>1956500</v>
      </c>
      <c r="M46" s="33"/>
      <c r="N46" s="31" t="s">
        <v>182</v>
      </c>
    </row>
    <row r="47" spans="1:14" ht="20.25" customHeight="1">
      <c r="A47" s="28">
        <v>38</v>
      </c>
      <c r="B47" s="28" t="s">
        <v>561</v>
      </c>
      <c r="C47" s="29" t="s">
        <v>406</v>
      </c>
      <c r="D47" s="30" t="s">
        <v>378</v>
      </c>
      <c r="E47" s="28">
        <v>2</v>
      </c>
      <c r="F47" s="31" t="s">
        <v>405</v>
      </c>
      <c r="G47" s="32">
        <f>SUMIF(Chitiet!$B$9:$B$772,B47,Chitiet!$I$9:$I$772)</f>
        <v>90.300000000000011</v>
      </c>
      <c r="H47" s="32">
        <f>SUMIF(Chitiet!$B$9:$B$772,B47,Chitiet!$J$9:$J$772)</f>
        <v>90.300000000000011</v>
      </c>
      <c r="I47" s="59">
        <v>65000</v>
      </c>
      <c r="J47" s="33">
        <f t="shared" si="0"/>
        <v>5869500.0000000009</v>
      </c>
      <c r="K47" s="33">
        <f>SUMIF(Chitiet!$B$9:$B$771,B47,Chitiet!$M$9:$M$771)</f>
        <v>0</v>
      </c>
      <c r="L47" s="33">
        <f>SUMIF(Chitiet!$B$9:$B$772,B47,Chitiet!$N$9:$N$772)</f>
        <v>5869500</v>
      </c>
      <c r="M47" s="33"/>
      <c r="N47" s="31" t="s">
        <v>182</v>
      </c>
    </row>
    <row r="48" spans="1:14" ht="20.25" customHeight="1">
      <c r="A48" s="28">
        <v>39</v>
      </c>
      <c r="B48" s="28" t="s">
        <v>558</v>
      </c>
      <c r="C48" s="29" t="s">
        <v>411</v>
      </c>
      <c r="D48" s="30" t="s">
        <v>340</v>
      </c>
      <c r="E48" s="28">
        <v>2</v>
      </c>
      <c r="F48" s="31" t="s">
        <v>486</v>
      </c>
      <c r="G48" s="32">
        <f>SUMIF(Chitiet!$B$9:$B$772,B48,Chitiet!$I$9:$I$772)</f>
        <v>272.10000000000002</v>
      </c>
      <c r="H48" s="32">
        <f>SUMIF(Chitiet!$B$9:$B$772,B48,Chitiet!$J$9:$J$772)</f>
        <v>272.10000000000002</v>
      </c>
      <c r="I48" s="59">
        <v>65000</v>
      </c>
      <c r="J48" s="33">
        <f t="shared" si="0"/>
        <v>17686500</v>
      </c>
      <c r="K48" s="33">
        <f>SUMIF(Chitiet!$B$9:$B$771,B48,Chitiet!$M$9:$M$771)</f>
        <v>0</v>
      </c>
      <c r="L48" s="33">
        <f>SUMIF(Chitiet!$B$9:$B$772,B48,Chitiet!$N$9:$N$772)</f>
        <v>17686500</v>
      </c>
      <c r="M48" s="33"/>
      <c r="N48" s="31" t="s">
        <v>185</v>
      </c>
    </row>
    <row r="49" spans="1:14" ht="20.25" customHeight="1">
      <c r="A49" s="28">
        <v>40</v>
      </c>
      <c r="B49" s="28" t="s">
        <v>966</v>
      </c>
      <c r="C49" s="29" t="s">
        <v>911</v>
      </c>
      <c r="D49" s="30" t="s">
        <v>912</v>
      </c>
      <c r="E49" s="28">
        <v>2</v>
      </c>
      <c r="F49" s="31" t="s">
        <v>486</v>
      </c>
      <c r="G49" s="32">
        <f>SUMIF(Chitiet!$B$9:$B$772,B49,Chitiet!$I$9:$I$772)</f>
        <v>120.6</v>
      </c>
      <c r="H49" s="32">
        <f>SUMIF(Chitiet!$B$9:$B$772,B49,Chitiet!$J$9:$J$772)</f>
        <v>120.6</v>
      </c>
      <c r="I49" s="59">
        <v>65000</v>
      </c>
      <c r="J49" s="33">
        <f t="shared" si="0"/>
        <v>7839000</v>
      </c>
      <c r="K49" s="33">
        <f>SUMIF(Chitiet!$B$9:$B$771,B49,Chitiet!$M$9:$M$771)</f>
        <v>0</v>
      </c>
      <c r="L49" s="33">
        <f>SUMIF(Chitiet!$B$9:$B$772,B49,Chitiet!$N$9:$N$772)</f>
        <v>7839000</v>
      </c>
      <c r="M49" s="33"/>
      <c r="N49" s="31" t="s">
        <v>185</v>
      </c>
    </row>
    <row r="50" spans="1:14" ht="20.25" customHeight="1">
      <c r="A50" s="28">
        <v>41</v>
      </c>
      <c r="B50" s="28" t="s">
        <v>967</v>
      </c>
      <c r="C50" s="29" t="s">
        <v>913</v>
      </c>
      <c r="D50" s="30" t="s">
        <v>412</v>
      </c>
      <c r="E50" s="28">
        <v>2</v>
      </c>
      <c r="F50" s="31" t="s">
        <v>486</v>
      </c>
      <c r="G50" s="32">
        <f>SUMIF(Chitiet!$B$9:$B$772,B50,Chitiet!$I$9:$I$772)</f>
        <v>60.7</v>
      </c>
      <c r="H50" s="32">
        <f>SUMIF(Chitiet!$B$9:$B$772,B50,Chitiet!$J$9:$J$772)</f>
        <v>60.7</v>
      </c>
      <c r="I50" s="59">
        <v>65000</v>
      </c>
      <c r="J50" s="33">
        <f t="shared" si="0"/>
        <v>3945500</v>
      </c>
      <c r="K50" s="33">
        <f>SUMIF(Chitiet!$B$9:$B$771,B50,Chitiet!$M$9:$M$771)</f>
        <v>0</v>
      </c>
      <c r="L50" s="33">
        <f>SUMIF(Chitiet!$B$9:$B$772,B50,Chitiet!$N$9:$N$772)</f>
        <v>3945500</v>
      </c>
      <c r="M50" s="33"/>
      <c r="N50" s="31" t="s">
        <v>185</v>
      </c>
    </row>
    <row r="51" spans="1:14" ht="20.25" customHeight="1">
      <c r="A51" s="28">
        <v>42</v>
      </c>
      <c r="B51" s="28" t="s">
        <v>564</v>
      </c>
      <c r="C51" s="29" t="s">
        <v>414</v>
      </c>
      <c r="D51" s="30" t="s">
        <v>415</v>
      </c>
      <c r="E51" s="28">
        <v>2</v>
      </c>
      <c r="F51" s="31" t="s">
        <v>284</v>
      </c>
      <c r="G51" s="32">
        <f>SUMIF(Chitiet!$B$9:$B$772,B51,Chitiet!$I$9:$I$772)</f>
        <v>30.1</v>
      </c>
      <c r="H51" s="32">
        <f>SUMIF(Chitiet!$B$9:$B$772,B51,Chitiet!$J$9:$J$772)</f>
        <v>30.1</v>
      </c>
      <c r="I51" s="59">
        <v>65000</v>
      </c>
      <c r="J51" s="33">
        <f t="shared" si="0"/>
        <v>1956500</v>
      </c>
      <c r="K51" s="33">
        <f>SUMIF(Chitiet!$B$9:$B$771,B51,Chitiet!$M$9:$M$771)</f>
        <v>0</v>
      </c>
      <c r="L51" s="33">
        <f>SUMIF(Chitiet!$B$9:$B$772,B51,Chitiet!$N$9:$N$772)</f>
        <v>1956500</v>
      </c>
      <c r="M51" s="33"/>
      <c r="N51" s="31" t="s">
        <v>223</v>
      </c>
    </row>
    <row r="52" spans="1:14" ht="20.25" customHeight="1">
      <c r="A52" s="28">
        <v>43</v>
      </c>
      <c r="B52" s="28" t="s">
        <v>565</v>
      </c>
      <c r="C52" s="29" t="s">
        <v>417</v>
      </c>
      <c r="D52" s="30" t="s">
        <v>418</v>
      </c>
      <c r="E52" s="28">
        <v>2</v>
      </c>
      <c r="F52" s="31" t="s">
        <v>284</v>
      </c>
      <c r="G52" s="32">
        <f>SUMIF(Chitiet!$B$9:$B$772,B52,Chitiet!$I$9:$I$772)</f>
        <v>105.49999999999999</v>
      </c>
      <c r="H52" s="32">
        <f>SUMIF(Chitiet!$B$9:$B$772,B52,Chitiet!$J$9:$J$772)</f>
        <v>105.49999999999999</v>
      </c>
      <c r="I52" s="59">
        <v>65000</v>
      </c>
      <c r="J52" s="33">
        <f t="shared" si="0"/>
        <v>6857499.9999999991</v>
      </c>
      <c r="K52" s="33">
        <f>SUMIF(Chitiet!$B$9:$B$771,B52,Chitiet!$M$9:$M$771)</f>
        <v>0</v>
      </c>
      <c r="L52" s="33">
        <f>SUMIF(Chitiet!$B$9:$B$772,B52,Chitiet!$N$9:$N$772)</f>
        <v>6857500</v>
      </c>
      <c r="M52" s="33"/>
      <c r="N52" s="31" t="s">
        <v>223</v>
      </c>
    </row>
    <row r="53" spans="1:14" ht="20.25" customHeight="1">
      <c r="A53" s="28">
        <v>44</v>
      </c>
      <c r="B53" s="28" t="s">
        <v>566</v>
      </c>
      <c r="C53" s="29" t="s">
        <v>416</v>
      </c>
      <c r="D53" s="30" t="s">
        <v>323</v>
      </c>
      <c r="E53" s="28">
        <v>2</v>
      </c>
      <c r="F53" s="31" t="s">
        <v>284</v>
      </c>
      <c r="G53" s="32">
        <f>SUMIF(Chitiet!$B$9:$B$772,B53,Chitiet!$I$9:$I$772)</f>
        <v>30.1</v>
      </c>
      <c r="H53" s="32">
        <f>SUMIF(Chitiet!$B$9:$B$772,B53,Chitiet!$J$9:$J$772)</f>
        <v>30.1</v>
      </c>
      <c r="I53" s="59">
        <v>65000</v>
      </c>
      <c r="J53" s="33">
        <f t="shared" si="0"/>
        <v>1956500</v>
      </c>
      <c r="K53" s="33">
        <f>SUMIF(Chitiet!$B$9:$B$771,B53,Chitiet!$M$9:$M$771)</f>
        <v>0</v>
      </c>
      <c r="L53" s="33">
        <f>SUMIF(Chitiet!$B$9:$B$772,B53,Chitiet!$N$9:$N$772)</f>
        <v>1956500</v>
      </c>
      <c r="M53" s="33"/>
      <c r="N53" s="31" t="s">
        <v>223</v>
      </c>
    </row>
    <row r="54" spans="1:14" ht="20.25" customHeight="1">
      <c r="A54" s="28">
        <v>45</v>
      </c>
      <c r="B54" s="28" t="s">
        <v>613</v>
      </c>
      <c r="C54" s="29" t="s">
        <v>419</v>
      </c>
      <c r="D54" s="30" t="s">
        <v>340</v>
      </c>
      <c r="E54" s="28">
        <v>3</v>
      </c>
      <c r="F54" s="31" t="s">
        <v>500</v>
      </c>
      <c r="G54" s="32">
        <f>SUMIF(Chitiet!$B$9:$B$772,B54,Chitiet!$I$9:$I$772)</f>
        <v>60.400000000000006</v>
      </c>
      <c r="H54" s="32">
        <f>SUMIF(Chitiet!$B$9:$B$772,B54,Chitiet!$J$9:$J$772)</f>
        <v>60.400000000000006</v>
      </c>
      <c r="I54" s="59">
        <v>65000</v>
      </c>
      <c r="J54" s="33">
        <f t="shared" si="0"/>
        <v>3926000.0000000005</v>
      </c>
      <c r="K54" s="33">
        <f>SUMIF(Chitiet!$B$9:$B$771,B54,Chitiet!$M$9:$M$771)</f>
        <v>0</v>
      </c>
      <c r="L54" s="33">
        <f>SUMIF(Chitiet!$B$9:$B$772,B54,Chitiet!$N$9:$N$772)</f>
        <v>3926000</v>
      </c>
      <c r="M54" s="33"/>
      <c r="N54" s="31" t="s">
        <v>191</v>
      </c>
    </row>
    <row r="55" spans="1:14" ht="20.25" customHeight="1">
      <c r="A55" s="28">
        <v>46</v>
      </c>
      <c r="B55" s="28" t="s">
        <v>614</v>
      </c>
      <c r="C55" s="29" t="s">
        <v>422</v>
      </c>
      <c r="D55" s="30" t="s">
        <v>423</v>
      </c>
      <c r="E55" s="28">
        <v>3</v>
      </c>
      <c r="F55" s="31" t="s">
        <v>500</v>
      </c>
      <c r="G55" s="32">
        <f>SUMIF(Chitiet!$B$9:$B$772,B55,Chitiet!$I$9:$I$772)</f>
        <v>334.59999999999997</v>
      </c>
      <c r="H55" s="32">
        <f>SUMIF(Chitiet!$B$9:$B$772,B55,Chitiet!$J$9:$J$772)</f>
        <v>334.59999999999997</v>
      </c>
      <c r="I55" s="59">
        <v>65000</v>
      </c>
      <c r="J55" s="33">
        <f t="shared" si="0"/>
        <v>21748999.999999996</v>
      </c>
      <c r="K55" s="33">
        <f>SUMIF(Chitiet!$B$9:$B$771,B55,Chitiet!$M$9:$M$771)</f>
        <v>0</v>
      </c>
      <c r="L55" s="33">
        <f>SUMIF(Chitiet!$B$9:$B$772,B55,Chitiet!$N$9:$N$772)</f>
        <v>21749000</v>
      </c>
      <c r="M55" s="33"/>
      <c r="N55" s="31" t="s">
        <v>191</v>
      </c>
    </row>
    <row r="56" spans="1:14" ht="20.25" customHeight="1">
      <c r="A56" s="28">
        <v>47</v>
      </c>
      <c r="B56" s="28" t="s">
        <v>615</v>
      </c>
      <c r="C56" s="29" t="s">
        <v>424</v>
      </c>
      <c r="D56" s="30" t="s">
        <v>336</v>
      </c>
      <c r="E56" s="28">
        <v>3</v>
      </c>
      <c r="F56" s="31" t="s">
        <v>500</v>
      </c>
      <c r="G56" s="32">
        <f>SUMIF(Chitiet!$B$9:$B$772,B56,Chitiet!$I$9:$I$772)</f>
        <v>150.9</v>
      </c>
      <c r="H56" s="32">
        <f>SUMIF(Chitiet!$B$9:$B$772,B56,Chitiet!$J$9:$J$772)</f>
        <v>150.9</v>
      </c>
      <c r="I56" s="59">
        <v>65000</v>
      </c>
      <c r="J56" s="33">
        <f t="shared" si="0"/>
        <v>9808500</v>
      </c>
      <c r="K56" s="33">
        <f>SUMIF(Chitiet!$B$9:$B$771,B56,Chitiet!$M$9:$M$771)</f>
        <v>0</v>
      </c>
      <c r="L56" s="33">
        <f>SUMIF(Chitiet!$B$9:$B$772,B56,Chitiet!$N$9:$N$772)</f>
        <v>9808500</v>
      </c>
      <c r="M56" s="33"/>
      <c r="N56" s="31" t="s">
        <v>191</v>
      </c>
    </row>
    <row r="57" spans="1:14" ht="20.25" customHeight="1">
      <c r="A57" s="28">
        <v>48</v>
      </c>
      <c r="B57" s="28" t="s">
        <v>817</v>
      </c>
      <c r="C57" s="29" t="s">
        <v>385</v>
      </c>
      <c r="D57" s="30" t="s">
        <v>399</v>
      </c>
      <c r="E57" s="28">
        <v>3</v>
      </c>
      <c r="F57" s="31" t="s">
        <v>500</v>
      </c>
      <c r="G57" s="32">
        <f>SUMIF(Chitiet!$B$9:$B$772,B57,Chitiet!$I$9:$I$772)</f>
        <v>135.80000000000001</v>
      </c>
      <c r="H57" s="32">
        <f>SUMIF(Chitiet!$B$9:$B$772,B57,Chitiet!$J$9:$J$772)</f>
        <v>135.80000000000001</v>
      </c>
      <c r="I57" s="59">
        <v>65000</v>
      </c>
      <c r="J57" s="33">
        <f t="shared" si="0"/>
        <v>8827000</v>
      </c>
      <c r="K57" s="33">
        <f>SUMIF(Chitiet!$B$9:$B$771,B57,Chitiet!$M$9:$M$771)</f>
        <v>0</v>
      </c>
      <c r="L57" s="33">
        <f>SUMIF(Chitiet!$B$9:$B$772,B57,Chitiet!$N$9:$N$772)</f>
        <v>8827000</v>
      </c>
      <c r="M57" s="33"/>
      <c r="N57" s="31" t="s">
        <v>191</v>
      </c>
    </row>
    <row r="58" spans="1:14" ht="20.25" customHeight="1">
      <c r="A58" s="28">
        <v>49</v>
      </c>
      <c r="B58" s="28" t="s">
        <v>616</v>
      </c>
      <c r="C58" s="29" t="s">
        <v>420</v>
      </c>
      <c r="D58" s="30" t="s">
        <v>421</v>
      </c>
      <c r="E58" s="28">
        <v>3</v>
      </c>
      <c r="F58" s="31" t="s">
        <v>500</v>
      </c>
      <c r="G58" s="32">
        <f>SUMIF(Chitiet!$B$9:$B$772,B58,Chitiet!$I$9:$I$772)</f>
        <v>151.80000000000001</v>
      </c>
      <c r="H58" s="32">
        <f>SUMIF(Chitiet!$B$9:$B$772,B58,Chitiet!$J$9:$J$772)</f>
        <v>151.80000000000001</v>
      </c>
      <c r="I58" s="59">
        <v>65000</v>
      </c>
      <c r="J58" s="33">
        <f t="shared" si="0"/>
        <v>9867000</v>
      </c>
      <c r="K58" s="33">
        <f>SUMIF(Chitiet!$B$9:$B$771,B58,Chitiet!$M$9:$M$771)</f>
        <v>0</v>
      </c>
      <c r="L58" s="33">
        <f>SUMIF(Chitiet!$B$9:$B$772,B58,Chitiet!$N$9:$N$772)</f>
        <v>9867000</v>
      </c>
      <c r="M58" s="33"/>
      <c r="N58" s="31" t="s">
        <v>191</v>
      </c>
    </row>
    <row r="59" spans="1:14" ht="20.25" customHeight="1">
      <c r="A59" s="28">
        <v>50</v>
      </c>
      <c r="B59" s="28" t="s">
        <v>625</v>
      </c>
      <c r="C59" s="29" t="s">
        <v>413</v>
      </c>
      <c r="D59" s="30" t="s">
        <v>379</v>
      </c>
      <c r="E59" s="28">
        <v>3</v>
      </c>
      <c r="F59" s="31" t="s">
        <v>293</v>
      </c>
      <c r="G59" s="32">
        <f>SUMIF(Chitiet!$B$9:$B$772,B59,Chitiet!$I$9:$I$772)</f>
        <v>30.4</v>
      </c>
      <c r="H59" s="32">
        <f>SUMIF(Chitiet!$B$9:$B$772,B59,Chitiet!$J$9:$J$772)</f>
        <v>30.4</v>
      </c>
      <c r="I59" s="59">
        <v>65000</v>
      </c>
      <c r="J59" s="33">
        <f t="shared" si="0"/>
        <v>1976000</v>
      </c>
      <c r="K59" s="33">
        <f>SUMIF(Chitiet!$B$9:$B$771,B59,Chitiet!$M$9:$M$771)</f>
        <v>0</v>
      </c>
      <c r="L59" s="33">
        <f>SUMIF(Chitiet!$B$9:$B$772,B59,Chitiet!$N$9:$N$772)</f>
        <v>1976000</v>
      </c>
      <c r="M59" s="33"/>
      <c r="N59" s="31" t="s">
        <v>226</v>
      </c>
    </row>
    <row r="60" spans="1:14" ht="20.25" customHeight="1">
      <c r="A60" s="28">
        <v>51</v>
      </c>
      <c r="B60" s="28" t="s">
        <v>626</v>
      </c>
      <c r="C60" s="29" t="s">
        <v>425</v>
      </c>
      <c r="D60" s="30" t="s">
        <v>389</v>
      </c>
      <c r="E60" s="28">
        <v>3</v>
      </c>
      <c r="F60" s="31" t="s">
        <v>293</v>
      </c>
      <c r="G60" s="32">
        <f>SUMIF(Chitiet!$B$9:$B$772,B60,Chitiet!$I$9:$I$772)</f>
        <v>105.7</v>
      </c>
      <c r="H60" s="32">
        <f>SUMIF(Chitiet!$B$9:$B$772,B60,Chitiet!$J$9:$J$772)</f>
        <v>105.7</v>
      </c>
      <c r="I60" s="59">
        <v>65000</v>
      </c>
      <c r="J60" s="33">
        <f t="shared" si="0"/>
        <v>6870500</v>
      </c>
      <c r="K60" s="33">
        <f>SUMIF(Chitiet!$B$9:$B$771,B60,Chitiet!$M$9:$M$771)</f>
        <v>0</v>
      </c>
      <c r="L60" s="33">
        <f>SUMIF(Chitiet!$B$9:$B$772,B60,Chitiet!$N$9:$N$772)</f>
        <v>6870500</v>
      </c>
      <c r="M60" s="33"/>
      <c r="N60" s="31" t="s">
        <v>226</v>
      </c>
    </row>
    <row r="61" spans="1:14" ht="20.25" customHeight="1">
      <c r="A61" s="28">
        <v>52</v>
      </c>
      <c r="B61" s="28" t="s">
        <v>619</v>
      </c>
      <c r="C61" s="29" t="s">
        <v>427</v>
      </c>
      <c r="D61" s="30" t="s">
        <v>428</v>
      </c>
      <c r="E61" s="28">
        <v>3</v>
      </c>
      <c r="F61" s="31" t="s">
        <v>275</v>
      </c>
      <c r="G61" s="32">
        <f>SUMIF(Chitiet!$B$9:$B$772,B61,Chitiet!$I$9:$I$772)</f>
        <v>90.5</v>
      </c>
      <c r="H61" s="32">
        <f>SUMIF(Chitiet!$B$9:$B$772,B61,Chitiet!$J$9:$J$772)</f>
        <v>90.5</v>
      </c>
      <c r="I61" s="59">
        <v>65000</v>
      </c>
      <c r="J61" s="33">
        <f t="shared" si="0"/>
        <v>5882500</v>
      </c>
      <c r="K61" s="33">
        <f>SUMIF(Chitiet!$B$9:$B$771,B61,Chitiet!$M$9:$M$771)</f>
        <v>0</v>
      </c>
      <c r="L61" s="33">
        <f>SUMIF(Chitiet!$B$9:$B$772,B61,Chitiet!$N$9:$N$772)</f>
        <v>5882500</v>
      </c>
      <c r="M61" s="33"/>
      <c r="N61" s="31" t="s">
        <v>219</v>
      </c>
    </row>
    <row r="62" spans="1:14" ht="20.25" customHeight="1">
      <c r="A62" s="28">
        <v>53</v>
      </c>
      <c r="B62" s="28" t="s">
        <v>620</v>
      </c>
      <c r="C62" s="29" t="s">
        <v>431</v>
      </c>
      <c r="D62" s="30" t="s">
        <v>432</v>
      </c>
      <c r="E62" s="28">
        <v>3</v>
      </c>
      <c r="F62" s="31" t="s">
        <v>275</v>
      </c>
      <c r="G62" s="32">
        <f>SUMIF(Chitiet!$B$9:$B$772,B62,Chitiet!$I$9:$I$772)</f>
        <v>45.6</v>
      </c>
      <c r="H62" s="32">
        <f>SUMIF(Chitiet!$B$9:$B$772,B62,Chitiet!$J$9:$J$772)</f>
        <v>45.6</v>
      </c>
      <c r="I62" s="59">
        <v>65000</v>
      </c>
      <c r="J62" s="33">
        <f t="shared" si="0"/>
        <v>2964000</v>
      </c>
      <c r="K62" s="33">
        <f>SUMIF(Chitiet!$B$9:$B$771,B62,Chitiet!$M$9:$M$771)</f>
        <v>0</v>
      </c>
      <c r="L62" s="33">
        <f>SUMIF(Chitiet!$B$9:$B$772,B62,Chitiet!$N$9:$N$772)</f>
        <v>2964000</v>
      </c>
      <c r="M62" s="33"/>
      <c r="N62" s="31" t="s">
        <v>219</v>
      </c>
    </row>
    <row r="63" spans="1:14" ht="20.25" customHeight="1">
      <c r="A63" s="28">
        <v>54</v>
      </c>
      <c r="B63" s="28" t="s">
        <v>621</v>
      </c>
      <c r="C63" s="29" t="s">
        <v>363</v>
      </c>
      <c r="D63" s="30" t="s">
        <v>426</v>
      </c>
      <c r="E63" s="28">
        <v>3</v>
      </c>
      <c r="F63" s="31" t="s">
        <v>275</v>
      </c>
      <c r="G63" s="32">
        <f>SUMIF(Chitiet!$B$9:$B$772,B63,Chitiet!$I$9:$I$772)</f>
        <v>105.5</v>
      </c>
      <c r="H63" s="32">
        <f>SUMIF(Chitiet!$B$9:$B$772,B63,Chitiet!$J$9:$J$772)</f>
        <v>105.5</v>
      </c>
      <c r="I63" s="59">
        <v>65000</v>
      </c>
      <c r="J63" s="33">
        <f t="shared" si="0"/>
        <v>6857500</v>
      </c>
      <c r="K63" s="33">
        <f>SUMIF(Chitiet!$B$9:$B$771,B63,Chitiet!$M$9:$M$771)</f>
        <v>0</v>
      </c>
      <c r="L63" s="33">
        <f>SUMIF(Chitiet!$B$9:$B$772,B63,Chitiet!$N$9:$N$772)</f>
        <v>6857500</v>
      </c>
      <c r="M63" s="33"/>
      <c r="N63" s="31" t="s">
        <v>219</v>
      </c>
    </row>
    <row r="64" spans="1:14" ht="20.25" customHeight="1">
      <c r="A64" s="28">
        <v>55</v>
      </c>
      <c r="B64" s="28" t="s">
        <v>622</v>
      </c>
      <c r="C64" s="29" t="s">
        <v>368</v>
      </c>
      <c r="D64" s="30" t="s">
        <v>355</v>
      </c>
      <c r="E64" s="28">
        <v>3</v>
      </c>
      <c r="F64" s="31" t="s">
        <v>275</v>
      </c>
      <c r="G64" s="32">
        <f>SUMIF(Chitiet!$B$9:$B$772,B64,Chitiet!$I$9:$I$772)</f>
        <v>393.6</v>
      </c>
      <c r="H64" s="32">
        <f>SUMIF(Chitiet!$B$9:$B$772,B64,Chitiet!$J$9:$J$772)</f>
        <v>393.6</v>
      </c>
      <c r="I64" s="59">
        <v>65000</v>
      </c>
      <c r="J64" s="33">
        <f t="shared" si="0"/>
        <v>25584000</v>
      </c>
      <c r="K64" s="33">
        <f>SUMIF(Chitiet!$B$9:$B$771,B64,Chitiet!$M$9:$M$771)</f>
        <v>0</v>
      </c>
      <c r="L64" s="33">
        <f>SUMIF(Chitiet!$B$9:$B$772,B64,Chitiet!$N$9:$N$772)</f>
        <v>25584000</v>
      </c>
      <c r="M64" s="33"/>
      <c r="N64" s="31" t="s">
        <v>219</v>
      </c>
    </row>
    <row r="65" spans="1:14" ht="20.25" customHeight="1">
      <c r="A65" s="28">
        <v>56</v>
      </c>
      <c r="B65" s="28" t="s">
        <v>723</v>
      </c>
      <c r="C65" s="29" t="s">
        <v>736</v>
      </c>
      <c r="D65" s="30" t="s">
        <v>359</v>
      </c>
      <c r="E65" s="28">
        <v>3</v>
      </c>
      <c r="F65" s="31" t="s">
        <v>275</v>
      </c>
      <c r="G65" s="32">
        <f>SUMIF(Chitiet!$B$9:$B$772,B65,Chitiet!$I$9:$I$772)</f>
        <v>166.7</v>
      </c>
      <c r="H65" s="32">
        <f>SUMIF(Chitiet!$B$9:$B$772,B65,Chitiet!$J$9:$J$772)</f>
        <v>166.7</v>
      </c>
      <c r="I65" s="59">
        <v>65000</v>
      </c>
      <c r="J65" s="33">
        <f t="shared" si="0"/>
        <v>10835500</v>
      </c>
      <c r="K65" s="33">
        <f>SUMIF(Chitiet!$B$9:$B$771,B65,Chitiet!$M$9:$M$771)</f>
        <v>0</v>
      </c>
      <c r="L65" s="33">
        <f>SUMIF(Chitiet!$B$9:$B$772,B65,Chitiet!$N$9:$N$772)</f>
        <v>10835500</v>
      </c>
      <c r="M65" s="33"/>
      <c r="N65" s="31" t="s">
        <v>219</v>
      </c>
    </row>
    <row r="66" spans="1:14" ht="20.25" customHeight="1">
      <c r="A66" s="28">
        <v>57</v>
      </c>
      <c r="B66" s="28" t="s">
        <v>623</v>
      </c>
      <c r="C66" s="29" t="s">
        <v>429</v>
      </c>
      <c r="D66" s="30" t="s">
        <v>430</v>
      </c>
      <c r="E66" s="28">
        <v>3</v>
      </c>
      <c r="F66" s="31" t="s">
        <v>275</v>
      </c>
      <c r="G66" s="32">
        <f>SUMIF(Chitiet!$B$9:$B$772,B66,Chitiet!$I$9:$I$772)</f>
        <v>136.20000000000002</v>
      </c>
      <c r="H66" s="32">
        <f>SUMIF(Chitiet!$B$9:$B$772,B66,Chitiet!$J$9:$J$772)</f>
        <v>136.20000000000002</v>
      </c>
      <c r="I66" s="59">
        <v>65000</v>
      </c>
      <c r="J66" s="33">
        <f t="shared" si="0"/>
        <v>8853000.0000000019</v>
      </c>
      <c r="K66" s="33">
        <f>SUMIF(Chitiet!$B$9:$B$771,B66,Chitiet!$M$9:$M$771)</f>
        <v>0</v>
      </c>
      <c r="L66" s="33">
        <f>SUMIF(Chitiet!$B$9:$B$772,B66,Chitiet!$N$9:$N$772)</f>
        <v>8853000</v>
      </c>
      <c r="M66" s="33"/>
      <c r="N66" s="31" t="s">
        <v>219</v>
      </c>
    </row>
    <row r="67" spans="1:14" ht="20.25" customHeight="1">
      <c r="A67" s="28">
        <v>58</v>
      </c>
      <c r="B67" s="28" t="s">
        <v>624</v>
      </c>
      <c r="C67" s="29" t="s">
        <v>427</v>
      </c>
      <c r="D67" s="30" t="s">
        <v>335</v>
      </c>
      <c r="E67" s="28">
        <v>3</v>
      </c>
      <c r="F67" s="31" t="s">
        <v>275</v>
      </c>
      <c r="G67" s="32">
        <f>SUMIF(Chitiet!$B$9:$B$772,B67,Chitiet!$I$9:$I$772)</f>
        <v>166.4</v>
      </c>
      <c r="H67" s="32">
        <f>SUMIF(Chitiet!$B$9:$B$772,B67,Chitiet!$J$9:$J$772)</f>
        <v>166.4</v>
      </c>
      <c r="I67" s="59">
        <v>65000</v>
      </c>
      <c r="J67" s="33">
        <f t="shared" si="0"/>
        <v>10816000</v>
      </c>
      <c r="K67" s="33">
        <f>SUMIF(Chitiet!$B$9:$B$771,B67,Chitiet!$M$9:$M$771)</f>
        <v>0</v>
      </c>
      <c r="L67" s="33">
        <f>SUMIF(Chitiet!$B$9:$B$772,B67,Chitiet!$N$9:$N$772)</f>
        <v>10816000</v>
      </c>
      <c r="M67" s="33"/>
      <c r="N67" s="31" t="s">
        <v>219</v>
      </c>
    </row>
    <row r="68" spans="1:14" ht="20.25" customHeight="1">
      <c r="A68" s="28">
        <v>59</v>
      </c>
      <c r="B68" s="28" t="s">
        <v>968</v>
      </c>
      <c r="C68" s="29" t="s">
        <v>433</v>
      </c>
      <c r="D68" s="30" t="s">
        <v>401</v>
      </c>
      <c r="E68" s="28">
        <v>3</v>
      </c>
      <c r="F68" s="31" t="s">
        <v>273</v>
      </c>
      <c r="G68" s="32">
        <f>SUMIF(Chitiet!$B$9:$B$772,B68,Chitiet!$I$9:$I$772)</f>
        <v>30.1</v>
      </c>
      <c r="H68" s="32">
        <f>SUMIF(Chitiet!$B$9:$B$772,B68,Chitiet!$J$9:$J$772)</f>
        <v>30.1</v>
      </c>
      <c r="I68" s="59">
        <v>65000</v>
      </c>
      <c r="J68" s="33">
        <f t="shared" si="0"/>
        <v>1956500</v>
      </c>
      <c r="K68" s="33">
        <f>SUMIF(Chitiet!$B$9:$B$771,B68,Chitiet!$M$9:$M$771)</f>
        <v>0</v>
      </c>
      <c r="L68" s="33">
        <f>SUMIF(Chitiet!$B$9:$B$772,B68,Chitiet!$N$9:$N$772)</f>
        <v>1956500</v>
      </c>
      <c r="M68" s="33"/>
      <c r="N68" s="31" t="s">
        <v>216</v>
      </c>
    </row>
    <row r="69" spans="1:14" ht="20.25" customHeight="1">
      <c r="A69" s="28">
        <v>60</v>
      </c>
      <c r="B69" s="28" t="s">
        <v>618</v>
      </c>
      <c r="C69" s="29" t="s">
        <v>435</v>
      </c>
      <c r="D69" s="30" t="s">
        <v>347</v>
      </c>
      <c r="E69" s="28">
        <v>3</v>
      </c>
      <c r="F69" s="31" t="s">
        <v>273</v>
      </c>
      <c r="G69" s="32">
        <f>SUMIF(Chitiet!$B$9:$B$772,B69,Chitiet!$I$9:$I$772)</f>
        <v>211.8</v>
      </c>
      <c r="H69" s="32">
        <f>SUMIF(Chitiet!$B$9:$B$772,B69,Chitiet!$J$9:$J$772)</f>
        <v>211.8</v>
      </c>
      <c r="I69" s="59">
        <v>65000</v>
      </c>
      <c r="J69" s="33">
        <f t="shared" si="0"/>
        <v>13767000</v>
      </c>
      <c r="K69" s="33">
        <f>SUMIF(Chitiet!$B$9:$B$771,B69,Chitiet!$M$9:$M$771)</f>
        <v>0</v>
      </c>
      <c r="L69" s="33">
        <f>SUMIF(Chitiet!$B$9:$B$772,B69,Chitiet!$N$9:$N$772)</f>
        <v>13767000</v>
      </c>
      <c r="M69" s="33"/>
      <c r="N69" s="31" t="s">
        <v>216</v>
      </c>
    </row>
    <row r="70" spans="1:14" ht="20.25" customHeight="1">
      <c r="A70" s="28">
        <v>61</v>
      </c>
      <c r="B70" s="28" t="s">
        <v>969</v>
      </c>
      <c r="C70" s="29" t="s">
        <v>914</v>
      </c>
      <c r="D70" s="30" t="s">
        <v>347</v>
      </c>
      <c r="E70" s="28">
        <v>3</v>
      </c>
      <c r="F70" s="31" t="s">
        <v>273</v>
      </c>
      <c r="G70" s="32">
        <f>SUMIF(Chitiet!$B$9:$B$772,B70,Chitiet!$I$9:$I$772)</f>
        <v>105.7</v>
      </c>
      <c r="H70" s="32">
        <f>SUMIF(Chitiet!$B$9:$B$772,B70,Chitiet!$J$9:$J$772)</f>
        <v>120.85000000000001</v>
      </c>
      <c r="I70" s="59">
        <v>65000</v>
      </c>
      <c r="J70" s="33">
        <f t="shared" si="0"/>
        <v>7855250.0000000009</v>
      </c>
      <c r="K70" s="33">
        <f>SUMIF(Chitiet!$B$9:$B$771,B70,Chitiet!$M$9:$M$771)</f>
        <v>0</v>
      </c>
      <c r="L70" s="33">
        <f>SUMIF(Chitiet!$B$9:$B$772,B70,Chitiet!$N$9:$N$772)</f>
        <v>7855250</v>
      </c>
      <c r="M70" s="33"/>
      <c r="N70" s="31" t="s">
        <v>216</v>
      </c>
    </row>
    <row r="71" spans="1:14" ht="20.25" customHeight="1">
      <c r="A71" s="28">
        <v>62</v>
      </c>
      <c r="B71" s="28" t="s">
        <v>545</v>
      </c>
      <c r="C71" s="29" t="s">
        <v>436</v>
      </c>
      <c r="D71" s="30" t="s">
        <v>394</v>
      </c>
      <c r="E71" s="28">
        <v>3</v>
      </c>
      <c r="F71" s="31" t="s">
        <v>273</v>
      </c>
      <c r="G71" s="32">
        <f>SUMIF(Chitiet!$B$9:$B$772,B71,Chitiet!$I$9:$I$772)</f>
        <v>91.4</v>
      </c>
      <c r="H71" s="32">
        <f>SUMIF(Chitiet!$B$9:$B$772,B71,Chitiet!$J$9:$J$772)</f>
        <v>91.4</v>
      </c>
      <c r="I71" s="59">
        <v>65000</v>
      </c>
      <c r="J71" s="33">
        <f t="shared" si="0"/>
        <v>5941000</v>
      </c>
      <c r="K71" s="33">
        <f>SUMIF(Chitiet!$B$9:$B$771,B71,Chitiet!$M$9:$M$771)</f>
        <v>0</v>
      </c>
      <c r="L71" s="33">
        <f>SUMIF(Chitiet!$B$9:$B$772,B71,Chitiet!$N$9:$N$772)</f>
        <v>5941000</v>
      </c>
      <c r="M71" s="33"/>
      <c r="N71" s="31" t="s">
        <v>216</v>
      </c>
    </row>
    <row r="72" spans="1:14" ht="20.25" customHeight="1">
      <c r="A72" s="28">
        <v>63</v>
      </c>
      <c r="B72" s="28" t="s">
        <v>890</v>
      </c>
      <c r="C72" s="29" t="s">
        <v>885</v>
      </c>
      <c r="D72" s="30" t="s">
        <v>437</v>
      </c>
      <c r="E72" s="28">
        <v>3</v>
      </c>
      <c r="F72" s="31" t="s">
        <v>273</v>
      </c>
      <c r="G72" s="32">
        <f>SUMIF(Chitiet!$B$9:$B$772,B72,Chitiet!$I$9:$I$772)</f>
        <v>30.1</v>
      </c>
      <c r="H72" s="32">
        <f>SUMIF(Chitiet!$B$9:$B$772,B72,Chitiet!$J$9:$J$772)</f>
        <v>30.1</v>
      </c>
      <c r="I72" s="59">
        <v>65000</v>
      </c>
      <c r="J72" s="33">
        <f t="shared" si="0"/>
        <v>1956500</v>
      </c>
      <c r="K72" s="33">
        <f>SUMIF(Chitiet!$B$9:$B$771,B72,Chitiet!$M$9:$M$771)</f>
        <v>0</v>
      </c>
      <c r="L72" s="33">
        <f>SUMIF(Chitiet!$B$9:$B$772,B72,Chitiet!$N$9:$N$772)</f>
        <v>1956500</v>
      </c>
      <c r="M72" s="33"/>
      <c r="N72" s="31" t="s">
        <v>216</v>
      </c>
    </row>
    <row r="73" spans="1:14" ht="20.25" customHeight="1">
      <c r="A73" s="28">
        <v>64</v>
      </c>
      <c r="B73" s="28" t="s">
        <v>446</v>
      </c>
      <c r="C73" s="29" t="s">
        <v>447</v>
      </c>
      <c r="D73" s="30" t="s">
        <v>339</v>
      </c>
      <c r="E73" s="28">
        <v>3</v>
      </c>
      <c r="F73" s="31" t="s">
        <v>493</v>
      </c>
      <c r="G73" s="32">
        <f>SUMIF(Chitiet!$B$9:$B$772,B73,Chitiet!$I$9:$I$772)</f>
        <v>30.4</v>
      </c>
      <c r="H73" s="32">
        <f>SUMIF(Chitiet!$B$9:$B$772,B73,Chitiet!$J$9:$J$772)</f>
        <v>30.4</v>
      </c>
      <c r="I73" s="59">
        <v>65000</v>
      </c>
      <c r="J73" s="33">
        <f t="shared" si="0"/>
        <v>1976000</v>
      </c>
      <c r="K73" s="33">
        <f>SUMIF(Chitiet!$B$9:$B$771,B73,Chitiet!$M$9:$M$771)</f>
        <v>0</v>
      </c>
      <c r="L73" s="33">
        <f>SUMIF(Chitiet!$B$9:$B$772,B73,Chitiet!$N$9:$N$772)</f>
        <v>1976000</v>
      </c>
      <c r="M73" s="33"/>
      <c r="N73" s="31" t="s">
        <v>187</v>
      </c>
    </row>
    <row r="74" spans="1:14" ht="20.25" customHeight="1">
      <c r="A74" s="28">
        <v>65</v>
      </c>
      <c r="B74" s="28" t="s">
        <v>724</v>
      </c>
      <c r="C74" s="29" t="s">
        <v>737</v>
      </c>
      <c r="D74" s="30" t="s">
        <v>366</v>
      </c>
      <c r="E74" s="28">
        <v>3</v>
      </c>
      <c r="F74" s="31" t="s">
        <v>493</v>
      </c>
      <c r="G74" s="32">
        <f>SUMIF(Chitiet!$B$9:$B$772,B74,Chitiet!$I$9:$I$772)</f>
        <v>181</v>
      </c>
      <c r="H74" s="32">
        <f>SUMIF(Chitiet!$B$9:$B$772,B74,Chitiet!$J$9:$J$772)</f>
        <v>181</v>
      </c>
      <c r="I74" s="59">
        <v>65000</v>
      </c>
      <c r="J74" s="33">
        <f t="shared" si="0"/>
        <v>11765000</v>
      </c>
      <c r="K74" s="33">
        <f>SUMIF(Chitiet!$B$9:$B$771,B74,Chitiet!$M$9:$M$771)</f>
        <v>0</v>
      </c>
      <c r="L74" s="33">
        <f>SUMIF(Chitiet!$B$9:$B$772,B74,Chitiet!$N$9:$N$772)</f>
        <v>11765000</v>
      </c>
      <c r="M74" s="33"/>
      <c r="N74" s="31" t="s">
        <v>187</v>
      </c>
    </row>
    <row r="75" spans="1:14" ht="20.25" customHeight="1">
      <c r="A75" s="28">
        <v>66</v>
      </c>
      <c r="B75" s="28" t="s">
        <v>627</v>
      </c>
      <c r="C75" s="29" t="s">
        <v>444</v>
      </c>
      <c r="D75" s="30" t="s">
        <v>357</v>
      </c>
      <c r="E75" s="28">
        <v>3</v>
      </c>
      <c r="F75" s="31" t="s">
        <v>493</v>
      </c>
      <c r="G75" s="32">
        <f>SUMIF(Chitiet!$B$9:$B$772,B75,Chitiet!$I$9:$I$772)</f>
        <v>90.800000000000011</v>
      </c>
      <c r="H75" s="32">
        <f>SUMIF(Chitiet!$B$9:$B$772,B75,Chitiet!$J$9:$J$772)</f>
        <v>90.800000000000011</v>
      </c>
      <c r="I75" s="59">
        <v>65000</v>
      </c>
      <c r="J75" s="33">
        <f t="shared" ref="J75:J137" si="1">I75*H75</f>
        <v>5902000.0000000009</v>
      </c>
      <c r="K75" s="33">
        <f>SUMIF(Chitiet!$B$9:$B$771,B75,Chitiet!$M$9:$M$771)</f>
        <v>0</v>
      </c>
      <c r="L75" s="33">
        <f>SUMIF(Chitiet!$B$9:$B$772,B75,Chitiet!$N$9:$N$772)</f>
        <v>5902000</v>
      </c>
      <c r="M75" s="33"/>
      <c r="N75" s="31" t="s">
        <v>187</v>
      </c>
    </row>
    <row r="76" spans="1:14" ht="20.25" customHeight="1">
      <c r="A76" s="28">
        <v>67</v>
      </c>
      <c r="B76" s="28" t="s">
        <v>628</v>
      </c>
      <c r="C76" s="29" t="s">
        <v>348</v>
      </c>
      <c r="D76" s="30" t="s">
        <v>445</v>
      </c>
      <c r="E76" s="28">
        <v>3</v>
      </c>
      <c r="F76" s="31" t="s">
        <v>493</v>
      </c>
      <c r="G76" s="32">
        <f>SUMIF(Chitiet!$B$9:$B$772,B76,Chitiet!$I$9:$I$772)</f>
        <v>227.20000000000005</v>
      </c>
      <c r="H76" s="32">
        <f>SUMIF(Chitiet!$B$9:$B$772,B76,Chitiet!$J$9:$J$772)</f>
        <v>227.20000000000005</v>
      </c>
      <c r="I76" s="59">
        <v>65000</v>
      </c>
      <c r="J76" s="33">
        <f t="shared" si="1"/>
        <v>14768000.000000004</v>
      </c>
      <c r="K76" s="33">
        <f>SUMIF(Chitiet!$B$9:$B$771,B76,Chitiet!$M$9:$M$771)</f>
        <v>0</v>
      </c>
      <c r="L76" s="33">
        <f>SUMIF(Chitiet!$B$9:$B$772,B76,Chitiet!$N$9:$N$772)</f>
        <v>14768000</v>
      </c>
      <c r="M76" s="33"/>
      <c r="N76" s="31" t="s">
        <v>187</v>
      </c>
    </row>
    <row r="77" spans="1:14" ht="20.25" customHeight="1">
      <c r="A77" s="28">
        <v>68</v>
      </c>
      <c r="B77" s="28" t="s">
        <v>629</v>
      </c>
      <c r="C77" s="29" t="s">
        <v>334</v>
      </c>
      <c r="D77" s="30" t="s">
        <v>443</v>
      </c>
      <c r="E77" s="28">
        <v>3</v>
      </c>
      <c r="F77" s="31" t="s">
        <v>493</v>
      </c>
      <c r="G77" s="32">
        <f>SUMIF(Chitiet!$B$9:$B$772,B77,Chitiet!$I$9:$I$772)</f>
        <v>243</v>
      </c>
      <c r="H77" s="32">
        <f>SUMIF(Chitiet!$B$9:$B$772,B77,Chitiet!$J$9:$J$772)</f>
        <v>243</v>
      </c>
      <c r="I77" s="59">
        <v>65000</v>
      </c>
      <c r="J77" s="33">
        <f t="shared" si="1"/>
        <v>15795000</v>
      </c>
      <c r="K77" s="33">
        <f>SUMIF(Chitiet!$B$9:$B$771,B77,Chitiet!$M$9:$M$771)</f>
        <v>0</v>
      </c>
      <c r="L77" s="33">
        <f>SUMIF(Chitiet!$B$9:$B$772,B77,Chitiet!$N$9:$N$772)</f>
        <v>15795000</v>
      </c>
      <c r="M77" s="33"/>
      <c r="N77" s="31" t="s">
        <v>187</v>
      </c>
    </row>
    <row r="78" spans="1:14" ht="20.25" customHeight="1">
      <c r="A78" s="28">
        <v>69</v>
      </c>
      <c r="B78" s="28" t="s">
        <v>449</v>
      </c>
      <c r="C78" s="29" t="s">
        <v>306</v>
      </c>
      <c r="D78" s="30" t="s">
        <v>355</v>
      </c>
      <c r="E78" s="28">
        <v>3</v>
      </c>
      <c r="F78" s="31" t="s">
        <v>448</v>
      </c>
      <c r="G78" s="32">
        <f>SUMIF(Chitiet!$B$9:$B$772,B78,Chitiet!$I$9:$I$772)</f>
        <v>30.3</v>
      </c>
      <c r="H78" s="32">
        <f>SUMIF(Chitiet!$B$9:$B$772,B78,Chitiet!$J$9:$J$772)</f>
        <v>30.3</v>
      </c>
      <c r="I78" s="59">
        <v>65000</v>
      </c>
      <c r="J78" s="33">
        <f t="shared" si="1"/>
        <v>1969500</v>
      </c>
      <c r="K78" s="33">
        <f>SUMIF(Chitiet!$B$9:$B$771,B78,Chitiet!$M$9:$M$771)</f>
        <v>0</v>
      </c>
      <c r="L78" s="33">
        <f>SUMIF(Chitiet!$B$9:$B$772,B78,Chitiet!$N$9:$N$772)</f>
        <v>1969500</v>
      </c>
      <c r="M78" s="33"/>
      <c r="N78" s="31" t="s">
        <v>202</v>
      </c>
    </row>
    <row r="79" spans="1:14" ht="20.25" customHeight="1">
      <c r="A79" s="28">
        <v>70</v>
      </c>
      <c r="B79" s="28" t="s">
        <v>617</v>
      </c>
      <c r="C79" s="29" t="s">
        <v>450</v>
      </c>
      <c r="D79" s="30" t="s">
        <v>336</v>
      </c>
      <c r="E79" s="28">
        <v>3</v>
      </c>
      <c r="F79" s="31" t="s">
        <v>448</v>
      </c>
      <c r="G79" s="32">
        <f>SUMIF(Chitiet!$B$9:$B$772,B79,Chitiet!$I$9:$I$772)</f>
        <v>30.4</v>
      </c>
      <c r="H79" s="32">
        <f>SUMIF(Chitiet!$B$9:$B$772,B79,Chitiet!$J$9:$J$772)</f>
        <v>30.4</v>
      </c>
      <c r="I79" s="59">
        <v>65000</v>
      </c>
      <c r="J79" s="33">
        <f t="shared" si="1"/>
        <v>1976000</v>
      </c>
      <c r="K79" s="33">
        <f>SUMIF(Chitiet!$B$9:$B$771,B79,Chitiet!$M$9:$M$771)</f>
        <v>0</v>
      </c>
      <c r="L79" s="33">
        <f>SUMIF(Chitiet!$B$9:$B$772,B79,Chitiet!$N$9:$N$772)</f>
        <v>1976000</v>
      </c>
      <c r="M79" s="33"/>
      <c r="N79" s="31" t="s">
        <v>202</v>
      </c>
    </row>
    <row r="80" spans="1:14" ht="20.25" customHeight="1">
      <c r="A80" s="28">
        <v>71</v>
      </c>
      <c r="B80" s="28" t="s">
        <v>547</v>
      </c>
      <c r="C80" s="29" t="s">
        <v>327</v>
      </c>
      <c r="D80" s="30" t="s">
        <v>451</v>
      </c>
      <c r="E80" s="28">
        <v>3</v>
      </c>
      <c r="F80" s="31" t="s">
        <v>448</v>
      </c>
      <c r="G80" s="32">
        <f>SUMIF(Chitiet!$B$9:$B$772,B80,Chitiet!$I$9:$I$772)</f>
        <v>60.400000000000006</v>
      </c>
      <c r="H80" s="32">
        <f>SUMIF(Chitiet!$B$9:$B$772,B80,Chitiet!$J$9:$J$772)</f>
        <v>60.400000000000006</v>
      </c>
      <c r="I80" s="59">
        <v>65000</v>
      </c>
      <c r="J80" s="33">
        <f t="shared" si="1"/>
        <v>3926000.0000000005</v>
      </c>
      <c r="K80" s="33">
        <f>SUMIF(Chitiet!$B$9:$B$771,B80,Chitiet!$M$9:$M$771)</f>
        <v>0</v>
      </c>
      <c r="L80" s="33">
        <f>SUMIF(Chitiet!$B$9:$B$772,B80,Chitiet!$N$9:$N$772)</f>
        <v>3926000</v>
      </c>
      <c r="M80" s="33"/>
      <c r="N80" s="31" t="s">
        <v>202</v>
      </c>
    </row>
    <row r="81" spans="1:14" ht="20.25" customHeight="1">
      <c r="A81" s="28">
        <v>72</v>
      </c>
      <c r="B81" s="28" t="s">
        <v>546</v>
      </c>
      <c r="C81" s="29" t="s">
        <v>433</v>
      </c>
      <c r="D81" s="30" t="s">
        <v>369</v>
      </c>
      <c r="E81" s="28">
        <v>3</v>
      </c>
      <c r="F81" s="31" t="s">
        <v>438</v>
      </c>
      <c r="G81" s="32">
        <f>SUMIF(Chitiet!$B$9:$B$772,B81,Chitiet!$I$9:$I$772)</f>
        <v>121.4</v>
      </c>
      <c r="H81" s="32">
        <f>SUMIF(Chitiet!$B$9:$B$772,B81,Chitiet!$J$9:$J$772)</f>
        <v>121.4</v>
      </c>
      <c r="I81" s="59">
        <v>65000</v>
      </c>
      <c r="J81" s="33">
        <f t="shared" si="1"/>
        <v>7891000</v>
      </c>
      <c r="K81" s="33">
        <f>SUMIF(Chitiet!$B$9:$B$771,B81,Chitiet!$M$9:$M$771)</f>
        <v>0</v>
      </c>
      <c r="L81" s="33">
        <f>SUMIF(Chitiet!$B$9:$B$772,B81,Chitiet!$N$9:$N$772)</f>
        <v>7891000</v>
      </c>
      <c r="M81" s="33"/>
      <c r="N81" s="31" t="s">
        <v>235</v>
      </c>
    </row>
    <row r="82" spans="1:14" ht="20.25" customHeight="1">
      <c r="A82" s="28">
        <v>73</v>
      </c>
      <c r="B82" s="28" t="s">
        <v>610</v>
      </c>
      <c r="C82" s="29" t="s">
        <v>442</v>
      </c>
      <c r="D82" s="30" t="s">
        <v>359</v>
      </c>
      <c r="E82" s="28">
        <v>3</v>
      </c>
      <c r="F82" s="31" t="s">
        <v>438</v>
      </c>
      <c r="G82" s="32">
        <f>SUMIF(Chitiet!$B$9:$B$772,B82,Chitiet!$I$9:$I$772)</f>
        <v>60.2</v>
      </c>
      <c r="H82" s="32">
        <f>SUMIF(Chitiet!$B$9:$B$772,B82,Chitiet!$J$9:$J$772)</f>
        <v>60.2</v>
      </c>
      <c r="I82" s="59">
        <v>65000</v>
      </c>
      <c r="J82" s="33">
        <f t="shared" si="1"/>
        <v>3913000</v>
      </c>
      <c r="K82" s="33">
        <f>SUMIF(Chitiet!$B$9:$B$771,B82,Chitiet!$M$9:$M$771)</f>
        <v>0</v>
      </c>
      <c r="L82" s="33">
        <f>SUMIF(Chitiet!$B$9:$B$772,B82,Chitiet!$N$9:$N$772)</f>
        <v>3913000</v>
      </c>
      <c r="M82" s="33"/>
      <c r="N82" s="31" t="s">
        <v>235</v>
      </c>
    </row>
    <row r="83" spans="1:14" ht="20.25" customHeight="1">
      <c r="A83" s="28">
        <v>74</v>
      </c>
      <c r="B83" s="28" t="s">
        <v>611</v>
      </c>
      <c r="C83" s="29" t="s">
        <v>440</v>
      </c>
      <c r="D83" s="30" t="s">
        <v>441</v>
      </c>
      <c r="E83" s="28">
        <v>3</v>
      </c>
      <c r="F83" s="31" t="s">
        <v>438</v>
      </c>
      <c r="G83" s="32">
        <f>SUMIF(Chitiet!$B$9:$B$772,B83,Chitiet!$I$9:$I$772)</f>
        <v>30.3</v>
      </c>
      <c r="H83" s="32">
        <f>SUMIF(Chitiet!$B$9:$B$772,B83,Chitiet!$J$9:$J$772)</f>
        <v>30.3</v>
      </c>
      <c r="I83" s="59">
        <v>65000</v>
      </c>
      <c r="J83" s="33">
        <f t="shared" si="1"/>
        <v>1969500</v>
      </c>
      <c r="K83" s="33">
        <f>SUMIF(Chitiet!$B$9:$B$771,B83,Chitiet!$M$9:$M$771)</f>
        <v>0</v>
      </c>
      <c r="L83" s="33">
        <f>SUMIF(Chitiet!$B$9:$B$772,B83,Chitiet!$N$9:$N$772)</f>
        <v>1969500</v>
      </c>
      <c r="M83" s="33"/>
      <c r="N83" s="31" t="s">
        <v>235</v>
      </c>
    </row>
    <row r="84" spans="1:14" ht="20.25" customHeight="1">
      <c r="A84" s="28">
        <v>75</v>
      </c>
      <c r="B84" s="28" t="s">
        <v>752</v>
      </c>
      <c r="C84" s="29" t="s">
        <v>334</v>
      </c>
      <c r="D84" s="30" t="s">
        <v>343</v>
      </c>
      <c r="E84" s="28">
        <v>3</v>
      </c>
      <c r="F84" s="31" t="s">
        <v>438</v>
      </c>
      <c r="G84" s="32">
        <f>SUMIF(Chitiet!$B$9:$B$772,B84,Chitiet!$I$9:$I$772)</f>
        <v>91.3</v>
      </c>
      <c r="H84" s="32">
        <f>SUMIF(Chitiet!$B$9:$B$772,B84,Chitiet!$J$9:$J$772)</f>
        <v>91.3</v>
      </c>
      <c r="I84" s="59">
        <v>65000</v>
      </c>
      <c r="J84" s="33">
        <f t="shared" si="1"/>
        <v>5934500</v>
      </c>
      <c r="K84" s="33">
        <f>SUMIF(Chitiet!$B$9:$B$771,B84,Chitiet!$M$9:$M$771)</f>
        <v>0</v>
      </c>
      <c r="L84" s="33">
        <f>SUMIF(Chitiet!$B$9:$B$772,B84,Chitiet!$N$9:$N$772)</f>
        <v>5934500</v>
      </c>
      <c r="M84" s="33"/>
      <c r="N84" s="31" t="s">
        <v>235</v>
      </c>
    </row>
    <row r="85" spans="1:14" ht="20.25" customHeight="1">
      <c r="A85" s="28">
        <v>76</v>
      </c>
      <c r="B85" s="28" t="s">
        <v>612</v>
      </c>
      <c r="C85" s="29" t="s">
        <v>338</v>
      </c>
      <c r="D85" s="30" t="s">
        <v>439</v>
      </c>
      <c r="E85" s="28">
        <v>3</v>
      </c>
      <c r="F85" s="31" t="s">
        <v>438</v>
      </c>
      <c r="G85" s="32">
        <f>SUMIF(Chitiet!$B$9:$B$772,B85,Chitiet!$I$9:$I$772)</f>
        <v>30.1</v>
      </c>
      <c r="H85" s="32">
        <f>SUMIF(Chitiet!$B$9:$B$772,B85,Chitiet!$J$9:$J$772)</f>
        <v>30.1</v>
      </c>
      <c r="I85" s="59">
        <v>65000</v>
      </c>
      <c r="J85" s="33">
        <f t="shared" si="1"/>
        <v>1956500</v>
      </c>
      <c r="K85" s="33">
        <f>SUMIF(Chitiet!$B$9:$B$771,B85,Chitiet!$M$9:$M$771)</f>
        <v>0</v>
      </c>
      <c r="L85" s="33">
        <f>SUMIF(Chitiet!$B$9:$B$772,B85,Chitiet!$N$9:$N$772)</f>
        <v>1956500</v>
      </c>
      <c r="M85" s="33"/>
      <c r="N85" s="31" t="s">
        <v>235</v>
      </c>
    </row>
    <row r="86" spans="1:14" ht="20.25" customHeight="1">
      <c r="A86" s="28">
        <v>77</v>
      </c>
      <c r="B86" s="28" t="s">
        <v>452</v>
      </c>
      <c r="C86" s="29" t="s">
        <v>453</v>
      </c>
      <c r="D86" s="30" t="s">
        <v>454</v>
      </c>
      <c r="E86" s="28">
        <v>4</v>
      </c>
      <c r="F86" s="31" t="s">
        <v>466</v>
      </c>
      <c r="G86" s="32">
        <f>SUMIF(Chitiet!$B$9:$B$772,B86,Chitiet!$I$9:$I$772)</f>
        <v>30.1</v>
      </c>
      <c r="H86" s="32">
        <f>SUMIF(Chitiet!$B$9:$B$772,B86,Chitiet!$J$9:$J$772)</f>
        <v>30.1</v>
      </c>
      <c r="I86" s="59">
        <v>65000</v>
      </c>
      <c r="J86" s="33">
        <f t="shared" si="1"/>
        <v>1956500</v>
      </c>
      <c r="K86" s="33">
        <f>SUMIF(Chitiet!$B$9:$B$771,B86,Chitiet!$M$9:$M$771)</f>
        <v>0</v>
      </c>
      <c r="L86" s="33">
        <f>SUMIF(Chitiet!$B$9:$B$772,B86,Chitiet!$N$9:$N$772)</f>
        <v>1956500</v>
      </c>
      <c r="M86" s="33"/>
      <c r="N86" s="31" t="s">
        <v>175</v>
      </c>
    </row>
    <row r="87" spans="1:14" ht="20.25" customHeight="1">
      <c r="A87" s="28">
        <v>78</v>
      </c>
      <c r="B87" s="28" t="s">
        <v>970</v>
      </c>
      <c r="C87" s="29" t="s">
        <v>390</v>
      </c>
      <c r="D87" s="30" t="s">
        <v>915</v>
      </c>
      <c r="E87" s="28">
        <v>4</v>
      </c>
      <c r="F87" s="31" t="s">
        <v>466</v>
      </c>
      <c r="G87" s="32">
        <f>SUMIF(Chitiet!$B$9:$B$772,B87,Chitiet!$I$9:$I$772)</f>
        <v>30.1</v>
      </c>
      <c r="H87" s="32">
        <f>SUMIF(Chitiet!$B$9:$B$772,B87,Chitiet!$J$9:$J$772)</f>
        <v>30.1</v>
      </c>
      <c r="I87" s="59">
        <v>65000</v>
      </c>
      <c r="J87" s="33">
        <f t="shared" si="1"/>
        <v>1956500</v>
      </c>
      <c r="K87" s="33">
        <f>SUMIF(Chitiet!$B$9:$B$771,B87,Chitiet!$M$9:$M$771)</f>
        <v>0</v>
      </c>
      <c r="L87" s="33">
        <f>SUMIF(Chitiet!$B$9:$B$772,B87,Chitiet!$N$9:$N$772)</f>
        <v>1956500</v>
      </c>
      <c r="M87" s="33"/>
      <c r="N87" s="31" t="s">
        <v>175</v>
      </c>
    </row>
    <row r="88" spans="1:14" ht="20.25" customHeight="1">
      <c r="A88" s="28">
        <v>79</v>
      </c>
      <c r="B88" s="28" t="s">
        <v>542</v>
      </c>
      <c r="C88" s="29" t="s">
        <v>327</v>
      </c>
      <c r="D88" s="30" t="s">
        <v>458</v>
      </c>
      <c r="E88" s="28">
        <v>4</v>
      </c>
      <c r="F88" s="31" t="s">
        <v>467</v>
      </c>
      <c r="G88" s="32">
        <f>SUMIF(Chitiet!$B$9:$B$772,B88,Chitiet!$I$9:$I$772)</f>
        <v>90.699999999999989</v>
      </c>
      <c r="H88" s="32">
        <f>SUMIF(Chitiet!$B$9:$B$772,B88,Chitiet!$J$9:$J$772)</f>
        <v>90.699999999999989</v>
      </c>
      <c r="I88" s="59">
        <v>65000</v>
      </c>
      <c r="J88" s="33">
        <f t="shared" si="1"/>
        <v>5895499.9999999991</v>
      </c>
      <c r="K88" s="33">
        <f>SUMIF(Chitiet!$B$9:$B$771,B88,Chitiet!$M$9:$M$771)</f>
        <v>0</v>
      </c>
      <c r="L88" s="33">
        <f>SUMIF(Chitiet!$B$9:$B$772,B88,Chitiet!$N$9:$N$772)</f>
        <v>5895500</v>
      </c>
      <c r="M88" s="33"/>
      <c r="N88" s="31" t="s">
        <v>176</v>
      </c>
    </row>
    <row r="89" spans="1:14" ht="20.25" customHeight="1">
      <c r="A89" s="28">
        <v>80</v>
      </c>
      <c r="B89" s="28" t="s">
        <v>556</v>
      </c>
      <c r="C89" s="29" t="s">
        <v>325</v>
      </c>
      <c r="D89" s="30" t="s">
        <v>459</v>
      </c>
      <c r="E89" s="28">
        <v>4</v>
      </c>
      <c r="F89" s="31" t="s">
        <v>467</v>
      </c>
      <c r="G89" s="32">
        <f>SUMIF(Chitiet!$B$9:$B$772,B89,Chitiet!$I$9:$I$772)</f>
        <v>423.60000000000008</v>
      </c>
      <c r="H89" s="32">
        <f>SUMIF(Chitiet!$B$9:$B$772,B89,Chitiet!$J$9:$J$772)</f>
        <v>423.60000000000008</v>
      </c>
      <c r="I89" s="59">
        <v>65000</v>
      </c>
      <c r="J89" s="33">
        <f t="shared" si="1"/>
        <v>27534000.000000004</v>
      </c>
      <c r="K89" s="33">
        <f>SUMIF(Chitiet!$B$9:$B$771,B89,Chitiet!$M$9:$M$771)</f>
        <v>0</v>
      </c>
      <c r="L89" s="33">
        <f>SUMIF(Chitiet!$B$9:$B$772,B89,Chitiet!$N$9:$N$772)</f>
        <v>27534000</v>
      </c>
      <c r="M89" s="33"/>
      <c r="N89" s="31" t="s">
        <v>176</v>
      </c>
    </row>
    <row r="90" spans="1:14" ht="20.25" customHeight="1">
      <c r="A90" s="28">
        <v>81</v>
      </c>
      <c r="B90" s="28" t="s">
        <v>543</v>
      </c>
      <c r="C90" s="29" t="s">
        <v>460</v>
      </c>
      <c r="D90" s="30" t="s">
        <v>366</v>
      </c>
      <c r="E90" s="28">
        <v>4</v>
      </c>
      <c r="F90" s="31" t="s">
        <v>467</v>
      </c>
      <c r="G90" s="32">
        <f>SUMIF(Chitiet!$B$9:$B$772,B90,Chitiet!$I$9:$I$772)</f>
        <v>90.4</v>
      </c>
      <c r="H90" s="32">
        <f>SUMIF(Chitiet!$B$9:$B$772,B90,Chitiet!$J$9:$J$772)</f>
        <v>90.4</v>
      </c>
      <c r="I90" s="59">
        <v>65000</v>
      </c>
      <c r="J90" s="33">
        <f t="shared" si="1"/>
        <v>5876000</v>
      </c>
      <c r="K90" s="33">
        <f>SUMIF(Chitiet!$B$9:$B$771,B90,Chitiet!$M$9:$M$771)</f>
        <v>0</v>
      </c>
      <c r="L90" s="33">
        <f>SUMIF(Chitiet!$B$9:$B$772,B90,Chitiet!$N$9:$N$772)</f>
        <v>5876000</v>
      </c>
      <c r="M90" s="33"/>
      <c r="N90" s="31" t="s">
        <v>176</v>
      </c>
    </row>
    <row r="91" spans="1:14" ht="20.25" customHeight="1">
      <c r="A91" s="28">
        <v>82</v>
      </c>
      <c r="B91" s="28" t="s">
        <v>818</v>
      </c>
      <c r="C91" s="29" t="s">
        <v>409</v>
      </c>
      <c r="D91" s="30" t="s">
        <v>349</v>
      </c>
      <c r="E91" s="28">
        <v>4</v>
      </c>
      <c r="F91" s="31" t="s">
        <v>467</v>
      </c>
      <c r="G91" s="32">
        <f>SUMIF(Chitiet!$B$9:$B$772,B91,Chitiet!$I$9:$I$772)</f>
        <v>121.1</v>
      </c>
      <c r="H91" s="32">
        <f>SUMIF(Chitiet!$B$9:$B$772,B91,Chitiet!$J$9:$J$772)</f>
        <v>121.1</v>
      </c>
      <c r="I91" s="59">
        <v>65000</v>
      </c>
      <c r="J91" s="33">
        <f t="shared" si="1"/>
        <v>7871500</v>
      </c>
      <c r="K91" s="33">
        <f>SUMIF(Chitiet!$B$9:$B$771,B91,Chitiet!$M$9:$M$771)</f>
        <v>0</v>
      </c>
      <c r="L91" s="33">
        <f>SUMIF(Chitiet!$B$9:$B$772,B91,Chitiet!$N$9:$N$772)</f>
        <v>7871500</v>
      </c>
      <c r="M91" s="33"/>
      <c r="N91" s="31" t="s">
        <v>176</v>
      </c>
    </row>
    <row r="92" spans="1:14" ht="20.25" customHeight="1">
      <c r="A92" s="28">
        <v>83</v>
      </c>
      <c r="B92" s="28" t="s">
        <v>557</v>
      </c>
      <c r="C92" s="29" t="s">
        <v>461</v>
      </c>
      <c r="D92" s="30" t="s">
        <v>366</v>
      </c>
      <c r="E92" s="28">
        <v>4</v>
      </c>
      <c r="F92" s="31" t="s">
        <v>467</v>
      </c>
      <c r="G92" s="32">
        <f>SUMIF(Chitiet!$B$9:$B$772,B92,Chitiet!$I$9:$I$772)</f>
        <v>91</v>
      </c>
      <c r="H92" s="32">
        <f>SUMIF(Chitiet!$B$9:$B$772,B92,Chitiet!$J$9:$J$772)</f>
        <v>91</v>
      </c>
      <c r="I92" s="59">
        <v>65000</v>
      </c>
      <c r="J92" s="33">
        <f t="shared" si="1"/>
        <v>5915000</v>
      </c>
      <c r="K92" s="33">
        <f>SUMIF(Chitiet!$B$9:$B$771,B92,Chitiet!$M$9:$M$771)</f>
        <v>0</v>
      </c>
      <c r="L92" s="33">
        <f>SUMIF(Chitiet!$B$9:$B$772,B92,Chitiet!$N$9:$N$772)</f>
        <v>5915000</v>
      </c>
      <c r="M92" s="33"/>
      <c r="N92" s="31" t="s">
        <v>176</v>
      </c>
    </row>
    <row r="93" spans="1:14" ht="20.25" customHeight="1">
      <c r="A93" s="28">
        <v>84</v>
      </c>
      <c r="B93" s="28" t="s">
        <v>554</v>
      </c>
      <c r="C93" s="29" t="s">
        <v>463</v>
      </c>
      <c r="D93" s="30" t="s">
        <v>378</v>
      </c>
      <c r="E93" s="28">
        <v>4</v>
      </c>
      <c r="F93" s="31" t="s">
        <v>687</v>
      </c>
      <c r="G93" s="32">
        <f>SUMIF(Chitiet!$B$9:$B$772,B93,Chitiet!$I$9:$I$772)</f>
        <v>45.1</v>
      </c>
      <c r="H93" s="32">
        <f>SUMIF(Chitiet!$B$9:$B$772,B93,Chitiet!$J$9:$J$772)</f>
        <v>45.1</v>
      </c>
      <c r="I93" s="59">
        <v>65000</v>
      </c>
      <c r="J93" s="33">
        <f t="shared" si="1"/>
        <v>2931500</v>
      </c>
      <c r="K93" s="33">
        <f>SUMIF(Chitiet!$B$9:$B$771,B93,Chitiet!$M$9:$M$771)</f>
        <v>0</v>
      </c>
      <c r="L93" s="33">
        <f>SUMIF(Chitiet!$B$9:$B$772,B93,Chitiet!$N$9:$N$772)</f>
        <v>2931500</v>
      </c>
      <c r="M93" s="33"/>
      <c r="N93" s="31" t="s">
        <v>168</v>
      </c>
    </row>
    <row r="94" spans="1:14" ht="20.25" customHeight="1">
      <c r="A94" s="28">
        <v>85</v>
      </c>
      <c r="B94" s="28" t="s">
        <v>819</v>
      </c>
      <c r="C94" s="29" t="s">
        <v>391</v>
      </c>
      <c r="D94" s="30" t="s">
        <v>337</v>
      </c>
      <c r="E94" s="28">
        <v>4</v>
      </c>
      <c r="F94" s="31" t="s">
        <v>687</v>
      </c>
      <c r="G94" s="32">
        <f>SUMIF(Chitiet!$B$9:$B$772,B94,Chitiet!$I$9:$I$772)</f>
        <v>90.4</v>
      </c>
      <c r="H94" s="32">
        <f>SUMIF(Chitiet!$B$9:$B$772,B94,Chitiet!$J$9:$J$772)</f>
        <v>90.4</v>
      </c>
      <c r="I94" s="59">
        <v>65000</v>
      </c>
      <c r="J94" s="33">
        <f t="shared" si="1"/>
        <v>5876000</v>
      </c>
      <c r="K94" s="33">
        <f>SUMIF(Chitiet!$B$9:$B$771,B94,Chitiet!$M$9:$M$771)</f>
        <v>0</v>
      </c>
      <c r="L94" s="33">
        <f>SUMIF(Chitiet!$B$9:$B$772,B94,Chitiet!$N$9:$N$772)</f>
        <v>5876000</v>
      </c>
      <c r="M94" s="33"/>
      <c r="N94" s="31" t="s">
        <v>168</v>
      </c>
    </row>
    <row r="95" spans="1:14" ht="20.25" customHeight="1">
      <c r="A95" s="28">
        <v>86</v>
      </c>
      <c r="B95" s="28" t="s">
        <v>1178</v>
      </c>
      <c r="C95" s="29" t="s">
        <v>1181</v>
      </c>
      <c r="D95" s="30" t="s">
        <v>434</v>
      </c>
      <c r="E95" s="28">
        <v>4</v>
      </c>
      <c r="F95" s="31" t="s">
        <v>1182</v>
      </c>
      <c r="G95" s="32">
        <f>SUMIF(Chitiet!$B$9:$B$772,B95,Chitiet!$I$9:$I$772)</f>
        <v>60.3</v>
      </c>
      <c r="H95" s="32">
        <f>SUMIF(Chitiet!$B$9:$B$772,B95,Chitiet!$J$9:$J$772)</f>
        <v>60.3</v>
      </c>
      <c r="I95" s="59">
        <v>65000</v>
      </c>
      <c r="J95" s="33">
        <f t="shared" si="1"/>
        <v>3919500</v>
      </c>
      <c r="K95" s="33">
        <f>SUMIF(Chitiet!$B$9:$B$771,B95,Chitiet!$M$9:$M$771)</f>
        <v>0</v>
      </c>
      <c r="L95" s="33">
        <f>SUMIF(Chitiet!$B$9:$B$772,B95,Chitiet!$N$9:$N$772)</f>
        <v>3919500</v>
      </c>
      <c r="M95" s="33"/>
      <c r="N95" s="31" t="s">
        <v>1190</v>
      </c>
    </row>
    <row r="96" spans="1:14" ht="20.25" customHeight="1">
      <c r="A96" s="28">
        <v>87</v>
      </c>
      <c r="B96" s="28" t="s">
        <v>555</v>
      </c>
      <c r="C96" s="29" t="s">
        <v>42</v>
      </c>
      <c r="D96" s="30" t="s">
        <v>43</v>
      </c>
      <c r="E96" s="28">
        <v>4</v>
      </c>
      <c r="F96" s="31" t="s">
        <v>44</v>
      </c>
      <c r="G96" s="32">
        <f>SUMIF(Chitiet!$B$9:$B$772,B96,Chitiet!$I$9:$I$772)</f>
        <v>135.30000000000001</v>
      </c>
      <c r="H96" s="32">
        <f>SUMIF(Chitiet!$B$9:$B$772,B96,Chitiet!$J$9:$J$772)</f>
        <v>135.30000000000001</v>
      </c>
      <c r="I96" s="59">
        <v>65000</v>
      </c>
      <c r="J96" s="33">
        <f t="shared" si="1"/>
        <v>8794500</v>
      </c>
      <c r="K96" s="33">
        <f>SUMIF(Chitiet!$B$9:$B$771,B96,Chitiet!$M$9:$M$771)</f>
        <v>0</v>
      </c>
      <c r="L96" s="33">
        <f>SUMIF(Chitiet!$B$9:$B$772,B96,Chitiet!$N$9:$N$772)</f>
        <v>8794500</v>
      </c>
      <c r="M96" s="33"/>
      <c r="N96" s="31" t="s">
        <v>227</v>
      </c>
    </row>
    <row r="97" spans="1:14" ht="20.25" customHeight="1">
      <c r="A97" s="28">
        <v>88</v>
      </c>
      <c r="B97" s="28" t="s">
        <v>971</v>
      </c>
      <c r="C97" s="29" t="s">
        <v>916</v>
      </c>
      <c r="D97" s="30" t="s">
        <v>455</v>
      </c>
      <c r="E97" s="28">
        <v>4</v>
      </c>
      <c r="F97" s="31" t="s">
        <v>312</v>
      </c>
      <c r="G97" s="32">
        <f>SUMIF(Chitiet!$B$9:$B$772,B97,Chitiet!$I$9:$I$772)</f>
        <v>120.5</v>
      </c>
      <c r="H97" s="32">
        <f>SUMIF(Chitiet!$B$9:$B$772,B97,Chitiet!$J$9:$J$772)</f>
        <v>120.5</v>
      </c>
      <c r="I97" s="59">
        <v>65000</v>
      </c>
      <c r="J97" s="33">
        <f t="shared" si="1"/>
        <v>7832500</v>
      </c>
      <c r="K97" s="33">
        <f>SUMIF(Chitiet!$B$9:$B$771,B97,Chitiet!$M$9:$M$771)</f>
        <v>0</v>
      </c>
      <c r="L97" s="33">
        <f>SUMIF(Chitiet!$B$9:$B$772,B97,Chitiet!$N$9:$N$772)</f>
        <v>7832500</v>
      </c>
      <c r="M97" s="33"/>
      <c r="N97" s="31" t="s">
        <v>236</v>
      </c>
    </row>
    <row r="98" spans="1:14" ht="20.25" customHeight="1">
      <c r="A98" s="28">
        <v>89</v>
      </c>
      <c r="B98" s="28" t="s">
        <v>820</v>
      </c>
      <c r="C98" s="29" t="s">
        <v>851</v>
      </c>
      <c r="D98" s="30" t="s">
        <v>428</v>
      </c>
      <c r="E98" s="28">
        <v>4</v>
      </c>
      <c r="F98" s="31" t="s">
        <v>312</v>
      </c>
      <c r="G98" s="32">
        <f>SUMIF(Chitiet!$B$9:$B$772,B98,Chitiet!$I$9:$I$772)</f>
        <v>45.1</v>
      </c>
      <c r="H98" s="32">
        <f>SUMIF(Chitiet!$B$9:$B$772,B98,Chitiet!$J$9:$J$772)</f>
        <v>45.1</v>
      </c>
      <c r="I98" s="59">
        <v>65000</v>
      </c>
      <c r="J98" s="33">
        <f t="shared" si="1"/>
        <v>2931500</v>
      </c>
      <c r="K98" s="33">
        <f>SUMIF(Chitiet!$B$9:$B$771,B98,Chitiet!$M$9:$M$771)</f>
        <v>0</v>
      </c>
      <c r="L98" s="33">
        <f>SUMIF(Chitiet!$B$9:$B$772,B98,Chitiet!$N$9:$N$772)</f>
        <v>2931500</v>
      </c>
      <c r="M98" s="33"/>
      <c r="N98" s="31" t="s">
        <v>236</v>
      </c>
    </row>
    <row r="99" spans="1:14" ht="20.25" customHeight="1">
      <c r="A99" s="28">
        <v>90</v>
      </c>
      <c r="B99" s="28" t="s">
        <v>552</v>
      </c>
      <c r="C99" s="29" t="s">
        <v>457</v>
      </c>
      <c r="D99" s="30" t="s">
        <v>379</v>
      </c>
      <c r="E99" s="28">
        <v>4</v>
      </c>
      <c r="F99" s="31" t="s">
        <v>312</v>
      </c>
      <c r="G99" s="32">
        <f>SUMIF(Chitiet!$B$9:$B$772,B99,Chitiet!$I$9:$I$772)</f>
        <v>61</v>
      </c>
      <c r="H99" s="32">
        <f>SUMIF(Chitiet!$B$9:$B$772,B99,Chitiet!$J$9:$J$772)</f>
        <v>61</v>
      </c>
      <c r="I99" s="59">
        <v>65000</v>
      </c>
      <c r="J99" s="33">
        <f t="shared" si="1"/>
        <v>3965000</v>
      </c>
      <c r="K99" s="33">
        <f>SUMIF(Chitiet!$B$9:$B$771,B99,Chitiet!$M$9:$M$771)</f>
        <v>0</v>
      </c>
      <c r="L99" s="33">
        <f>SUMIF(Chitiet!$B$9:$B$772,B99,Chitiet!$N$9:$N$772)</f>
        <v>3965000</v>
      </c>
      <c r="M99" s="33"/>
      <c r="N99" s="31" t="s">
        <v>236</v>
      </c>
    </row>
    <row r="100" spans="1:14" ht="20.25" customHeight="1">
      <c r="A100" s="28">
        <v>91</v>
      </c>
      <c r="B100" s="28" t="s">
        <v>753</v>
      </c>
      <c r="C100" s="29" t="s">
        <v>772</v>
      </c>
      <c r="D100" s="30" t="s">
        <v>394</v>
      </c>
      <c r="E100" s="28">
        <v>4</v>
      </c>
      <c r="F100" s="31" t="s">
        <v>312</v>
      </c>
      <c r="G100" s="32">
        <f>SUMIF(Chitiet!$B$9:$B$772,B100,Chitiet!$I$9:$I$772)</f>
        <v>165.79999999999998</v>
      </c>
      <c r="H100" s="32">
        <f>SUMIF(Chitiet!$B$9:$B$772,B100,Chitiet!$J$9:$J$772)</f>
        <v>165.79999999999998</v>
      </c>
      <c r="I100" s="59">
        <v>65000</v>
      </c>
      <c r="J100" s="33">
        <f t="shared" si="1"/>
        <v>10776999.999999998</v>
      </c>
      <c r="K100" s="33">
        <f>SUMIF(Chitiet!$B$9:$B$771,B100,Chitiet!$M$9:$M$771)</f>
        <v>0</v>
      </c>
      <c r="L100" s="33">
        <f>SUMIF(Chitiet!$B$9:$B$772,B100,Chitiet!$N$9:$N$772)</f>
        <v>10777000</v>
      </c>
      <c r="M100" s="33"/>
      <c r="N100" s="31" t="s">
        <v>236</v>
      </c>
    </row>
    <row r="101" spans="1:14" ht="20.25" customHeight="1">
      <c r="A101" s="28">
        <v>92</v>
      </c>
      <c r="B101" s="28" t="s">
        <v>553</v>
      </c>
      <c r="C101" s="29" t="s">
        <v>327</v>
      </c>
      <c r="D101" s="30" t="s">
        <v>456</v>
      </c>
      <c r="E101" s="28">
        <v>4</v>
      </c>
      <c r="F101" s="31" t="s">
        <v>312</v>
      </c>
      <c r="G101" s="32">
        <f>SUMIF(Chitiet!$B$9:$B$772,B101,Chitiet!$I$9:$I$772)</f>
        <v>45.1</v>
      </c>
      <c r="H101" s="32">
        <f>SUMIF(Chitiet!$B$9:$B$772,B101,Chitiet!$J$9:$J$772)</f>
        <v>45.1</v>
      </c>
      <c r="I101" s="59">
        <v>65000</v>
      </c>
      <c r="J101" s="33">
        <f t="shared" si="1"/>
        <v>2931500</v>
      </c>
      <c r="K101" s="33">
        <f>SUMIF(Chitiet!$B$9:$B$771,B101,Chitiet!$M$9:$M$771)</f>
        <v>0</v>
      </c>
      <c r="L101" s="33">
        <f>SUMIF(Chitiet!$B$9:$B$772,B101,Chitiet!$N$9:$N$772)</f>
        <v>2931500</v>
      </c>
      <c r="M101" s="33"/>
      <c r="N101" s="31" t="s">
        <v>236</v>
      </c>
    </row>
    <row r="102" spans="1:14" ht="20.25" customHeight="1">
      <c r="A102" s="28">
        <v>93</v>
      </c>
      <c r="B102" s="28" t="s">
        <v>821</v>
      </c>
      <c r="C102" s="29" t="s">
        <v>427</v>
      </c>
      <c r="D102" s="30" t="s">
        <v>335</v>
      </c>
      <c r="E102" s="28">
        <v>4</v>
      </c>
      <c r="F102" s="31" t="s">
        <v>312</v>
      </c>
      <c r="G102" s="32">
        <f>SUMIF(Chitiet!$B$9:$B$772,B102,Chitiet!$I$9:$I$772)</f>
        <v>30.3</v>
      </c>
      <c r="H102" s="32">
        <f>SUMIF(Chitiet!$B$9:$B$772,B102,Chitiet!$J$9:$J$772)</f>
        <v>30.3</v>
      </c>
      <c r="I102" s="59">
        <v>65000</v>
      </c>
      <c r="J102" s="33">
        <f t="shared" si="1"/>
        <v>1969500</v>
      </c>
      <c r="K102" s="33">
        <f>SUMIF(Chitiet!$B$9:$B$771,B102,Chitiet!$M$9:$M$771)</f>
        <v>0</v>
      </c>
      <c r="L102" s="33">
        <f>SUMIF(Chitiet!$B$9:$B$772,B102,Chitiet!$N$9:$N$772)</f>
        <v>1969500</v>
      </c>
      <c r="M102" s="33"/>
      <c r="N102" s="31" t="s">
        <v>236</v>
      </c>
    </row>
    <row r="103" spans="1:14" ht="20.25" customHeight="1">
      <c r="A103" s="28">
        <v>94</v>
      </c>
      <c r="B103" s="28" t="s">
        <v>548</v>
      </c>
      <c r="C103" s="29" t="s">
        <v>505</v>
      </c>
      <c r="D103" s="30" t="s">
        <v>49</v>
      </c>
      <c r="E103" s="28">
        <v>4</v>
      </c>
      <c r="F103" s="31" t="s">
        <v>487</v>
      </c>
      <c r="G103" s="32">
        <f>SUMIF(Chitiet!$B$9:$B$772,B103,Chitiet!$I$9:$I$772)</f>
        <v>120.5</v>
      </c>
      <c r="H103" s="32">
        <f>SUMIF(Chitiet!$B$9:$B$772,B103,Chitiet!$J$9:$J$772)</f>
        <v>120.5</v>
      </c>
      <c r="I103" s="59">
        <v>65000</v>
      </c>
      <c r="J103" s="33">
        <f t="shared" si="1"/>
        <v>7832500</v>
      </c>
      <c r="K103" s="33">
        <f>SUMIF(Chitiet!$B$9:$B$771,B103,Chitiet!$M$9:$M$771)</f>
        <v>0</v>
      </c>
      <c r="L103" s="33">
        <f>SUMIF(Chitiet!$B$9:$B$772,B103,Chitiet!$N$9:$N$772)</f>
        <v>7832500</v>
      </c>
      <c r="M103" s="33"/>
      <c r="N103" s="31" t="s">
        <v>186</v>
      </c>
    </row>
    <row r="104" spans="1:14" ht="20.25" customHeight="1">
      <c r="A104" s="28">
        <v>95</v>
      </c>
      <c r="B104" s="28" t="s">
        <v>549</v>
      </c>
      <c r="C104" s="29" t="s">
        <v>50</v>
      </c>
      <c r="D104" s="30" t="s">
        <v>401</v>
      </c>
      <c r="E104" s="28">
        <v>4</v>
      </c>
      <c r="F104" s="31" t="s">
        <v>487</v>
      </c>
      <c r="G104" s="32">
        <f>SUMIF(Chitiet!$B$9:$B$772,B104,Chitiet!$I$9:$I$772)</f>
        <v>60.5</v>
      </c>
      <c r="H104" s="32">
        <f>SUMIF(Chitiet!$B$9:$B$772,B104,Chitiet!$J$9:$J$772)</f>
        <v>60.5</v>
      </c>
      <c r="I104" s="59">
        <v>65000</v>
      </c>
      <c r="J104" s="33">
        <f t="shared" si="1"/>
        <v>3932500</v>
      </c>
      <c r="K104" s="33">
        <f>SUMIF(Chitiet!$B$9:$B$771,B104,Chitiet!$M$9:$M$771)</f>
        <v>0</v>
      </c>
      <c r="L104" s="33">
        <f>SUMIF(Chitiet!$B$9:$B$772,B104,Chitiet!$N$9:$N$772)</f>
        <v>3932500</v>
      </c>
      <c r="M104" s="33"/>
      <c r="N104" s="31" t="s">
        <v>186</v>
      </c>
    </row>
    <row r="105" spans="1:14" ht="20.25" customHeight="1">
      <c r="A105" s="28">
        <v>96</v>
      </c>
      <c r="B105" s="28" t="s">
        <v>47</v>
      </c>
      <c r="C105" s="29" t="s">
        <v>325</v>
      </c>
      <c r="D105" s="30" t="s">
        <v>48</v>
      </c>
      <c r="E105" s="28">
        <v>4</v>
      </c>
      <c r="F105" s="31" t="s">
        <v>487</v>
      </c>
      <c r="G105" s="32">
        <f>SUMIF(Chitiet!$B$9:$B$772,B105,Chitiet!$I$9:$I$772)</f>
        <v>135.80000000000001</v>
      </c>
      <c r="H105" s="32">
        <f>SUMIF(Chitiet!$B$9:$B$772,B105,Chitiet!$J$9:$J$772)</f>
        <v>135.80000000000001</v>
      </c>
      <c r="I105" s="59">
        <v>65000</v>
      </c>
      <c r="J105" s="33">
        <f t="shared" si="1"/>
        <v>8827000</v>
      </c>
      <c r="K105" s="33">
        <f>SUMIF(Chitiet!$B$9:$B$771,B105,Chitiet!$M$9:$M$771)</f>
        <v>0</v>
      </c>
      <c r="L105" s="33">
        <f>SUMIF(Chitiet!$B$9:$B$772,B105,Chitiet!$N$9:$N$772)</f>
        <v>8827000</v>
      </c>
      <c r="M105" s="33"/>
      <c r="N105" s="31" t="s">
        <v>186</v>
      </c>
    </row>
    <row r="106" spans="1:14" ht="20.25" customHeight="1">
      <c r="A106" s="28">
        <v>97</v>
      </c>
      <c r="B106" s="28" t="s">
        <v>550</v>
      </c>
      <c r="C106" s="29" t="s">
        <v>390</v>
      </c>
      <c r="D106" s="30" t="s">
        <v>51</v>
      </c>
      <c r="E106" s="28">
        <v>4</v>
      </c>
      <c r="F106" s="31" t="s">
        <v>487</v>
      </c>
      <c r="G106" s="32">
        <f>SUMIF(Chitiet!$B$9:$B$772,B106,Chitiet!$I$9:$I$772)</f>
        <v>45.1</v>
      </c>
      <c r="H106" s="32">
        <f>SUMIF(Chitiet!$B$9:$B$772,B106,Chitiet!$J$9:$J$772)</f>
        <v>45.1</v>
      </c>
      <c r="I106" s="59">
        <v>65000</v>
      </c>
      <c r="J106" s="33">
        <f t="shared" si="1"/>
        <v>2931500</v>
      </c>
      <c r="K106" s="33">
        <f>SUMIF(Chitiet!$B$9:$B$771,B106,Chitiet!$M$9:$M$771)</f>
        <v>0</v>
      </c>
      <c r="L106" s="33">
        <f>SUMIF(Chitiet!$B$9:$B$772,B106,Chitiet!$N$9:$N$772)</f>
        <v>2931500</v>
      </c>
      <c r="M106" s="33"/>
      <c r="N106" s="31" t="s">
        <v>186</v>
      </c>
    </row>
    <row r="107" spans="1:14" ht="20.25" customHeight="1">
      <c r="A107" s="28">
        <v>98</v>
      </c>
      <c r="B107" s="28" t="s">
        <v>551</v>
      </c>
      <c r="C107" s="29" t="s">
        <v>45</v>
      </c>
      <c r="D107" s="30" t="s">
        <v>46</v>
      </c>
      <c r="E107" s="28">
        <v>4</v>
      </c>
      <c r="F107" s="31" t="s">
        <v>487</v>
      </c>
      <c r="G107" s="32">
        <f>SUMIF(Chitiet!$B$9:$B$772,B107,Chitiet!$I$9:$I$772)</f>
        <v>75.8</v>
      </c>
      <c r="H107" s="32">
        <f>SUMIF(Chitiet!$B$9:$B$772,B107,Chitiet!$J$9:$J$772)</f>
        <v>75.8</v>
      </c>
      <c r="I107" s="59">
        <v>65000</v>
      </c>
      <c r="J107" s="33">
        <f t="shared" si="1"/>
        <v>4927000</v>
      </c>
      <c r="K107" s="33">
        <f>SUMIF(Chitiet!$B$9:$B$771,B107,Chitiet!$M$9:$M$771)</f>
        <v>0</v>
      </c>
      <c r="L107" s="33">
        <f>SUMIF(Chitiet!$B$9:$B$772,B107,Chitiet!$N$9:$N$772)</f>
        <v>4927000</v>
      </c>
      <c r="M107" s="33"/>
      <c r="N107" s="31" t="s">
        <v>186</v>
      </c>
    </row>
    <row r="108" spans="1:14" ht="20.25" customHeight="1">
      <c r="A108" s="28">
        <v>99</v>
      </c>
      <c r="B108" s="28" t="s">
        <v>725</v>
      </c>
      <c r="C108" s="29" t="s">
        <v>505</v>
      </c>
      <c r="D108" s="30" t="s">
        <v>375</v>
      </c>
      <c r="E108" s="28">
        <v>5</v>
      </c>
      <c r="F108" s="31" t="s">
        <v>506</v>
      </c>
      <c r="G108" s="32">
        <f>SUMIF(Chitiet!$B$9:$B$772,B108,Chitiet!$I$9:$I$772)</f>
        <v>75.400000000000006</v>
      </c>
      <c r="H108" s="32">
        <f>SUMIF(Chitiet!$B$9:$B$772,B108,Chitiet!$J$9:$J$772)</f>
        <v>75.400000000000006</v>
      </c>
      <c r="I108" s="59">
        <v>65000</v>
      </c>
      <c r="J108" s="33">
        <f t="shared" si="1"/>
        <v>4901000</v>
      </c>
      <c r="K108" s="33">
        <f>SUMIF(Chitiet!$B$9:$B$771,B108,Chitiet!$M$9:$M$771)</f>
        <v>0</v>
      </c>
      <c r="L108" s="33">
        <f>SUMIF(Chitiet!$B$9:$B$772,B108,Chitiet!$N$9:$N$772)</f>
        <v>4901000</v>
      </c>
      <c r="M108" s="33"/>
      <c r="N108" s="31" t="s">
        <v>192</v>
      </c>
    </row>
    <row r="109" spans="1:14" ht="20.25" customHeight="1">
      <c r="A109" s="28">
        <v>100</v>
      </c>
      <c r="B109" s="28" t="s">
        <v>822</v>
      </c>
      <c r="C109" s="29" t="s">
        <v>852</v>
      </c>
      <c r="D109" s="30" t="s">
        <v>347</v>
      </c>
      <c r="E109" s="28">
        <v>5</v>
      </c>
      <c r="F109" s="31" t="s">
        <v>506</v>
      </c>
      <c r="G109" s="32">
        <f>SUMIF(Chitiet!$B$9:$B$772,B109,Chitiet!$I$9:$I$772)</f>
        <v>75.599999999999994</v>
      </c>
      <c r="H109" s="32">
        <f>SUMIF(Chitiet!$B$9:$B$772,B109,Chitiet!$J$9:$J$772)</f>
        <v>75.599999999999994</v>
      </c>
      <c r="I109" s="59">
        <v>65000</v>
      </c>
      <c r="J109" s="33">
        <f t="shared" si="1"/>
        <v>4914000</v>
      </c>
      <c r="K109" s="33">
        <f>SUMIF(Chitiet!$B$9:$B$771,B109,Chitiet!$M$9:$M$771)</f>
        <v>0</v>
      </c>
      <c r="L109" s="33">
        <f>SUMIF(Chitiet!$B$9:$B$772,B109,Chitiet!$N$9:$N$772)</f>
        <v>4914000</v>
      </c>
      <c r="M109" s="33"/>
      <c r="N109" s="31" t="s">
        <v>192</v>
      </c>
    </row>
    <row r="110" spans="1:14" ht="20.25" customHeight="1">
      <c r="A110" s="28">
        <v>101</v>
      </c>
      <c r="B110" s="28" t="s">
        <v>754</v>
      </c>
      <c r="C110" s="29" t="s">
        <v>773</v>
      </c>
      <c r="D110" s="30" t="s">
        <v>349</v>
      </c>
      <c r="E110" s="28">
        <v>5</v>
      </c>
      <c r="F110" s="31" t="s">
        <v>506</v>
      </c>
      <c r="G110" s="32">
        <f>SUMIF(Chitiet!$B$9:$B$772,B110,Chitiet!$I$9:$I$772)</f>
        <v>45.3</v>
      </c>
      <c r="H110" s="32">
        <f>SUMIF(Chitiet!$B$9:$B$772,B110,Chitiet!$J$9:$J$772)</f>
        <v>45.3</v>
      </c>
      <c r="I110" s="59">
        <v>65000</v>
      </c>
      <c r="J110" s="33">
        <f t="shared" si="1"/>
        <v>2944500</v>
      </c>
      <c r="K110" s="33">
        <f>SUMIF(Chitiet!$B$9:$B$771,B110,Chitiet!$M$9:$M$771)</f>
        <v>0</v>
      </c>
      <c r="L110" s="33">
        <f>SUMIF(Chitiet!$B$9:$B$772,B110,Chitiet!$N$9:$N$772)</f>
        <v>2944500</v>
      </c>
      <c r="M110" s="33"/>
      <c r="N110" s="31" t="s">
        <v>192</v>
      </c>
    </row>
    <row r="111" spans="1:14" ht="20.25" customHeight="1">
      <c r="A111" s="28">
        <v>102</v>
      </c>
      <c r="B111" s="28" t="s">
        <v>823</v>
      </c>
      <c r="C111" s="29" t="s">
        <v>433</v>
      </c>
      <c r="D111" s="30" t="s">
        <v>853</v>
      </c>
      <c r="E111" s="28">
        <v>5</v>
      </c>
      <c r="F111" s="31" t="s">
        <v>506</v>
      </c>
      <c r="G111" s="32">
        <f>SUMIF(Chitiet!$B$9:$B$772,B111,Chitiet!$I$9:$I$772)</f>
        <v>30.3</v>
      </c>
      <c r="H111" s="32">
        <f>SUMIF(Chitiet!$B$9:$B$772,B111,Chitiet!$J$9:$J$772)</f>
        <v>30.3</v>
      </c>
      <c r="I111" s="59">
        <v>65000</v>
      </c>
      <c r="J111" s="33">
        <f t="shared" si="1"/>
        <v>1969500</v>
      </c>
      <c r="K111" s="33">
        <f>SUMIF(Chitiet!$B$9:$B$771,B111,Chitiet!$M$9:$M$771)</f>
        <v>0</v>
      </c>
      <c r="L111" s="33">
        <f>SUMIF(Chitiet!$B$9:$B$772,B111,Chitiet!$N$9:$N$772)</f>
        <v>1969500</v>
      </c>
      <c r="M111" s="33"/>
      <c r="N111" s="31" t="s">
        <v>192</v>
      </c>
    </row>
    <row r="112" spans="1:14" ht="20.25" customHeight="1">
      <c r="A112" s="28">
        <v>103</v>
      </c>
      <c r="B112" s="28" t="s">
        <v>572</v>
      </c>
      <c r="C112" s="29" t="s">
        <v>52</v>
      </c>
      <c r="D112" s="30" t="s">
        <v>53</v>
      </c>
      <c r="E112" s="28">
        <v>5</v>
      </c>
      <c r="F112" s="31" t="s">
        <v>506</v>
      </c>
      <c r="G112" s="32">
        <f>SUMIF(Chitiet!$B$9:$B$772,B112,Chitiet!$I$9:$I$772)</f>
        <v>105.80000000000001</v>
      </c>
      <c r="H112" s="32">
        <f>SUMIF(Chitiet!$B$9:$B$772,B112,Chitiet!$J$9:$J$772)</f>
        <v>105.80000000000001</v>
      </c>
      <c r="I112" s="59">
        <v>65000</v>
      </c>
      <c r="J112" s="33">
        <f t="shared" si="1"/>
        <v>6877000.0000000009</v>
      </c>
      <c r="K112" s="33">
        <f>SUMIF(Chitiet!$B$9:$B$771,B112,Chitiet!$M$9:$M$771)</f>
        <v>0</v>
      </c>
      <c r="L112" s="33">
        <f>SUMIF(Chitiet!$B$9:$B$772,B112,Chitiet!$N$9:$N$772)</f>
        <v>6877000</v>
      </c>
      <c r="M112" s="33"/>
      <c r="N112" s="31" t="s">
        <v>192</v>
      </c>
    </row>
    <row r="113" spans="1:14" ht="20.25" customHeight="1">
      <c r="A113" s="28">
        <v>104</v>
      </c>
      <c r="B113" s="28" t="s">
        <v>972</v>
      </c>
      <c r="C113" s="29" t="s">
        <v>917</v>
      </c>
      <c r="D113" s="30" t="s">
        <v>918</v>
      </c>
      <c r="E113" s="28">
        <v>5</v>
      </c>
      <c r="F113" s="31" t="s">
        <v>535</v>
      </c>
      <c r="G113" s="32">
        <f>SUMIF(Chitiet!$B$9:$B$772,B113,Chitiet!$I$9:$I$772)</f>
        <v>45.3</v>
      </c>
      <c r="H113" s="32">
        <f>SUMIF(Chitiet!$B$9:$B$772,B113,Chitiet!$J$9:$J$772)</f>
        <v>45.3</v>
      </c>
      <c r="I113" s="59">
        <v>65000</v>
      </c>
      <c r="J113" s="33">
        <f t="shared" si="1"/>
        <v>2944500</v>
      </c>
      <c r="K113" s="33">
        <f>SUMIF(Chitiet!$B$9:$B$771,B113,Chitiet!$M$9:$M$771)</f>
        <v>0</v>
      </c>
      <c r="L113" s="33">
        <f>SUMIF(Chitiet!$B$9:$B$772,B113,Chitiet!$N$9:$N$772)</f>
        <v>2944500</v>
      </c>
      <c r="M113" s="33"/>
      <c r="N113" s="31" t="s">
        <v>209</v>
      </c>
    </row>
    <row r="114" spans="1:14" ht="20.25" customHeight="1">
      <c r="A114" s="28">
        <v>105</v>
      </c>
      <c r="B114" s="28" t="s">
        <v>973</v>
      </c>
      <c r="C114" s="29" t="s">
        <v>919</v>
      </c>
      <c r="D114" s="30" t="s">
        <v>366</v>
      </c>
      <c r="E114" s="28">
        <v>5</v>
      </c>
      <c r="F114" s="31" t="s">
        <v>535</v>
      </c>
      <c r="G114" s="32">
        <f>SUMIF(Chitiet!$B$9:$B$772,B114,Chitiet!$I$9:$I$772)</f>
        <v>75.2</v>
      </c>
      <c r="H114" s="32">
        <f>SUMIF(Chitiet!$B$9:$B$772,B114,Chitiet!$J$9:$J$772)</f>
        <v>75.2</v>
      </c>
      <c r="I114" s="59">
        <v>65000</v>
      </c>
      <c r="J114" s="33">
        <f t="shared" si="1"/>
        <v>4888000</v>
      </c>
      <c r="K114" s="33">
        <f>SUMIF(Chitiet!$B$9:$B$771,B114,Chitiet!$M$9:$M$771)</f>
        <v>0</v>
      </c>
      <c r="L114" s="33">
        <f>SUMIF(Chitiet!$B$9:$B$772,B114,Chitiet!$N$9:$N$772)</f>
        <v>4888000</v>
      </c>
      <c r="M114" s="33"/>
      <c r="N114" s="31" t="s">
        <v>209</v>
      </c>
    </row>
    <row r="115" spans="1:14" ht="20.25" customHeight="1">
      <c r="A115" s="28">
        <v>106</v>
      </c>
      <c r="B115" s="28" t="s">
        <v>59</v>
      </c>
      <c r="C115" s="29" t="s">
        <v>60</v>
      </c>
      <c r="D115" s="30" t="s">
        <v>369</v>
      </c>
      <c r="E115" s="28">
        <v>5</v>
      </c>
      <c r="F115" s="31" t="s">
        <v>535</v>
      </c>
      <c r="G115" s="32">
        <f>SUMIF(Chitiet!$B$9:$B$772,B115,Chitiet!$I$9:$I$772)</f>
        <v>15.1</v>
      </c>
      <c r="H115" s="32">
        <f>SUMIF(Chitiet!$B$9:$B$772,B115,Chitiet!$J$9:$J$772)</f>
        <v>22.65</v>
      </c>
      <c r="I115" s="59">
        <v>65000</v>
      </c>
      <c r="J115" s="33">
        <f t="shared" si="1"/>
        <v>1472250</v>
      </c>
      <c r="K115" s="33">
        <f>SUMIF(Chitiet!$B$9:$B$771,B115,Chitiet!$M$9:$M$771)</f>
        <v>0</v>
      </c>
      <c r="L115" s="33">
        <f>SUMIF(Chitiet!$B$9:$B$772,B115,Chitiet!$N$9:$N$772)</f>
        <v>1472250</v>
      </c>
      <c r="M115" s="33"/>
      <c r="N115" s="31" t="s">
        <v>209</v>
      </c>
    </row>
    <row r="116" spans="1:14" ht="20.25" customHeight="1">
      <c r="A116" s="28">
        <v>107</v>
      </c>
      <c r="B116" s="28" t="s">
        <v>576</v>
      </c>
      <c r="C116" s="29" t="s">
        <v>58</v>
      </c>
      <c r="D116" s="30" t="s">
        <v>359</v>
      </c>
      <c r="E116" s="28">
        <v>5</v>
      </c>
      <c r="F116" s="31" t="s">
        <v>535</v>
      </c>
      <c r="G116" s="32">
        <f>SUMIF(Chitiet!$B$9:$B$772,B116,Chitiet!$I$9:$I$772)</f>
        <v>120.30000000000001</v>
      </c>
      <c r="H116" s="32">
        <f>SUMIF(Chitiet!$B$9:$B$772,B116,Chitiet!$J$9:$J$772)</f>
        <v>135.35000000000002</v>
      </c>
      <c r="I116" s="59">
        <v>65000</v>
      </c>
      <c r="J116" s="33">
        <f t="shared" si="1"/>
        <v>8797750.0000000019</v>
      </c>
      <c r="K116" s="33">
        <f>SUMIF(Chitiet!$B$9:$B$771,B116,Chitiet!$M$9:$M$771)</f>
        <v>0</v>
      </c>
      <c r="L116" s="33">
        <f>SUMIF(Chitiet!$B$9:$B$772,B116,Chitiet!$N$9:$N$772)</f>
        <v>8797750</v>
      </c>
      <c r="M116" s="33"/>
      <c r="N116" s="31" t="s">
        <v>209</v>
      </c>
    </row>
    <row r="117" spans="1:14" ht="20.25" customHeight="1">
      <c r="A117" s="28">
        <v>108</v>
      </c>
      <c r="B117" s="28" t="s">
        <v>974</v>
      </c>
      <c r="C117" s="29" t="s">
        <v>920</v>
      </c>
      <c r="D117" s="30" t="s">
        <v>340</v>
      </c>
      <c r="E117" s="28">
        <v>5</v>
      </c>
      <c r="F117" s="31" t="s">
        <v>535</v>
      </c>
      <c r="G117" s="32">
        <f>SUMIF(Chitiet!$B$9:$B$772,B117,Chitiet!$I$9:$I$772)</f>
        <v>90.2</v>
      </c>
      <c r="H117" s="32">
        <f>SUMIF(Chitiet!$B$9:$B$772,B117,Chitiet!$J$9:$J$772)</f>
        <v>90.2</v>
      </c>
      <c r="I117" s="59">
        <v>65000</v>
      </c>
      <c r="J117" s="33">
        <f t="shared" si="1"/>
        <v>5863000</v>
      </c>
      <c r="K117" s="33">
        <f>SUMIF(Chitiet!$B$9:$B$771,B117,Chitiet!$M$9:$M$771)</f>
        <v>0</v>
      </c>
      <c r="L117" s="33">
        <f>SUMIF(Chitiet!$B$9:$B$772,B117,Chitiet!$N$9:$N$772)</f>
        <v>5863000</v>
      </c>
      <c r="M117" s="33"/>
      <c r="N117" s="31" t="s">
        <v>209</v>
      </c>
    </row>
    <row r="118" spans="1:14" ht="20.25" customHeight="1">
      <c r="A118" s="28">
        <v>109</v>
      </c>
      <c r="B118" s="28" t="s">
        <v>577</v>
      </c>
      <c r="C118" s="29" t="s">
        <v>363</v>
      </c>
      <c r="D118" s="30" t="s">
        <v>61</v>
      </c>
      <c r="E118" s="28">
        <v>5</v>
      </c>
      <c r="F118" s="31" t="s">
        <v>535</v>
      </c>
      <c r="G118" s="32">
        <f>SUMIF(Chitiet!$B$9:$B$772,B118,Chitiet!$I$9:$I$772)</f>
        <v>75.2</v>
      </c>
      <c r="H118" s="32">
        <f>SUMIF(Chitiet!$B$9:$B$772,B118,Chitiet!$J$9:$J$772)</f>
        <v>75.2</v>
      </c>
      <c r="I118" s="59">
        <v>65000</v>
      </c>
      <c r="J118" s="33">
        <f t="shared" si="1"/>
        <v>4888000</v>
      </c>
      <c r="K118" s="33">
        <f>SUMIF(Chitiet!$B$9:$B$771,B118,Chitiet!$M$9:$M$771)</f>
        <v>0</v>
      </c>
      <c r="L118" s="33">
        <f>SUMIF(Chitiet!$B$9:$B$772,B118,Chitiet!$N$9:$N$772)</f>
        <v>4888000</v>
      </c>
      <c r="M118" s="33"/>
      <c r="N118" s="31" t="s">
        <v>209</v>
      </c>
    </row>
    <row r="119" spans="1:14" ht="20.25" customHeight="1">
      <c r="A119" s="28">
        <v>110</v>
      </c>
      <c r="B119" s="28" t="s">
        <v>975</v>
      </c>
      <c r="C119" s="29" t="s">
        <v>325</v>
      </c>
      <c r="D119" s="30" t="s">
        <v>359</v>
      </c>
      <c r="E119" s="28">
        <v>5</v>
      </c>
      <c r="F119" s="31" t="s">
        <v>535</v>
      </c>
      <c r="G119" s="32">
        <f>SUMIF(Chitiet!$B$9:$B$772,B119,Chitiet!$I$9:$I$772)</f>
        <v>60.400000000000006</v>
      </c>
      <c r="H119" s="32">
        <f>SUMIF(Chitiet!$B$9:$B$772,B119,Chitiet!$J$9:$J$772)</f>
        <v>60.400000000000006</v>
      </c>
      <c r="I119" s="59">
        <v>65000</v>
      </c>
      <c r="J119" s="33">
        <f t="shared" si="1"/>
        <v>3926000.0000000005</v>
      </c>
      <c r="K119" s="33">
        <f>SUMIF(Chitiet!$B$9:$B$771,B119,Chitiet!$M$9:$M$771)</f>
        <v>0</v>
      </c>
      <c r="L119" s="33">
        <f>SUMIF(Chitiet!$B$9:$B$772,B119,Chitiet!$N$9:$N$772)</f>
        <v>3926000</v>
      </c>
      <c r="M119" s="33"/>
      <c r="N119" s="31" t="s">
        <v>209</v>
      </c>
    </row>
    <row r="120" spans="1:14" ht="20.25" customHeight="1">
      <c r="A120" s="28">
        <v>111</v>
      </c>
      <c r="B120" s="28" t="s">
        <v>578</v>
      </c>
      <c r="C120" s="29" t="s">
        <v>57</v>
      </c>
      <c r="D120" s="30" t="s">
        <v>336</v>
      </c>
      <c r="E120" s="28">
        <v>5</v>
      </c>
      <c r="F120" s="31" t="s">
        <v>535</v>
      </c>
      <c r="G120" s="32">
        <f>SUMIF(Chitiet!$B$9:$B$772,B120,Chitiet!$I$9:$I$772)</f>
        <v>45.1</v>
      </c>
      <c r="H120" s="32">
        <f>SUMIF(Chitiet!$B$9:$B$772,B120,Chitiet!$J$9:$J$772)</f>
        <v>45.1</v>
      </c>
      <c r="I120" s="59">
        <v>65000</v>
      </c>
      <c r="J120" s="33">
        <f t="shared" si="1"/>
        <v>2931500</v>
      </c>
      <c r="K120" s="33">
        <f>SUMIF(Chitiet!$B$9:$B$771,B120,Chitiet!$M$9:$M$771)</f>
        <v>0</v>
      </c>
      <c r="L120" s="33">
        <f>SUMIF(Chitiet!$B$9:$B$772,B120,Chitiet!$N$9:$N$772)</f>
        <v>2931500</v>
      </c>
      <c r="M120" s="33"/>
      <c r="N120" s="31" t="s">
        <v>209</v>
      </c>
    </row>
    <row r="121" spans="1:14" ht="20.25" customHeight="1">
      <c r="A121" s="28">
        <v>112</v>
      </c>
      <c r="B121" s="28" t="s">
        <v>575</v>
      </c>
      <c r="C121" s="29" t="s">
        <v>385</v>
      </c>
      <c r="D121" s="30" t="s">
        <v>55</v>
      </c>
      <c r="E121" s="28">
        <v>5</v>
      </c>
      <c r="F121" s="31" t="s">
        <v>54</v>
      </c>
      <c r="G121" s="32">
        <f>SUMIF(Chitiet!$B$9:$B$772,B121,Chitiet!$I$9:$I$772)</f>
        <v>60.400000000000006</v>
      </c>
      <c r="H121" s="32">
        <f>SUMIF(Chitiet!$B$9:$B$772,B121,Chitiet!$J$9:$J$772)</f>
        <v>60.400000000000006</v>
      </c>
      <c r="I121" s="59">
        <v>65000</v>
      </c>
      <c r="J121" s="33">
        <f t="shared" si="1"/>
        <v>3926000.0000000005</v>
      </c>
      <c r="K121" s="33">
        <f>SUMIF(Chitiet!$B$9:$B$771,B121,Chitiet!$M$9:$M$771)</f>
        <v>0</v>
      </c>
      <c r="L121" s="33">
        <f>SUMIF(Chitiet!$B$9:$B$772,B121,Chitiet!$N$9:$N$772)</f>
        <v>3926000</v>
      </c>
      <c r="M121" s="33"/>
      <c r="N121" s="31" t="s">
        <v>195</v>
      </c>
    </row>
    <row r="122" spans="1:14" ht="20.25" customHeight="1">
      <c r="A122" s="28">
        <v>113</v>
      </c>
      <c r="B122" s="28" t="s">
        <v>976</v>
      </c>
      <c r="C122" s="29" t="s">
        <v>327</v>
      </c>
      <c r="D122" s="30" t="s">
        <v>921</v>
      </c>
      <c r="E122" s="28">
        <v>5</v>
      </c>
      <c r="F122" s="31" t="s">
        <v>54</v>
      </c>
      <c r="G122" s="32">
        <f>SUMIF(Chitiet!$B$9:$B$772,B122,Chitiet!$I$9:$I$772)</f>
        <v>30.1</v>
      </c>
      <c r="H122" s="32">
        <f>SUMIF(Chitiet!$B$9:$B$772,B122,Chitiet!$J$9:$J$772)</f>
        <v>45.150000000000006</v>
      </c>
      <c r="I122" s="59">
        <v>65000</v>
      </c>
      <c r="J122" s="33">
        <f t="shared" si="1"/>
        <v>2934750.0000000005</v>
      </c>
      <c r="K122" s="33">
        <f>SUMIF(Chitiet!$B$9:$B$771,B122,Chitiet!$M$9:$M$771)</f>
        <v>0</v>
      </c>
      <c r="L122" s="33">
        <f>SUMIF(Chitiet!$B$9:$B$772,B122,Chitiet!$N$9:$N$772)</f>
        <v>2934750.0000000005</v>
      </c>
      <c r="M122" s="33"/>
      <c r="N122" s="31" t="s">
        <v>195</v>
      </c>
    </row>
    <row r="123" spans="1:14" ht="20.25" customHeight="1">
      <c r="A123" s="28">
        <v>114</v>
      </c>
      <c r="B123" s="28" t="s">
        <v>824</v>
      </c>
      <c r="C123" s="29" t="s">
        <v>771</v>
      </c>
      <c r="D123" s="30" t="s">
        <v>384</v>
      </c>
      <c r="E123" s="28">
        <v>5</v>
      </c>
      <c r="F123" s="31" t="s">
        <v>54</v>
      </c>
      <c r="G123" s="32">
        <f>SUMIF(Chitiet!$B$9:$B$772,B123,Chitiet!$I$9:$I$772)</f>
        <v>60.5</v>
      </c>
      <c r="H123" s="32">
        <f>SUMIF(Chitiet!$B$9:$B$772,B123,Chitiet!$J$9:$J$772)</f>
        <v>75.550000000000011</v>
      </c>
      <c r="I123" s="59">
        <v>65000</v>
      </c>
      <c r="J123" s="33">
        <f t="shared" si="1"/>
        <v>4910750.0000000009</v>
      </c>
      <c r="K123" s="33">
        <f>SUMIF(Chitiet!$B$9:$B$771,B123,Chitiet!$M$9:$M$771)</f>
        <v>0</v>
      </c>
      <c r="L123" s="33">
        <f>SUMIF(Chitiet!$B$9:$B$772,B123,Chitiet!$N$9:$N$772)</f>
        <v>4910750</v>
      </c>
      <c r="M123" s="33"/>
      <c r="N123" s="31" t="s">
        <v>195</v>
      </c>
    </row>
    <row r="124" spans="1:14" ht="20.25" customHeight="1">
      <c r="A124" s="28">
        <v>115</v>
      </c>
      <c r="B124" s="28" t="s">
        <v>977</v>
      </c>
      <c r="C124" s="29" t="s">
        <v>779</v>
      </c>
      <c r="D124" s="30" t="s">
        <v>56</v>
      </c>
      <c r="E124" s="28">
        <v>5</v>
      </c>
      <c r="F124" s="31" t="s">
        <v>54</v>
      </c>
      <c r="G124" s="32">
        <f>SUMIF(Chitiet!$B$9:$B$772,B124,Chitiet!$I$9:$I$772)</f>
        <v>30.1</v>
      </c>
      <c r="H124" s="32">
        <f>SUMIF(Chitiet!$B$9:$B$772,B124,Chitiet!$J$9:$J$772)</f>
        <v>30.1</v>
      </c>
      <c r="I124" s="59">
        <v>65000</v>
      </c>
      <c r="J124" s="33">
        <f t="shared" si="1"/>
        <v>1956500</v>
      </c>
      <c r="K124" s="33">
        <f>SUMIF(Chitiet!$B$9:$B$771,B124,Chitiet!$M$9:$M$771)</f>
        <v>0</v>
      </c>
      <c r="L124" s="33">
        <f>SUMIF(Chitiet!$B$9:$B$772,B124,Chitiet!$N$9:$N$772)</f>
        <v>1956500</v>
      </c>
      <c r="M124" s="33"/>
      <c r="N124" s="31" t="s">
        <v>195</v>
      </c>
    </row>
    <row r="125" spans="1:14" ht="20.25" customHeight="1">
      <c r="A125" s="28">
        <v>116</v>
      </c>
      <c r="B125" s="28" t="s">
        <v>978</v>
      </c>
      <c r="C125" s="29" t="s">
        <v>433</v>
      </c>
      <c r="D125" s="30" t="s">
        <v>394</v>
      </c>
      <c r="E125" s="28">
        <v>5</v>
      </c>
      <c r="F125" s="31" t="s">
        <v>262</v>
      </c>
      <c r="G125" s="32">
        <f>SUMIF(Chitiet!$B$9:$B$772,B125,Chitiet!$I$9:$I$772)</f>
        <v>90.2</v>
      </c>
      <c r="H125" s="32">
        <f>SUMIF(Chitiet!$B$9:$B$772,B125,Chitiet!$J$9:$J$772)</f>
        <v>90.2</v>
      </c>
      <c r="I125" s="59">
        <v>65000</v>
      </c>
      <c r="J125" s="33">
        <f t="shared" si="1"/>
        <v>5863000</v>
      </c>
      <c r="K125" s="33">
        <f>SUMIF(Chitiet!$B$9:$B$771,B125,Chitiet!$M$9:$M$771)</f>
        <v>0</v>
      </c>
      <c r="L125" s="33">
        <f>SUMIF(Chitiet!$B$9:$B$772,B125,Chitiet!$N$9:$N$772)</f>
        <v>5863000</v>
      </c>
      <c r="M125" s="33"/>
      <c r="N125" s="31" t="s">
        <v>210</v>
      </c>
    </row>
    <row r="126" spans="1:14" ht="20.25" customHeight="1">
      <c r="A126" s="28">
        <v>117</v>
      </c>
      <c r="B126" s="28" t="s">
        <v>579</v>
      </c>
      <c r="C126" s="29" t="s">
        <v>393</v>
      </c>
      <c r="D126" s="30" t="s">
        <v>65</v>
      </c>
      <c r="E126" s="28">
        <v>5</v>
      </c>
      <c r="F126" s="31" t="s">
        <v>262</v>
      </c>
      <c r="G126" s="32">
        <f>SUMIF(Chitiet!$B$9:$B$772,B126,Chitiet!$I$9:$I$772)</f>
        <v>30.3</v>
      </c>
      <c r="H126" s="32">
        <f>SUMIF(Chitiet!$B$9:$B$772,B126,Chitiet!$J$9:$J$772)</f>
        <v>45.45</v>
      </c>
      <c r="I126" s="59">
        <v>65000</v>
      </c>
      <c r="J126" s="33">
        <f t="shared" si="1"/>
        <v>2954250</v>
      </c>
      <c r="K126" s="33">
        <f>SUMIF(Chitiet!$B$9:$B$771,B126,Chitiet!$M$9:$M$771)</f>
        <v>0</v>
      </c>
      <c r="L126" s="33">
        <f>SUMIF(Chitiet!$B$9:$B$772,B126,Chitiet!$N$9:$N$772)</f>
        <v>2954250</v>
      </c>
      <c r="M126" s="33"/>
      <c r="N126" s="31" t="s">
        <v>210</v>
      </c>
    </row>
    <row r="127" spans="1:14" ht="20.25" customHeight="1">
      <c r="A127" s="28">
        <v>118</v>
      </c>
      <c r="B127" s="28" t="s">
        <v>580</v>
      </c>
      <c r="C127" s="29" t="s">
        <v>66</v>
      </c>
      <c r="D127" s="30" t="s">
        <v>396</v>
      </c>
      <c r="E127" s="28">
        <v>5</v>
      </c>
      <c r="F127" s="31" t="s">
        <v>262</v>
      </c>
      <c r="G127" s="32">
        <f>SUMIF(Chitiet!$B$9:$B$772,B127,Chitiet!$I$9:$I$772)</f>
        <v>135.30000000000001</v>
      </c>
      <c r="H127" s="32">
        <f>SUMIF(Chitiet!$B$9:$B$772,B127,Chitiet!$J$9:$J$772)</f>
        <v>135.30000000000001</v>
      </c>
      <c r="I127" s="59">
        <v>65000</v>
      </c>
      <c r="J127" s="33">
        <f t="shared" si="1"/>
        <v>8794500</v>
      </c>
      <c r="K127" s="33">
        <f>SUMIF(Chitiet!$B$9:$B$771,B127,Chitiet!$M$9:$M$771)</f>
        <v>0</v>
      </c>
      <c r="L127" s="33">
        <f>SUMIF(Chitiet!$B$9:$B$772,B127,Chitiet!$N$9:$N$772)</f>
        <v>8794500</v>
      </c>
      <c r="M127" s="33"/>
      <c r="N127" s="31" t="s">
        <v>210</v>
      </c>
    </row>
    <row r="128" spans="1:14" ht="20.25" customHeight="1">
      <c r="A128" s="28">
        <v>119</v>
      </c>
      <c r="B128" s="28" t="s">
        <v>825</v>
      </c>
      <c r="C128" s="29" t="s">
        <v>854</v>
      </c>
      <c r="D128" s="30" t="s">
        <v>336</v>
      </c>
      <c r="E128" s="28">
        <v>5</v>
      </c>
      <c r="F128" s="31" t="s">
        <v>262</v>
      </c>
      <c r="G128" s="32">
        <f>SUMIF(Chitiet!$B$9:$B$772,B128,Chitiet!$I$9:$I$772)</f>
        <v>45.3</v>
      </c>
      <c r="H128" s="32">
        <f>SUMIF(Chitiet!$B$9:$B$772,B128,Chitiet!$J$9:$J$772)</f>
        <v>45.3</v>
      </c>
      <c r="I128" s="59">
        <v>65000</v>
      </c>
      <c r="J128" s="33">
        <f t="shared" si="1"/>
        <v>2944500</v>
      </c>
      <c r="K128" s="33">
        <f>SUMIF(Chitiet!$B$9:$B$771,B128,Chitiet!$M$9:$M$771)</f>
        <v>0</v>
      </c>
      <c r="L128" s="33">
        <f>SUMIF(Chitiet!$B$9:$B$772,B128,Chitiet!$N$9:$N$772)</f>
        <v>2944500</v>
      </c>
      <c r="M128" s="33"/>
      <c r="N128" s="31" t="s">
        <v>210</v>
      </c>
    </row>
    <row r="129" spans="1:14" ht="20.25" customHeight="1">
      <c r="A129" s="28">
        <v>120</v>
      </c>
      <c r="B129" s="28" t="s">
        <v>581</v>
      </c>
      <c r="C129" s="29" t="s">
        <v>505</v>
      </c>
      <c r="D129" s="30" t="s">
        <v>383</v>
      </c>
      <c r="E129" s="28">
        <v>5</v>
      </c>
      <c r="F129" s="31" t="s">
        <v>262</v>
      </c>
      <c r="G129" s="32">
        <f>SUMIF(Chitiet!$B$9:$B$772,B129,Chitiet!$I$9:$I$772)</f>
        <v>45.1</v>
      </c>
      <c r="H129" s="32">
        <f>SUMIF(Chitiet!$B$9:$B$772,B129,Chitiet!$J$9:$J$772)</f>
        <v>45.1</v>
      </c>
      <c r="I129" s="59">
        <v>65000</v>
      </c>
      <c r="J129" s="33">
        <f t="shared" si="1"/>
        <v>2931500</v>
      </c>
      <c r="K129" s="33">
        <f>SUMIF(Chitiet!$B$9:$B$771,B129,Chitiet!$M$9:$M$771)</f>
        <v>0</v>
      </c>
      <c r="L129" s="33">
        <f>SUMIF(Chitiet!$B$9:$B$772,B129,Chitiet!$N$9:$N$772)</f>
        <v>2931500</v>
      </c>
      <c r="M129" s="33"/>
      <c r="N129" s="31" t="s">
        <v>210</v>
      </c>
    </row>
    <row r="130" spans="1:14" ht="20.25" customHeight="1">
      <c r="A130" s="28">
        <v>121</v>
      </c>
      <c r="B130" s="28" t="s">
        <v>582</v>
      </c>
      <c r="C130" s="29" t="s">
        <v>67</v>
      </c>
      <c r="D130" s="30" t="s">
        <v>337</v>
      </c>
      <c r="E130" s="28">
        <v>5</v>
      </c>
      <c r="F130" s="31" t="s">
        <v>262</v>
      </c>
      <c r="G130" s="32">
        <f>SUMIF(Chitiet!$B$9:$B$772,B130,Chitiet!$I$9:$I$772)</f>
        <v>45.1</v>
      </c>
      <c r="H130" s="32">
        <f>SUMIF(Chitiet!$B$9:$B$772,B130,Chitiet!$J$9:$J$772)</f>
        <v>45.1</v>
      </c>
      <c r="I130" s="59">
        <v>65000</v>
      </c>
      <c r="J130" s="33">
        <f t="shared" si="1"/>
        <v>2931500</v>
      </c>
      <c r="K130" s="33">
        <f>SUMIF(Chitiet!$B$9:$B$771,B130,Chitiet!$M$9:$M$771)</f>
        <v>0</v>
      </c>
      <c r="L130" s="33">
        <f>SUMIF(Chitiet!$B$9:$B$772,B130,Chitiet!$N$9:$N$772)</f>
        <v>2931500</v>
      </c>
      <c r="M130" s="33"/>
      <c r="N130" s="31" t="s">
        <v>210</v>
      </c>
    </row>
    <row r="131" spans="1:14" ht="20.25" customHeight="1">
      <c r="A131" s="28">
        <v>122</v>
      </c>
      <c r="B131" s="28" t="s">
        <v>583</v>
      </c>
      <c r="C131" s="29" t="s">
        <v>388</v>
      </c>
      <c r="D131" s="30" t="s">
        <v>371</v>
      </c>
      <c r="E131" s="28">
        <v>5</v>
      </c>
      <c r="F131" s="31" t="s">
        <v>262</v>
      </c>
      <c r="G131" s="32">
        <f>SUMIF(Chitiet!$B$9:$B$772,B131,Chitiet!$I$9:$I$772)</f>
        <v>135.5</v>
      </c>
      <c r="H131" s="32">
        <f>SUMIF(Chitiet!$B$9:$B$772,B131,Chitiet!$J$9:$J$772)</f>
        <v>135.5</v>
      </c>
      <c r="I131" s="59">
        <v>65000</v>
      </c>
      <c r="J131" s="33">
        <f t="shared" si="1"/>
        <v>8807500</v>
      </c>
      <c r="K131" s="33">
        <f>SUMIF(Chitiet!$B$9:$B$771,B131,Chitiet!$M$9:$M$771)</f>
        <v>0</v>
      </c>
      <c r="L131" s="33">
        <f>SUMIF(Chitiet!$B$9:$B$772,B131,Chitiet!$N$9:$N$772)</f>
        <v>8807500</v>
      </c>
      <c r="M131" s="33"/>
      <c r="N131" s="31" t="s">
        <v>210</v>
      </c>
    </row>
    <row r="132" spans="1:14" ht="20.25" customHeight="1">
      <c r="A132" s="28">
        <v>123</v>
      </c>
      <c r="B132" s="28" t="s">
        <v>755</v>
      </c>
      <c r="C132" s="29" t="s">
        <v>774</v>
      </c>
      <c r="D132" s="30" t="s">
        <v>62</v>
      </c>
      <c r="E132" s="28">
        <v>5</v>
      </c>
      <c r="F132" s="31" t="s">
        <v>193</v>
      </c>
      <c r="G132" s="32">
        <f>SUMIF(Chitiet!$B$9:$B$772,B132,Chitiet!$I$9:$I$772)</f>
        <v>45.3</v>
      </c>
      <c r="H132" s="32">
        <f>SUMIF(Chitiet!$B$9:$B$772,B132,Chitiet!$J$9:$J$772)</f>
        <v>45.3</v>
      </c>
      <c r="I132" s="59">
        <v>65000</v>
      </c>
      <c r="J132" s="33">
        <f t="shared" si="1"/>
        <v>2944500</v>
      </c>
      <c r="K132" s="33">
        <f>SUMIF(Chitiet!$B$9:$B$771,B132,Chitiet!$M$9:$M$771)</f>
        <v>0</v>
      </c>
      <c r="L132" s="33">
        <f>SUMIF(Chitiet!$B$9:$B$772,B132,Chitiet!$N$9:$N$772)</f>
        <v>2944500</v>
      </c>
      <c r="M132" s="33"/>
      <c r="N132" s="31" t="s">
        <v>194</v>
      </c>
    </row>
    <row r="133" spans="1:14" ht="20.25" customHeight="1">
      <c r="A133" s="28">
        <v>124</v>
      </c>
      <c r="B133" s="28" t="s">
        <v>573</v>
      </c>
      <c r="C133" s="29" t="s">
        <v>377</v>
      </c>
      <c r="D133" s="30" t="s">
        <v>63</v>
      </c>
      <c r="E133" s="28">
        <v>5</v>
      </c>
      <c r="F133" s="31" t="s">
        <v>193</v>
      </c>
      <c r="G133" s="32">
        <f>SUMIF(Chitiet!$B$9:$B$772,B133,Chitiet!$I$9:$I$772)</f>
        <v>180.4</v>
      </c>
      <c r="H133" s="32">
        <f>SUMIF(Chitiet!$B$9:$B$772,B133,Chitiet!$J$9:$J$772)</f>
        <v>180.4</v>
      </c>
      <c r="I133" s="59">
        <v>65000</v>
      </c>
      <c r="J133" s="33">
        <f t="shared" si="1"/>
        <v>11726000</v>
      </c>
      <c r="K133" s="33">
        <f>SUMIF(Chitiet!$B$9:$B$771,B133,Chitiet!$M$9:$M$771)</f>
        <v>0</v>
      </c>
      <c r="L133" s="33">
        <f>SUMIF(Chitiet!$B$9:$B$772,B133,Chitiet!$N$9:$N$772)</f>
        <v>11726000</v>
      </c>
      <c r="M133" s="33"/>
      <c r="N133" s="31" t="s">
        <v>194</v>
      </c>
    </row>
    <row r="134" spans="1:14" ht="20.25" customHeight="1">
      <c r="A134" s="28">
        <v>125</v>
      </c>
      <c r="B134" s="28" t="s">
        <v>756</v>
      </c>
      <c r="C134" s="29" t="s">
        <v>775</v>
      </c>
      <c r="D134" s="30" t="s">
        <v>776</v>
      </c>
      <c r="E134" s="28">
        <v>5</v>
      </c>
      <c r="F134" s="31" t="s">
        <v>193</v>
      </c>
      <c r="G134" s="32">
        <f>SUMIF(Chitiet!$B$9:$B$772,B134,Chitiet!$I$9:$I$772)</f>
        <v>90.4</v>
      </c>
      <c r="H134" s="32">
        <f>SUMIF(Chitiet!$B$9:$B$772,B134,Chitiet!$J$9:$J$772)</f>
        <v>90.4</v>
      </c>
      <c r="I134" s="59">
        <v>65000</v>
      </c>
      <c r="J134" s="33">
        <f t="shared" si="1"/>
        <v>5876000</v>
      </c>
      <c r="K134" s="33">
        <f>SUMIF(Chitiet!$B$9:$B$771,B134,Chitiet!$M$9:$M$771)</f>
        <v>0</v>
      </c>
      <c r="L134" s="33">
        <f>SUMIF(Chitiet!$B$9:$B$772,B134,Chitiet!$N$9:$N$772)</f>
        <v>5876000</v>
      </c>
      <c r="M134" s="33"/>
      <c r="N134" s="31" t="s">
        <v>194</v>
      </c>
    </row>
    <row r="135" spans="1:14" ht="20.25" customHeight="1">
      <c r="A135" s="28">
        <v>126</v>
      </c>
      <c r="B135" s="28" t="s">
        <v>726</v>
      </c>
      <c r="C135" s="29" t="s">
        <v>738</v>
      </c>
      <c r="D135" s="30" t="s">
        <v>410</v>
      </c>
      <c r="E135" s="28">
        <v>5</v>
      </c>
      <c r="F135" s="31" t="s">
        <v>193</v>
      </c>
      <c r="G135" s="32">
        <f>SUMIF(Chitiet!$B$9:$B$772,B135,Chitiet!$I$9:$I$772)</f>
        <v>30.1</v>
      </c>
      <c r="H135" s="32">
        <f>SUMIF(Chitiet!$B$9:$B$772,B135,Chitiet!$J$9:$J$772)</f>
        <v>45.150000000000006</v>
      </c>
      <c r="I135" s="59">
        <v>65000</v>
      </c>
      <c r="J135" s="33">
        <f t="shared" si="1"/>
        <v>2934750.0000000005</v>
      </c>
      <c r="K135" s="33">
        <f>SUMIF(Chitiet!$B$9:$B$771,B135,Chitiet!$M$9:$M$771)</f>
        <v>0</v>
      </c>
      <c r="L135" s="33">
        <f>SUMIF(Chitiet!$B$9:$B$772,B135,Chitiet!$N$9:$N$772)</f>
        <v>2934750.0000000005</v>
      </c>
      <c r="M135" s="33"/>
      <c r="N135" s="31" t="s">
        <v>194</v>
      </c>
    </row>
    <row r="136" spans="1:14" ht="20.25" customHeight="1">
      <c r="A136" s="28">
        <v>127</v>
      </c>
      <c r="B136" s="28" t="s">
        <v>826</v>
      </c>
      <c r="C136" s="29" t="s">
        <v>64</v>
      </c>
      <c r="D136" s="30" t="s">
        <v>326</v>
      </c>
      <c r="E136" s="28">
        <v>5</v>
      </c>
      <c r="F136" s="31" t="s">
        <v>193</v>
      </c>
      <c r="G136" s="32">
        <f>SUMIF(Chitiet!$B$9:$B$772,B136,Chitiet!$I$9:$I$772)</f>
        <v>45.1</v>
      </c>
      <c r="H136" s="32">
        <f>SUMIF(Chitiet!$B$9:$B$772,B136,Chitiet!$J$9:$J$772)</f>
        <v>45.1</v>
      </c>
      <c r="I136" s="59">
        <v>65000</v>
      </c>
      <c r="J136" s="33">
        <f t="shared" si="1"/>
        <v>2931500</v>
      </c>
      <c r="K136" s="33">
        <f>SUMIF(Chitiet!$B$9:$B$771,B136,Chitiet!$M$9:$M$771)</f>
        <v>0</v>
      </c>
      <c r="L136" s="33">
        <f>SUMIF(Chitiet!$B$9:$B$772,B136,Chitiet!$N$9:$N$772)</f>
        <v>2931500</v>
      </c>
      <c r="M136" s="33"/>
      <c r="N136" s="31" t="s">
        <v>194</v>
      </c>
    </row>
    <row r="137" spans="1:14" ht="20.25" customHeight="1">
      <c r="A137" s="28">
        <v>128</v>
      </c>
      <c r="B137" s="28" t="s">
        <v>574</v>
      </c>
      <c r="C137" s="29" t="s">
        <v>325</v>
      </c>
      <c r="D137" s="30" t="s">
        <v>322</v>
      </c>
      <c r="E137" s="28">
        <v>5</v>
      </c>
      <c r="F137" s="31" t="s">
        <v>193</v>
      </c>
      <c r="G137" s="32">
        <f>SUMIF(Chitiet!$B$9:$B$772,B137,Chitiet!$I$9:$I$772)</f>
        <v>120.4</v>
      </c>
      <c r="H137" s="32">
        <f>SUMIF(Chitiet!$B$9:$B$772,B137,Chitiet!$J$9:$J$772)</f>
        <v>120.4</v>
      </c>
      <c r="I137" s="59">
        <v>65000</v>
      </c>
      <c r="J137" s="33">
        <f t="shared" si="1"/>
        <v>7826000</v>
      </c>
      <c r="K137" s="33">
        <f>SUMIF(Chitiet!$B$9:$B$771,B137,Chitiet!$M$9:$M$771)</f>
        <v>0</v>
      </c>
      <c r="L137" s="33">
        <f>SUMIF(Chitiet!$B$9:$B$772,B137,Chitiet!$N$9:$N$772)</f>
        <v>7826000</v>
      </c>
      <c r="M137" s="33"/>
      <c r="N137" s="31" t="s">
        <v>194</v>
      </c>
    </row>
    <row r="138" spans="1:14" ht="20.25" customHeight="1">
      <c r="A138" s="28">
        <v>129</v>
      </c>
      <c r="B138" s="28" t="s">
        <v>979</v>
      </c>
      <c r="C138" s="29" t="s">
        <v>922</v>
      </c>
      <c r="D138" s="30" t="s">
        <v>451</v>
      </c>
      <c r="E138" s="28">
        <v>5</v>
      </c>
      <c r="F138" s="31" t="s">
        <v>68</v>
      </c>
      <c r="G138" s="32">
        <f>SUMIF(Chitiet!$B$9:$B$772,B138,Chitiet!$I$9:$I$772)</f>
        <v>30.4</v>
      </c>
      <c r="H138" s="32">
        <f>SUMIF(Chitiet!$B$9:$B$772,B138,Chitiet!$J$9:$J$772)</f>
        <v>45.599999999999994</v>
      </c>
      <c r="I138" s="59">
        <v>65000</v>
      </c>
      <c r="J138" s="33">
        <f t="shared" ref="J138:J201" si="2">I138*H138</f>
        <v>2963999.9999999995</v>
      </c>
      <c r="K138" s="33">
        <f>SUMIF(Chitiet!$B$9:$B$771,B138,Chitiet!$M$9:$M$771)</f>
        <v>0</v>
      </c>
      <c r="L138" s="33">
        <f>SUMIF(Chitiet!$B$9:$B$772,B138,Chitiet!$N$9:$N$772)</f>
        <v>2963999.9999999995</v>
      </c>
      <c r="M138" s="33"/>
      <c r="N138" s="31" t="s">
        <v>196</v>
      </c>
    </row>
    <row r="139" spans="1:14" ht="20.25" customHeight="1">
      <c r="A139" s="28">
        <v>130</v>
      </c>
      <c r="B139" s="28" t="s">
        <v>980</v>
      </c>
      <c r="C139" s="29" t="s">
        <v>69</v>
      </c>
      <c r="D139" s="30" t="s">
        <v>56</v>
      </c>
      <c r="E139" s="28">
        <v>5</v>
      </c>
      <c r="F139" s="31" t="s">
        <v>68</v>
      </c>
      <c r="G139" s="32">
        <f>SUMIF(Chitiet!$B$9:$B$772,B139,Chitiet!$I$9:$I$772)</f>
        <v>30.1</v>
      </c>
      <c r="H139" s="32">
        <f>SUMIF(Chitiet!$B$9:$B$772,B139,Chitiet!$J$9:$J$772)</f>
        <v>30.1</v>
      </c>
      <c r="I139" s="59">
        <v>65000</v>
      </c>
      <c r="J139" s="33">
        <f t="shared" si="2"/>
        <v>1956500</v>
      </c>
      <c r="K139" s="33">
        <f>SUMIF(Chitiet!$B$9:$B$771,B139,Chitiet!$M$9:$M$771)</f>
        <v>0</v>
      </c>
      <c r="L139" s="33">
        <f>SUMIF(Chitiet!$B$9:$B$772,B139,Chitiet!$N$9:$N$772)</f>
        <v>1956500</v>
      </c>
      <c r="M139" s="33"/>
      <c r="N139" s="31" t="s">
        <v>196</v>
      </c>
    </row>
    <row r="140" spans="1:14" ht="20.25" customHeight="1">
      <c r="A140" s="28">
        <v>131</v>
      </c>
      <c r="B140" s="28" t="s">
        <v>571</v>
      </c>
      <c r="C140" s="29" t="s">
        <v>60</v>
      </c>
      <c r="D140" s="30" t="s">
        <v>323</v>
      </c>
      <c r="E140" s="28">
        <v>5</v>
      </c>
      <c r="F140" s="31" t="s">
        <v>68</v>
      </c>
      <c r="G140" s="32">
        <f>SUMIF(Chitiet!$B$9:$B$772,B140,Chitiet!$I$9:$I$772)</f>
        <v>45.1</v>
      </c>
      <c r="H140" s="32">
        <f>SUMIF(Chitiet!$B$9:$B$772,B140,Chitiet!$J$9:$J$772)</f>
        <v>45.1</v>
      </c>
      <c r="I140" s="59">
        <v>65000</v>
      </c>
      <c r="J140" s="33">
        <f t="shared" si="2"/>
        <v>2931500</v>
      </c>
      <c r="K140" s="33">
        <f>SUMIF(Chitiet!$B$9:$B$771,B140,Chitiet!$M$9:$M$771)</f>
        <v>0</v>
      </c>
      <c r="L140" s="33">
        <f>SUMIF(Chitiet!$B$9:$B$772,B140,Chitiet!$N$9:$N$772)</f>
        <v>2931500</v>
      </c>
      <c r="M140" s="33"/>
      <c r="N140" s="31" t="s">
        <v>196</v>
      </c>
    </row>
    <row r="141" spans="1:14" ht="20.25" customHeight="1">
      <c r="A141" s="28">
        <v>132</v>
      </c>
      <c r="B141" s="28" t="s">
        <v>73</v>
      </c>
      <c r="C141" s="29" t="s">
        <v>60</v>
      </c>
      <c r="D141" s="30" t="s">
        <v>402</v>
      </c>
      <c r="E141" s="28">
        <v>6</v>
      </c>
      <c r="F141" s="31" t="s">
        <v>1028</v>
      </c>
      <c r="G141" s="32">
        <f>SUMIF(Chitiet!$B$9:$B$772,B141,Chitiet!$I$9:$I$772)</f>
        <v>60.400000000000006</v>
      </c>
      <c r="H141" s="32">
        <f>SUMIF(Chitiet!$B$9:$B$772,B141,Chitiet!$J$9:$J$772)</f>
        <v>60.400000000000006</v>
      </c>
      <c r="I141" s="59">
        <v>65000</v>
      </c>
      <c r="J141" s="33">
        <f t="shared" si="2"/>
        <v>3926000.0000000005</v>
      </c>
      <c r="K141" s="33">
        <f>SUMIF(Chitiet!$B$9:$B$771,B141,Chitiet!$M$9:$M$771)</f>
        <v>0</v>
      </c>
      <c r="L141" s="33">
        <f>SUMIF(Chitiet!$B$9:$B$772,B141,Chitiet!$N$9:$N$772)</f>
        <v>3926000</v>
      </c>
      <c r="M141" s="33"/>
      <c r="N141" s="31" t="s">
        <v>207</v>
      </c>
    </row>
    <row r="142" spans="1:14" ht="20.25" customHeight="1">
      <c r="A142" s="28">
        <v>133</v>
      </c>
      <c r="B142" s="28" t="s">
        <v>981</v>
      </c>
      <c r="C142" s="29" t="s">
        <v>923</v>
      </c>
      <c r="D142" s="30" t="s">
        <v>331</v>
      </c>
      <c r="E142" s="28">
        <v>6</v>
      </c>
      <c r="F142" s="31" t="s">
        <v>1028</v>
      </c>
      <c r="G142" s="32">
        <f>SUMIF(Chitiet!$B$9:$B$772,B142,Chitiet!$I$9:$I$772)</f>
        <v>30.1</v>
      </c>
      <c r="H142" s="32">
        <f>SUMIF(Chitiet!$B$9:$B$772,B142,Chitiet!$J$9:$J$772)</f>
        <v>30.1</v>
      </c>
      <c r="I142" s="59">
        <v>65000</v>
      </c>
      <c r="J142" s="33">
        <f t="shared" si="2"/>
        <v>1956500</v>
      </c>
      <c r="K142" s="33">
        <f>SUMIF(Chitiet!$B$9:$B$771,B142,Chitiet!$M$9:$M$771)</f>
        <v>0</v>
      </c>
      <c r="L142" s="33">
        <f>SUMIF(Chitiet!$B$9:$B$772,B142,Chitiet!$N$9:$N$772)</f>
        <v>1956500</v>
      </c>
      <c r="M142" s="33"/>
      <c r="N142" s="31" t="s">
        <v>207</v>
      </c>
    </row>
    <row r="143" spans="1:14" ht="20.25" customHeight="1">
      <c r="A143" s="28">
        <v>134</v>
      </c>
      <c r="B143" s="28" t="s">
        <v>584</v>
      </c>
      <c r="C143" s="29" t="s">
        <v>325</v>
      </c>
      <c r="D143" s="30" t="s">
        <v>392</v>
      </c>
      <c r="E143" s="28">
        <v>6</v>
      </c>
      <c r="F143" s="31" t="s">
        <v>1029</v>
      </c>
      <c r="G143" s="32">
        <f>SUMIF(Chitiet!$B$9:$B$772,B143,Chitiet!$I$9:$I$772)</f>
        <v>45.1</v>
      </c>
      <c r="H143" s="32">
        <f>SUMIF(Chitiet!$B$9:$B$772,B143,Chitiet!$J$9:$J$772)</f>
        <v>45.1</v>
      </c>
      <c r="I143" s="59">
        <v>65000</v>
      </c>
      <c r="J143" s="33">
        <f t="shared" si="2"/>
        <v>2931500</v>
      </c>
      <c r="K143" s="33">
        <f>SUMIF(Chitiet!$B$9:$B$771,B143,Chitiet!$M$9:$M$771)</f>
        <v>0</v>
      </c>
      <c r="L143" s="33">
        <f>SUMIF(Chitiet!$B$9:$B$772,B143,Chitiet!$N$9:$N$772)</f>
        <v>2931500</v>
      </c>
      <c r="M143" s="33"/>
      <c r="N143" s="31" t="s">
        <v>165</v>
      </c>
    </row>
    <row r="144" spans="1:14" ht="20.25" customHeight="1">
      <c r="A144" s="28">
        <v>135</v>
      </c>
      <c r="B144" s="28" t="s">
        <v>585</v>
      </c>
      <c r="C144" s="29" t="s">
        <v>444</v>
      </c>
      <c r="D144" s="30" t="s">
        <v>389</v>
      </c>
      <c r="E144" s="28">
        <v>6</v>
      </c>
      <c r="F144" s="31" t="s">
        <v>1029</v>
      </c>
      <c r="G144" s="32">
        <f>SUMIF(Chitiet!$B$9:$B$772,B144,Chitiet!$I$9:$I$772)</f>
        <v>136</v>
      </c>
      <c r="H144" s="32">
        <f>SUMIF(Chitiet!$B$9:$B$772,B144,Chitiet!$J$9:$J$772)</f>
        <v>136</v>
      </c>
      <c r="I144" s="59">
        <v>65000</v>
      </c>
      <c r="J144" s="33">
        <f t="shared" si="2"/>
        <v>8840000</v>
      </c>
      <c r="K144" s="33">
        <f>SUMIF(Chitiet!$B$9:$B$771,B144,Chitiet!$M$9:$M$771)</f>
        <v>0</v>
      </c>
      <c r="L144" s="33">
        <f>SUMIF(Chitiet!$B$9:$B$772,B144,Chitiet!$N$9:$N$772)</f>
        <v>8840000</v>
      </c>
      <c r="M144" s="33"/>
      <c r="N144" s="31" t="s">
        <v>165</v>
      </c>
    </row>
    <row r="145" spans="1:14" ht="20.25" customHeight="1">
      <c r="A145" s="28">
        <v>136</v>
      </c>
      <c r="B145" s="28" t="s">
        <v>586</v>
      </c>
      <c r="C145" s="29" t="s">
        <v>75</v>
      </c>
      <c r="D145" s="30" t="s">
        <v>76</v>
      </c>
      <c r="E145" s="28">
        <v>6</v>
      </c>
      <c r="F145" s="31" t="s">
        <v>1030</v>
      </c>
      <c r="G145" s="32">
        <f>SUMIF(Chitiet!$B$9:$B$772,B145,Chitiet!$I$9:$I$772)</f>
        <v>45.4</v>
      </c>
      <c r="H145" s="32">
        <f>SUMIF(Chitiet!$B$9:$B$772,B145,Chitiet!$J$9:$J$772)</f>
        <v>45.4</v>
      </c>
      <c r="I145" s="59">
        <v>65000</v>
      </c>
      <c r="J145" s="33">
        <f t="shared" si="2"/>
        <v>2951000</v>
      </c>
      <c r="K145" s="33">
        <f>SUMIF(Chitiet!$B$9:$B$771,B145,Chitiet!$M$9:$M$771)</f>
        <v>0</v>
      </c>
      <c r="L145" s="33">
        <f>SUMIF(Chitiet!$B$9:$B$772,B145,Chitiet!$N$9:$N$772)</f>
        <v>2951000</v>
      </c>
      <c r="M145" s="33"/>
      <c r="N145" s="31" t="s">
        <v>224</v>
      </c>
    </row>
    <row r="146" spans="1:14" ht="20.25" customHeight="1">
      <c r="A146" s="28">
        <v>137</v>
      </c>
      <c r="B146" s="28" t="s">
        <v>587</v>
      </c>
      <c r="C146" s="29" t="s">
        <v>279</v>
      </c>
      <c r="D146" s="30" t="s">
        <v>336</v>
      </c>
      <c r="E146" s="28">
        <v>6</v>
      </c>
      <c r="F146" s="31" t="s">
        <v>1030</v>
      </c>
      <c r="G146" s="32">
        <f>SUMIF(Chitiet!$B$9:$B$772,B146,Chitiet!$I$9:$I$772)</f>
        <v>45.3</v>
      </c>
      <c r="H146" s="32">
        <f>SUMIF(Chitiet!$B$9:$B$772,B146,Chitiet!$J$9:$J$772)</f>
        <v>45.3</v>
      </c>
      <c r="I146" s="59">
        <v>65000</v>
      </c>
      <c r="J146" s="33">
        <f t="shared" si="2"/>
        <v>2944500</v>
      </c>
      <c r="K146" s="33">
        <f>SUMIF(Chitiet!$B$9:$B$771,B146,Chitiet!$M$9:$M$771)</f>
        <v>0</v>
      </c>
      <c r="L146" s="33">
        <f>SUMIF(Chitiet!$B$9:$B$772,B146,Chitiet!$N$9:$N$772)</f>
        <v>2944500</v>
      </c>
      <c r="M146" s="33"/>
      <c r="N146" s="31" t="s">
        <v>224</v>
      </c>
    </row>
    <row r="147" spans="1:14" ht="20.25" customHeight="1">
      <c r="A147" s="28">
        <v>138</v>
      </c>
      <c r="B147" s="28" t="s">
        <v>588</v>
      </c>
      <c r="C147" s="29" t="s">
        <v>77</v>
      </c>
      <c r="D147" s="30" t="s">
        <v>336</v>
      </c>
      <c r="E147" s="28">
        <v>6</v>
      </c>
      <c r="F147" s="31" t="s">
        <v>1030</v>
      </c>
      <c r="G147" s="32">
        <f>SUMIF(Chitiet!$B$9:$B$772,B147,Chitiet!$I$9:$I$772)</f>
        <v>45.4</v>
      </c>
      <c r="H147" s="32">
        <f>SUMIF(Chitiet!$B$9:$B$772,B147,Chitiet!$J$9:$J$772)</f>
        <v>45.4</v>
      </c>
      <c r="I147" s="59">
        <v>65000</v>
      </c>
      <c r="J147" s="33">
        <f t="shared" si="2"/>
        <v>2951000</v>
      </c>
      <c r="K147" s="33">
        <f>SUMIF(Chitiet!$B$9:$B$771,B147,Chitiet!$M$9:$M$771)</f>
        <v>0</v>
      </c>
      <c r="L147" s="33">
        <f>SUMIF(Chitiet!$B$9:$B$772,B147,Chitiet!$N$9:$N$772)</f>
        <v>2951000</v>
      </c>
      <c r="M147" s="33"/>
      <c r="N147" s="31" t="s">
        <v>224</v>
      </c>
    </row>
    <row r="148" spans="1:14" ht="20.25" customHeight="1">
      <c r="A148" s="28">
        <v>139</v>
      </c>
      <c r="B148" s="28" t="s">
        <v>589</v>
      </c>
      <c r="C148" s="29" t="s">
        <v>74</v>
      </c>
      <c r="D148" s="30" t="s">
        <v>72</v>
      </c>
      <c r="E148" s="28">
        <v>6</v>
      </c>
      <c r="F148" s="31" t="s">
        <v>1030</v>
      </c>
      <c r="G148" s="32">
        <f>SUMIF(Chitiet!$B$9:$B$772,B148,Chitiet!$I$9:$I$772)</f>
        <v>45.1</v>
      </c>
      <c r="H148" s="32">
        <f>SUMIF(Chitiet!$B$9:$B$772,B148,Chitiet!$J$9:$J$772)</f>
        <v>45.1</v>
      </c>
      <c r="I148" s="59">
        <v>65000</v>
      </c>
      <c r="J148" s="33">
        <f t="shared" si="2"/>
        <v>2931500</v>
      </c>
      <c r="K148" s="33">
        <f>SUMIF(Chitiet!$B$9:$B$771,B148,Chitiet!$M$9:$M$771)</f>
        <v>0</v>
      </c>
      <c r="L148" s="33">
        <f>SUMIF(Chitiet!$B$9:$B$772,B148,Chitiet!$N$9:$N$772)</f>
        <v>2931500</v>
      </c>
      <c r="M148" s="33"/>
      <c r="N148" s="31" t="s">
        <v>224</v>
      </c>
    </row>
    <row r="149" spans="1:14" ht="20.25" customHeight="1">
      <c r="A149" s="28">
        <v>140</v>
      </c>
      <c r="B149" s="28" t="s">
        <v>827</v>
      </c>
      <c r="C149" s="29" t="s">
        <v>855</v>
      </c>
      <c r="D149" s="30" t="s">
        <v>49</v>
      </c>
      <c r="E149" s="28">
        <v>6</v>
      </c>
      <c r="F149" s="31" t="s">
        <v>1030</v>
      </c>
      <c r="G149" s="32">
        <f>SUMIF(Chitiet!$B$9:$B$772,B149,Chitiet!$I$9:$I$772)</f>
        <v>30.1</v>
      </c>
      <c r="H149" s="32">
        <f>SUMIF(Chitiet!$B$9:$B$772,B149,Chitiet!$J$9:$J$772)</f>
        <v>30.1</v>
      </c>
      <c r="I149" s="59">
        <v>65000</v>
      </c>
      <c r="J149" s="33">
        <f t="shared" si="2"/>
        <v>1956500</v>
      </c>
      <c r="K149" s="33">
        <f>SUMIF(Chitiet!$B$9:$B$771,B149,Chitiet!$M$9:$M$771)</f>
        <v>0</v>
      </c>
      <c r="L149" s="33">
        <f>SUMIF(Chitiet!$B$9:$B$772,B149,Chitiet!$N$9:$N$772)</f>
        <v>1956500</v>
      </c>
      <c r="M149" s="33"/>
      <c r="N149" s="31" t="s">
        <v>224</v>
      </c>
    </row>
    <row r="150" spans="1:14" ht="20.25" customHeight="1">
      <c r="A150" s="28">
        <v>141</v>
      </c>
      <c r="B150" s="28" t="s">
        <v>590</v>
      </c>
      <c r="C150" s="29" t="s">
        <v>79</v>
      </c>
      <c r="D150" s="30" t="s">
        <v>355</v>
      </c>
      <c r="E150" s="28">
        <v>6</v>
      </c>
      <c r="F150" s="31" t="s">
        <v>533</v>
      </c>
      <c r="G150" s="32">
        <f>SUMIF(Chitiet!$B$9:$B$772,B150,Chitiet!$I$9:$I$772)</f>
        <v>30.1</v>
      </c>
      <c r="H150" s="32">
        <f>SUMIF(Chitiet!$B$9:$B$772,B150,Chitiet!$J$9:$J$772)</f>
        <v>30.1</v>
      </c>
      <c r="I150" s="59">
        <v>65000</v>
      </c>
      <c r="J150" s="33">
        <f t="shared" si="2"/>
        <v>1956500</v>
      </c>
      <c r="K150" s="33">
        <f>SUMIF(Chitiet!$B$9:$B$771,B150,Chitiet!$M$9:$M$771)</f>
        <v>0</v>
      </c>
      <c r="L150" s="33">
        <f>SUMIF(Chitiet!$B$9:$B$772,B150,Chitiet!$N$9:$N$772)</f>
        <v>1956500</v>
      </c>
      <c r="M150" s="33"/>
      <c r="N150" s="31" t="s">
        <v>208</v>
      </c>
    </row>
    <row r="151" spans="1:14" ht="20.25" customHeight="1">
      <c r="A151" s="28">
        <v>142</v>
      </c>
      <c r="B151" s="28" t="s">
        <v>636</v>
      </c>
      <c r="C151" s="29" t="s">
        <v>80</v>
      </c>
      <c r="D151" s="30" t="s">
        <v>46</v>
      </c>
      <c r="E151" s="28">
        <v>7</v>
      </c>
      <c r="F151" s="31" t="s">
        <v>81</v>
      </c>
      <c r="G151" s="32">
        <f>SUMIF(Chitiet!$B$9:$B$772,B151,Chitiet!$I$9:$I$772)</f>
        <v>30.1</v>
      </c>
      <c r="H151" s="32">
        <f>SUMIF(Chitiet!$B$9:$B$772,B151,Chitiet!$J$9:$J$772)</f>
        <v>30.1</v>
      </c>
      <c r="I151" s="59">
        <v>65000</v>
      </c>
      <c r="J151" s="33">
        <f t="shared" si="2"/>
        <v>1956500</v>
      </c>
      <c r="K151" s="33">
        <f>SUMIF(Chitiet!$B$9:$B$771,B151,Chitiet!$M$9:$M$771)</f>
        <v>0</v>
      </c>
      <c r="L151" s="33">
        <f>SUMIF(Chitiet!$B$9:$B$772,B151,Chitiet!$N$9:$N$772)</f>
        <v>1956500</v>
      </c>
      <c r="M151" s="33"/>
      <c r="N151" s="31" t="s">
        <v>211</v>
      </c>
    </row>
    <row r="152" spans="1:14" ht="20.25" customHeight="1">
      <c r="A152" s="28">
        <v>143</v>
      </c>
      <c r="B152" s="28" t="s">
        <v>828</v>
      </c>
      <c r="C152" s="29" t="s">
        <v>321</v>
      </c>
      <c r="D152" s="30" t="s">
        <v>341</v>
      </c>
      <c r="E152" s="28">
        <v>7</v>
      </c>
      <c r="F152" s="31" t="s">
        <v>81</v>
      </c>
      <c r="G152" s="32">
        <f>SUMIF(Chitiet!$B$9:$B$772,B152,Chitiet!$I$9:$I$772)</f>
        <v>30.1</v>
      </c>
      <c r="H152" s="32">
        <f>SUMIF(Chitiet!$B$9:$B$772,B152,Chitiet!$J$9:$J$772)</f>
        <v>30.1</v>
      </c>
      <c r="I152" s="59">
        <v>65000</v>
      </c>
      <c r="J152" s="33">
        <f t="shared" si="2"/>
        <v>1956500</v>
      </c>
      <c r="K152" s="33">
        <f>SUMIF(Chitiet!$B$9:$B$771,B152,Chitiet!$M$9:$M$771)</f>
        <v>0</v>
      </c>
      <c r="L152" s="33">
        <f>SUMIF(Chitiet!$B$9:$B$772,B152,Chitiet!$N$9:$N$772)</f>
        <v>1956500</v>
      </c>
      <c r="M152" s="33"/>
      <c r="N152" s="31" t="s">
        <v>211</v>
      </c>
    </row>
    <row r="153" spans="1:14" ht="20.25" customHeight="1">
      <c r="A153" s="28">
        <v>144</v>
      </c>
      <c r="B153" s="28" t="s">
        <v>982</v>
      </c>
      <c r="C153" s="29" t="s">
        <v>314</v>
      </c>
      <c r="D153" s="30" t="s">
        <v>369</v>
      </c>
      <c r="E153" s="28">
        <v>7</v>
      </c>
      <c r="F153" s="31" t="s">
        <v>81</v>
      </c>
      <c r="G153" s="32">
        <f>SUMIF(Chitiet!$B$9:$B$772,B153,Chitiet!$I$9:$I$772)</f>
        <v>30.1</v>
      </c>
      <c r="H153" s="32">
        <f>SUMIF(Chitiet!$B$9:$B$772,B153,Chitiet!$J$9:$J$772)</f>
        <v>30.1</v>
      </c>
      <c r="I153" s="59">
        <v>65000</v>
      </c>
      <c r="J153" s="33">
        <f t="shared" si="2"/>
        <v>1956500</v>
      </c>
      <c r="K153" s="33">
        <f>SUMIF(Chitiet!$B$9:$B$771,B153,Chitiet!$M$9:$M$771)</f>
        <v>0</v>
      </c>
      <c r="L153" s="33">
        <f>SUMIF(Chitiet!$B$9:$B$772,B153,Chitiet!$N$9:$N$772)</f>
        <v>1956500</v>
      </c>
      <c r="M153" s="33"/>
      <c r="N153" s="31" t="s">
        <v>211</v>
      </c>
    </row>
    <row r="154" spans="1:14" ht="20.25" customHeight="1">
      <c r="A154" s="28">
        <v>145</v>
      </c>
      <c r="B154" s="28" t="s">
        <v>630</v>
      </c>
      <c r="C154" s="29" t="s">
        <v>83</v>
      </c>
      <c r="D154" s="30" t="s">
        <v>82</v>
      </c>
      <c r="E154" s="28">
        <v>7</v>
      </c>
      <c r="F154" s="31" t="s">
        <v>301</v>
      </c>
      <c r="G154" s="32">
        <f>SUMIF(Chitiet!$B$9:$B$772,B154,Chitiet!$I$9:$I$772)</f>
        <v>559.90000000000009</v>
      </c>
      <c r="H154" s="32">
        <f>SUMIF(Chitiet!$B$9:$B$772,B154,Chitiet!$J$9:$J$772)</f>
        <v>559.90000000000009</v>
      </c>
      <c r="I154" s="59">
        <v>65000</v>
      </c>
      <c r="J154" s="33">
        <f t="shared" si="2"/>
        <v>36393500.000000007</v>
      </c>
      <c r="K154" s="33">
        <f>SUMIF(Chitiet!$B$9:$B$771,B154,Chitiet!$M$9:$M$771)</f>
        <v>0</v>
      </c>
      <c r="L154" s="33">
        <f>SUMIF(Chitiet!$B$9:$B$772,B154,Chitiet!$N$9:$N$772)</f>
        <v>36393500</v>
      </c>
      <c r="M154" s="33"/>
      <c r="N154" s="31" t="s">
        <v>204</v>
      </c>
    </row>
    <row r="155" spans="1:14" ht="20.25" customHeight="1">
      <c r="A155" s="28">
        <v>146</v>
      </c>
      <c r="B155" s="28" t="s">
        <v>631</v>
      </c>
      <c r="C155" s="29" t="s">
        <v>60</v>
      </c>
      <c r="D155" s="30" t="s">
        <v>82</v>
      </c>
      <c r="E155" s="28">
        <v>7</v>
      </c>
      <c r="F155" s="31" t="s">
        <v>301</v>
      </c>
      <c r="G155" s="32">
        <f>SUMIF(Chitiet!$B$9:$B$772,B155,Chitiet!$I$9:$I$772)</f>
        <v>212.9</v>
      </c>
      <c r="H155" s="32">
        <f>SUMIF(Chitiet!$B$9:$B$772,B155,Chitiet!$J$9:$J$772)</f>
        <v>212.9</v>
      </c>
      <c r="I155" s="59">
        <v>65000</v>
      </c>
      <c r="J155" s="33">
        <f t="shared" si="2"/>
        <v>13838500</v>
      </c>
      <c r="K155" s="33">
        <f>SUMIF(Chitiet!$B$9:$B$771,B155,Chitiet!$M$9:$M$771)</f>
        <v>0</v>
      </c>
      <c r="L155" s="33">
        <f>SUMIF(Chitiet!$B$9:$B$772,B155,Chitiet!$N$9:$N$772)</f>
        <v>13838500</v>
      </c>
      <c r="M155" s="33"/>
      <c r="N155" s="31" t="s">
        <v>204</v>
      </c>
    </row>
    <row r="156" spans="1:14" ht="20.25" customHeight="1">
      <c r="A156" s="28">
        <v>147</v>
      </c>
      <c r="B156" s="28" t="s">
        <v>632</v>
      </c>
      <c r="C156" s="29" t="s">
        <v>85</v>
      </c>
      <c r="D156" s="30" t="s">
        <v>384</v>
      </c>
      <c r="E156" s="28">
        <v>7</v>
      </c>
      <c r="F156" s="31" t="s">
        <v>301</v>
      </c>
      <c r="G156" s="32">
        <f>SUMIF(Chitiet!$B$9:$B$772,B156,Chitiet!$I$9:$I$772)</f>
        <v>273.7</v>
      </c>
      <c r="H156" s="32">
        <f>SUMIF(Chitiet!$B$9:$B$772,B156,Chitiet!$J$9:$J$772)</f>
        <v>273.7</v>
      </c>
      <c r="I156" s="59">
        <v>65000</v>
      </c>
      <c r="J156" s="33">
        <f t="shared" si="2"/>
        <v>17790500</v>
      </c>
      <c r="K156" s="33">
        <f>SUMIF(Chitiet!$B$9:$B$771,B156,Chitiet!$M$9:$M$771)</f>
        <v>0</v>
      </c>
      <c r="L156" s="33">
        <f>SUMIF(Chitiet!$B$9:$B$772,B156,Chitiet!$N$9:$N$772)</f>
        <v>17790500</v>
      </c>
      <c r="M156" s="33"/>
      <c r="N156" s="31" t="s">
        <v>204</v>
      </c>
    </row>
    <row r="157" spans="1:14" ht="20.25" customHeight="1">
      <c r="A157" s="28">
        <v>148</v>
      </c>
      <c r="B157" s="28" t="s">
        <v>633</v>
      </c>
      <c r="C157" s="29" t="s">
        <v>84</v>
      </c>
      <c r="D157" s="30" t="s">
        <v>384</v>
      </c>
      <c r="E157" s="28">
        <v>7</v>
      </c>
      <c r="F157" s="31" t="s">
        <v>301</v>
      </c>
      <c r="G157" s="32">
        <f>SUMIF(Chitiet!$B$9:$B$772,B157,Chitiet!$I$9:$I$772)</f>
        <v>197.8</v>
      </c>
      <c r="H157" s="32">
        <f>SUMIF(Chitiet!$B$9:$B$772,B157,Chitiet!$J$9:$J$772)</f>
        <v>197.8</v>
      </c>
      <c r="I157" s="59">
        <v>65000</v>
      </c>
      <c r="J157" s="33">
        <f t="shared" si="2"/>
        <v>12857000</v>
      </c>
      <c r="K157" s="33">
        <f>SUMIF(Chitiet!$B$9:$B$771,B157,Chitiet!$M$9:$M$771)</f>
        <v>0</v>
      </c>
      <c r="L157" s="33">
        <f>SUMIF(Chitiet!$B$9:$B$772,B157,Chitiet!$N$9:$N$772)</f>
        <v>12857000</v>
      </c>
      <c r="M157" s="33"/>
      <c r="N157" s="31" t="s">
        <v>204</v>
      </c>
    </row>
    <row r="158" spans="1:14" ht="20.25" customHeight="1">
      <c r="A158" s="28">
        <v>149</v>
      </c>
      <c r="B158" s="28" t="s">
        <v>634</v>
      </c>
      <c r="C158" s="29" t="s">
        <v>350</v>
      </c>
      <c r="D158" s="30" t="s">
        <v>347</v>
      </c>
      <c r="E158" s="28">
        <v>7</v>
      </c>
      <c r="F158" s="31" t="s">
        <v>301</v>
      </c>
      <c r="G158" s="32">
        <f>SUMIF(Chitiet!$B$9:$B$772,B158,Chitiet!$I$9:$I$772)</f>
        <v>151.30000000000001</v>
      </c>
      <c r="H158" s="32">
        <f>SUMIF(Chitiet!$B$9:$B$772,B158,Chitiet!$J$9:$J$772)</f>
        <v>151.30000000000001</v>
      </c>
      <c r="I158" s="59">
        <v>65000</v>
      </c>
      <c r="J158" s="33">
        <f t="shared" si="2"/>
        <v>9834500</v>
      </c>
      <c r="K158" s="33">
        <f>SUMIF(Chitiet!$B$9:$B$771,B158,Chitiet!$M$9:$M$771)</f>
        <v>0</v>
      </c>
      <c r="L158" s="33">
        <f>SUMIF(Chitiet!$B$9:$B$772,B158,Chitiet!$N$9:$N$772)</f>
        <v>9834500</v>
      </c>
      <c r="M158" s="33"/>
      <c r="N158" s="31" t="s">
        <v>204</v>
      </c>
    </row>
    <row r="159" spans="1:14" ht="20.25" customHeight="1">
      <c r="A159" s="28">
        <v>150</v>
      </c>
      <c r="B159" s="28" t="s">
        <v>727</v>
      </c>
      <c r="C159" s="29" t="s">
        <v>325</v>
      </c>
      <c r="D159" s="30" t="s">
        <v>739</v>
      </c>
      <c r="E159" s="28">
        <v>7</v>
      </c>
      <c r="F159" s="31" t="s">
        <v>301</v>
      </c>
      <c r="G159" s="32">
        <f>SUMIF(Chitiet!$B$9:$B$772,B159,Chitiet!$I$9:$I$772)</f>
        <v>75.5</v>
      </c>
      <c r="H159" s="32">
        <f>SUMIF(Chitiet!$B$9:$B$772,B159,Chitiet!$J$9:$J$772)</f>
        <v>75.5</v>
      </c>
      <c r="I159" s="59">
        <v>65000</v>
      </c>
      <c r="J159" s="33">
        <f t="shared" si="2"/>
        <v>4907500</v>
      </c>
      <c r="K159" s="33">
        <f>SUMIF(Chitiet!$B$9:$B$771,B159,Chitiet!$M$9:$M$771)</f>
        <v>0</v>
      </c>
      <c r="L159" s="33">
        <f>SUMIF(Chitiet!$B$9:$B$772,B159,Chitiet!$N$9:$N$772)</f>
        <v>4907500</v>
      </c>
      <c r="M159" s="33"/>
      <c r="N159" s="31" t="s">
        <v>204</v>
      </c>
    </row>
    <row r="160" spans="1:14" ht="20.25" customHeight="1">
      <c r="A160" s="28">
        <v>151</v>
      </c>
      <c r="B160" s="28" t="s">
        <v>829</v>
      </c>
      <c r="C160" s="29" t="s">
        <v>325</v>
      </c>
      <c r="D160" s="30" t="s">
        <v>364</v>
      </c>
      <c r="E160" s="28">
        <v>7</v>
      </c>
      <c r="F160" s="31" t="s">
        <v>301</v>
      </c>
      <c r="G160" s="32">
        <f>SUMIF(Chitiet!$B$9:$B$772,B160,Chitiet!$I$9:$I$772)</f>
        <v>226.2</v>
      </c>
      <c r="H160" s="32">
        <f>SUMIF(Chitiet!$B$9:$B$772,B160,Chitiet!$J$9:$J$772)</f>
        <v>226.2</v>
      </c>
      <c r="I160" s="59">
        <v>65000</v>
      </c>
      <c r="J160" s="33">
        <f t="shared" si="2"/>
        <v>14703000</v>
      </c>
      <c r="K160" s="33">
        <f>SUMIF(Chitiet!$B$9:$B$771,B160,Chitiet!$M$9:$M$771)</f>
        <v>0</v>
      </c>
      <c r="L160" s="33">
        <f>SUMIF(Chitiet!$B$9:$B$772,B160,Chitiet!$N$9:$N$772)</f>
        <v>14703000</v>
      </c>
      <c r="M160" s="33"/>
      <c r="N160" s="31" t="s">
        <v>204</v>
      </c>
    </row>
    <row r="161" spans="1:14" ht="20.25" customHeight="1">
      <c r="A161" s="28">
        <v>152</v>
      </c>
      <c r="B161" s="28" t="s">
        <v>635</v>
      </c>
      <c r="C161" s="29" t="s">
        <v>362</v>
      </c>
      <c r="D161" s="30" t="s">
        <v>323</v>
      </c>
      <c r="E161" s="28">
        <v>7</v>
      </c>
      <c r="F161" s="31" t="s">
        <v>301</v>
      </c>
      <c r="G161" s="32">
        <f>SUMIF(Chitiet!$B$9:$B$772,B161,Chitiet!$I$9:$I$772)</f>
        <v>273</v>
      </c>
      <c r="H161" s="32">
        <f>SUMIF(Chitiet!$B$9:$B$772,B161,Chitiet!$J$9:$J$772)</f>
        <v>273</v>
      </c>
      <c r="I161" s="59">
        <v>65000</v>
      </c>
      <c r="J161" s="33">
        <f t="shared" si="2"/>
        <v>17745000</v>
      </c>
      <c r="K161" s="33">
        <f>SUMIF(Chitiet!$B$9:$B$771,B161,Chitiet!$M$9:$M$771)</f>
        <v>0</v>
      </c>
      <c r="L161" s="33">
        <f>SUMIF(Chitiet!$B$9:$B$772,B161,Chitiet!$N$9:$N$772)</f>
        <v>17745000</v>
      </c>
      <c r="M161" s="33"/>
      <c r="N161" s="31" t="s">
        <v>204</v>
      </c>
    </row>
    <row r="162" spans="1:14" ht="20.25" customHeight="1">
      <c r="A162" s="28">
        <v>153</v>
      </c>
      <c r="B162" s="28" t="s">
        <v>983</v>
      </c>
      <c r="C162" s="29" t="s">
        <v>88</v>
      </c>
      <c r="D162" s="30" t="s">
        <v>384</v>
      </c>
      <c r="E162" s="28">
        <v>7</v>
      </c>
      <c r="F162" s="31" t="s">
        <v>86</v>
      </c>
      <c r="G162" s="32">
        <f>SUMIF(Chitiet!$B$9:$B$772,B162,Chitiet!$I$9:$I$772)</f>
        <v>121</v>
      </c>
      <c r="H162" s="32">
        <f>SUMIF(Chitiet!$B$9:$B$772,B162,Chitiet!$J$9:$J$772)</f>
        <v>121</v>
      </c>
      <c r="I162" s="59">
        <v>65000</v>
      </c>
      <c r="J162" s="33">
        <f t="shared" si="2"/>
        <v>7865000</v>
      </c>
      <c r="K162" s="33">
        <f>SUMIF(Chitiet!$B$9:$B$771,B162,Chitiet!$M$9:$M$771)</f>
        <v>0</v>
      </c>
      <c r="L162" s="33">
        <f>SUMIF(Chitiet!$B$9:$B$772,B162,Chitiet!$N$9:$N$772)</f>
        <v>7865000</v>
      </c>
      <c r="M162" s="33"/>
      <c r="N162" s="31" t="s">
        <v>205</v>
      </c>
    </row>
    <row r="163" spans="1:14" ht="20.25" customHeight="1">
      <c r="A163" s="28">
        <v>154</v>
      </c>
      <c r="B163" s="28" t="s">
        <v>891</v>
      </c>
      <c r="C163" s="29" t="s">
        <v>886</v>
      </c>
      <c r="D163" s="30" t="s">
        <v>887</v>
      </c>
      <c r="E163" s="28">
        <v>7</v>
      </c>
      <c r="F163" s="31" t="s">
        <v>86</v>
      </c>
      <c r="G163" s="32">
        <f>SUMIF(Chitiet!$B$9:$B$772,B163,Chitiet!$I$9:$I$772)</f>
        <v>60.5</v>
      </c>
      <c r="H163" s="32">
        <f>SUMIF(Chitiet!$B$9:$B$772,B163,Chitiet!$J$9:$J$772)</f>
        <v>60.5</v>
      </c>
      <c r="I163" s="59">
        <v>65000</v>
      </c>
      <c r="J163" s="33">
        <f t="shared" si="2"/>
        <v>3932500</v>
      </c>
      <c r="K163" s="33">
        <f>SUMIF(Chitiet!$B$9:$B$771,B163,Chitiet!$M$9:$M$771)</f>
        <v>0</v>
      </c>
      <c r="L163" s="33">
        <f>SUMIF(Chitiet!$B$9:$B$772,B163,Chitiet!$N$9:$N$772)</f>
        <v>3932500</v>
      </c>
      <c r="M163" s="33"/>
      <c r="N163" s="31" t="s">
        <v>205</v>
      </c>
    </row>
    <row r="164" spans="1:14" ht="20.25" customHeight="1">
      <c r="A164" s="28">
        <v>155</v>
      </c>
      <c r="B164" s="28" t="s">
        <v>1179</v>
      </c>
      <c r="C164" s="29" t="s">
        <v>1183</v>
      </c>
      <c r="D164" s="30" t="s">
        <v>340</v>
      </c>
      <c r="E164" s="28">
        <v>7</v>
      </c>
      <c r="F164" s="31" t="s">
        <v>86</v>
      </c>
      <c r="G164" s="32">
        <f>SUMIF(Chitiet!$B$9:$B$772,B164,Chitiet!$I$9:$I$772)</f>
        <v>30.1</v>
      </c>
      <c r="H164" s="32">
        <f>SUMIF(Chitiet!$B$9:$B$772,B164,Chitiet!$J$9:$J$772)</f>
        <v>30.1</v>
      </c>
      <c r="I164" s="59">
        <v>65000</v>
      </c>
      <c r="J164" s="33">
        <f t="shared" si="2"/>
        <v>1956500</v>
      </c>
      <c r="K164" s="33">
        <f>SUMIF(Chitiet!$B$9:$B$771,B164,Chitiet!$M$9:$M$771)</f>
        <v>0</v>
      </c>
      <c r="L164" s="33">
        <f>SUMIF(Chitiet!$B$9:$B$772,B164,Chitiet!$N$9:$N$772)</f>
        <v>1956500</v>
      </c>
      <c r="M164" s="33"/>
      <c r="N164" s="31" t="s">
        <v>205</v>
      </c>
    </row>
    <row r="165" spans="1:14" ht="20.25" customHeight="1">
      <c r="A165" s="28">
        <v>156</v>
      </c>
      <c r="B165" s="28" t="s">
        <v>830</v>
      </c>
      <c r="C165" s="29" t="s">
        <v>856</v>
      </c>
      <c r="D165" s="30" t="s">
        <v>336</v>
      </c>
      <c r="E165" s="28">
        <v>8</v>
      </c>
      <c r="F165" s="31" t="s">
        <v>90</v>
      </c>
      <c r="G165" s="32">
        <f>SUMIF(Chitiet!$B$9:$B$772,B165,Chitiet!$I$9:$I$772)</f>
        <v>60.2</v>
      </c>
      <c r="H165" s="32">
        <f>SUMIF(Chitiet!$B$9:$B$772,B165,Chitiet!$J$9:$J$772)</f>
        <v>60.2</v>
      </c>
      <c r="I165" s="59">
        <v>65000</v>
      </c>
      <c r="J165" s="33">
        <f t="shared" si="2"/>
        <v>3913000</v>
      </c>
      <c r="K165" s="33">
        <f>SUMIF(Chitiet!$B$9:$B$771,B165,Chitiet!$M$9:$M$771)</f>
        <v>0</v>
      </c>
      <c r="L165" s="33">
        <f>SUMIF(Chitiet!$B$9:$B$772,B165,Chitiet!$N$9:$N$772)</f>
        <v>3913000</v>
      </c>
      <c r="M165" s="33"/>
      <c r="N165" s="31" t="s">
        <v>253</v>
      </c>
    </row>
    <row r="166" spans="1:14" ht="20.25" customHeight="1">
      <c r="A166" s="28">
        <v>157</v>
      </c>
      <c r="B166" s="28" t="s">
        <v>984</v>
      </c>
      <c r="C166" s="29" t="s">
        <v>334</v>
      </c>
      <c r="D166" s="30" t="s">
        <v>924</v>
      </c>
      <c r="E166" s="28">
        <v>8</v>
      </c>
      <c r="F166" s="31" t="s">
        <v>688</v>
      </c>
      <c r="G166" s="32">
        <f>SUMIF(Chitiet!$B$9:$B$772,B166,Chitiet!$I$9:$I$772)</f>
        <v>30.1</v>
      </c>
      <c r="H166" s="32">
        <f>SUMIF(Chitiet!$B$9:$B$772,B166,Chitiet!$J$9:$J$772)</f>
        <v>30.1</v>
      </c>
      <c r="I166" s="59">
        <v>65000</v>
      </c>
      <c r="J166" s="33">
        <f t="shared" si="2"/>
        <v>1956500</v>
      </c>
      <c r="K166" s="33">
        <f>SUMIF(Chitiet!$B$9:$B$771,B166,Chitiet!$M$9:$M$771)</f>
        <v>0</v>
      </c>
      <c r="L166" s="33">
        <f>SUMIF(Chitiet!$B$9:$B$772,B166,Chitiet!$N$9:$N$772)</f>
        <v>1956500</v>
      </c>
      <c r="M166" s="33"/>
      <c r="N166" s="31" t="s">
        <v>169</v>
      </c>
    </row>
    <row r="167" spans="1:14" ht="20.25" customHeight="1">
      <c r="A167" s="28">
        <v>158</v>
      </c>
      <c r="B167" s="28" t="s">
        <v>91</v>
      </c>
      <c r="C167" s="29" t="s">
        <v>358</v>
      </c>
      <c r="D167" s="30" t="s">
        <v>344</v>
      </c>
      <c r="E167" s="28">
        <v>8</v>
      </c>
      <c r="F167" s="31" t="s">
        <v>688</v>
      </c>
      <c r="G167" s="32">
        <f>SUMIF(Chitiet!$B$9:$B$772,B167,Chitiet!$I$9:$I$772)</f>
        <v>30.1</v>
      </c>
      <c r="H167" s="32">
        <f>SUMIF(Chitiet!$B$9:$B$772,B167,Chitiet!$J$9:$J$772)</f>
        <v>30.1</v>
      </c>
      <c r="I167" s="59">
        <v>65000</v>
      </c>
      <c r="J167" s="33">
        <f t="shared" si="2"/>
        <v>1956500</v>
      </c>
      <c r="K167" s="33">
        <f>SUMIF(Chitiet!$B$9:$B$771,B167,Chitiet!$M$9:$M$771)</f>
        <v>0</v>
      </c>
      <c r="L167" s="33">
        <f>SUMIF(Chitiet!$B$9:$B$772,B167,Chitiet!$N$9:$N$772)</f>
        <v>1956500</v>
      </c>
      <c r="M167" s="33"/>
      <c r="N167" s="31" t="s">
        <v>169</v>
      </c>
    </row>
    <row r="168" spans="1:14" ht="20.25" customHeight="1">
      <c r="A168" s="28">
        <v>159</v>
      </c>
      <c r="B168" s="28" t="s">
        <v>985</v>
      </c>
      <c r="C168" s="29" t="s">
        <v>925</v>
      </c>
      <c r="D168" s="30" t="s">
        <v>926</v>
      </c>
      <c r="E168" s="28">
        <v>8</v>
      </c>
      <c r="F168" s="31" t="s">
        <v>1031</v>
      </c>
      <c r="G168" s="32">
        <f>SUMIF(Chitiet!$B$9:$B$772,B168,Chitiet!$I$9:$I$772)</f>
        <v>60.2</v>
      </c>
      <c r="H168" s="32">
        <f>SUMIF(Chitiet!$B$9:$B$772,B168,Chitiet!$J$9:$J$772)</f>
        <v>60.2</v>
      </c>
      <c r="I168" s="59">
        <v>65000</v>
      </c>
      <c r="J168" s="33">
        <f t="shared" si="2"/>
        <v>3913000</v>
      </c>
      <c r="K168" s="33">
        <f>SUMIF(Chitiet!$B$9:$B$771,B168,Chitiet!$M$9:$M$771)</f>
        <v>0</v>
      </c>
      <c r="L168" s="33">
        <f>SUMIF(Chitiet!$B$9:$B$772,B168,Chitiet!$N$9:$N$772)</f>
        <v>3913000</v>
      </c>
      <c r="M168" s="33"/>
      <c r="N168" s="31" t="s">
        <v>172</v>
      </c>
    </row>
    <row r="169" spans="1:14" ht="20.25" customHeight="1">
      <c r="A169" s="28">
        <v>160</v>
      </c>
      <c r="B169" s="28" t="s">
        <v>986</v>
      </c>
      <c r="C169" s="29" t="s">
        <v>87</v>
      </c>
      <c r="D169" s="30" t="s">
        <v>366</v>
      </c>
      <c r="E169" s="28">
        <v>8</v>
      </c>
      <c r="F169" s="31" t="s">
        <v>1031</v>
      </c>
      <c r="G169" s="32">
        <f>SUMIF(Chitiet!$B$9:$B$772,B169,Chitiet!$I$9:$I$772)</f>
        <v>75.5</v>
      </c>
      <c r="H169" s="32">
        <f>SUMIF(Chitiet!$B$9:$B$772,B169,Chitiet!$J$9:$J$772)</f>
        <v>75.5</v>
      </c>
      <c r="I169" s="59">
        <v>65000</v>
      </c>
      <c r="J169" s="33">
        <f t="shared" si="2"/>
        <v>4907500</v>
      </c>
      <c r="K169" s="33">
        <f>SUMIF(Chitiet!$B$9:$B$771,B169,Chitiet!$M$9:$M$771)</f>
        <v>0</v>
      </c>
      <c r="L169" s="33">
        <f>SUMIF(Chitiet!$B$9:$B$772,B169,Chitiet!$N$9:$N$772)</f>
        <v>4907500</v>
      </c>
      <c r="M169" s="33"/>
      <c r="N169" s="31" t="s">
        <v>172</v>
      </c>
    </row>
    <row r="170" spans="1:14" ht="20.25" customHeight="1">
      <c r="A170" s="28">
        <v>161</v>
      </c>
      <c r="B170" s="28" t="s">
        <v>987</v>
      </c>
      <c r="C170" s="29" t="s">
        <v>927</v>
      </c>
      <c r="D170" s="30" t="s">
        <v>402</v>
      </c>
      <c r="E170" s="28">
        <v>8</v>
      </c>
      <c r="F170" s="31" t="s">
        <v>1032</v>
      </c>
      <c r="G170" s="32">
        <f>SUMIF(Chitiet!$B$9:$B$772,B170,Chitiet!$I$9:$I$772)</f>
        <v>105.30000000000001</v>
      </c>
      <c r="H170" s="32">
        <f>SUMIF(Chitiet!$B$9:$B$772,B170,Chitiet!$J$9:$J$772)</f>
        <v>105.30000000000001</v>
      </c>
      <c r="I170" s="59">
        <v>65000</v>
      </c>
      <c r="J170" s="33">
        <f t="shared" si="2"/>
        <v>6844500.0000000009</v>
      </c>
      <c r="K170" s="33">
        <f>SUMIF(Chitiet!$B$9:$B$771,B170,Chitiet!$M$9:$M$771)</f>
        <v>0</v>
      </c>
      <c r="L170" s="33">
        <f>SUMIF(Chitiet!$B$9:$B$772,B170,Chitiet!$N$9:$N$772)</f>
        <v>6844500</v>
      </c>
      <c r="M170" s="33"/>
      <c r="N170" s="31" t="s">
        <v>172</v>
      </c>
    </row>
    <row r="171" spans="1:14" ht="20.25" customHeight="1">
      <c r="A171" s="28">
        <v>162</v>
      </c>
      <c r="B171" s="28" t="s">
        <v>757</v>
      </c>
      <c r="C171" s="29" t="s">
        <v>327</v>
      </c>
      <c r="D171" s="30" t="s">
        <v>359</v>
      </c>
      <c r="E171" s="28">
        <v>9</v>
      </c>
      <c r="F171" s="31" t="s">
        <v>515</v>
      </c>
      <c r="G171" s="32">
        <f>SUMIF(Chitiet!$B$9:$B$772,B171,Chitiet!$I$9:$I$772)</f>
        <v>45.3</v>
      </c>
      <c r="H171" s="32">
        <f>SUMIF(Chitiet!$B$9:$B$772,B171,Chitiet!$J$9:$J$772)</f>
        <v>45.3</v>
      </c>
      <c r="I171" s="59">
        <v>65000</v>
      </c>
      <c r="J171" s="33">
        <f t="shared" si="2"/>
        <v>2944500</v>
      </c>
      <c r="K171" s="33">
        <f>SUMIF(Chitiet!$B$9:$B$771,B171,Chitiet!$M$9:$M$771)</f>
        <v>0</v>
      </c>
      <c r="L171" s="33">
        <f>SUMIF(Chitiet!$B$9:$B$772,B171,Chitiet!$N$9:$N$772)</f>
        <v>2944500</v>
      </c>
      <c r="M171" s="33"/>
      <c r="N171" s="31" t="s">
        <v>200</v>
      </c>
    </row>
    <row r="172" spans="1:14" ht="20.25" customHeight="1">
      <c r="A172" s="28">
        <v>163</v>
      </c>
      <c r="B172" s="28" t="s">
        <v>988</v>
      </c>
      <c r="C172" s="29" t="s">
        <v>325</v>
      </c>
      <c r="D172" s="30" t="s">
        <v>928</v>
      </c>
      <c r="E172" s="28">
        <v>9</v>
      </c>
      <c r="F172" s="31" t="s">
        <v>515</v>
      </c>
      <c r="G172" s="32">
        <f>SUMIF(Chitiet!$B$9:$B$772,B172,Chitiet!$I$9:$I$772)</f>
        <v>30.3</v>
      </c>
      <c r="H172" s="32">
        <f>SUMIF(Chitiet!$B$9:$B$772,B172,Chitiet!$J$9:$J$772)</f>
        <v>30.3</v>
      </c>
      <c r="I172" s="59">
        <v>65000</v>
      </c>
      <c r="J172" s="33">
        <f t="shared" si="2"/>
        <v>1969500</v>
      </c>
      <c r="K172" s="33">
        <f>SUMIF(Chitiet!$B$9:$B$771,B172,Chitiet!$M$9:$M$771)</f>
        <v>0</v>
      </c>
      <c r="L172" s="33">
        <f>SUMIF(Chitiet!$B$9:$B$772,B172,Chitiet!$N$9:$N$772)</f>
        <v>1969500</v>
      </c>
      <c r="M172" s="33"/>
      <c r="N172" s="31" t="s">
        <v>200</v>
      </c>
    </row>
    <row r="173" spans="1:14" ht="20.25" customHeight="1">
      <c r="A173" s="28">
        <v>164</v>
      </c>
      <c r="B173" s="28" t="s">
        <v>989</v>
      </c>
      <c r="C173" s="29" t="s">
        <v>929</v>
      </c>
      <c r="D173" s="30" t="s">
        <v>72</v>
      </c>
      <c r="E173" s="28">
        <v>9</v>
      </c>
      <c r="F173" s="31" t="s">
        <v>515</v>
      </c>
      <c r="G173" s="32">
        <f>SUMIF(Chitiet!$B$9:$B$772,B173,Chitiet!$I$9:$I$772)</f>
        <v>75.400000000000006</v>
      </c>
      <c r="H173" s="32">
        <f>SUMIF(Chitiet!$B$9:$B$772,B173,Chitiet!$J$9:$J$772)</f>
        <v>75.400000000000006</v>
      </c>
      <c r="I173" s="59">
        <v>65000</v>
      </c>
      <c r="J173" s="33">
        <f t="shared" si="2"/>
        <v>4901000</v>
      </c>
      <c r="K173" s="33">
        <f>SUMIF(Chitiet!$B$9:$B$771,B173,Chitiet!$M$9:$M$771)</f>
        <v>0</v>
      </c>
      <c r="L173" s="33">
        <f>SUMIF(Chitiet!$B$9:$B$772,B173,Chitiet!$N$9:$N$772)</f>
        <v>4901000</v>
      </c>
      <c r="M173" s="33"/>
      <c r="N173" s="31" t="s">
        <v>200</v>
      </c>
    </row>
    <row r="174" spans="1:14" ht="20.25" customHeight="1">
      <c r="A174" s="28">
        <v>165</v>
      </c>
      <c r="B174" s="28" t="s">
        <v>652</v>
      </c>
      <c r="C174" s="29" t="s">
        <v>93</v>
      </c>
      <c r="D174" s="30" t="s">
        <v>94</v>
      </c>
      <c r="E174" s="28">
        <v>9</v>
      </c>
      <c r="F174" s="31" t="s">
        <v>515</v>
      </c>
      <c r="G174" s="32">
        <f>SUMIF(Chitiet!$B$9:$B$772,B174,Chitiet!$I$9:$I$772)</f>
        <v>45.4</v>
      </c>
      <c r="H174" s="32">
        <f>SUMIF(Chitiet!$B$9:$B$772,B174,Chitiet!$J$9:$J$772)</f>
        <v>45.4</v>
      </c>
      <c r="I174" s="59">
        <v>65000</v>
      </c>
      <c r="J174" s="33">
        <f t="shared" si="2"/>
        <v>2951000</v>
      </c>
      <c r="K174" s="33">
        <f>SUMIF(Chitiet!$B$9:$B$771,B174,Chitiet!$M$9:$M$771)</f>
        <v>0</v>
      </c>
      <c r="L174" s="33">
        <f>SUMIF(Chitiet!$B$9:$B$772,B174,Chitiet!$N$9:$N$772)</f>
        <v>2951000</v>
      </c>
      <c r="M174" s="33"/>
      <c r="N174" s="31" t="s">
        <v>200</v>
      </c>
    </row>
    <row r="175" spans="1:14" ht="20.25" customHeight="1">
      <c r="A175" s="28">
        <v>166</v>
      </c>
      <c r="B175" s="28" t="s">
        <v>831</v>
      </c>
      <c r="C175" s="29" t="s">
        <v>857</v>
      </c>
      <c r="D175" s="30" t="s">
        <v>95</v>
      </c>
      <c r="E175" s="28">
        <v>9</v>
      </c>
      <c r="F175" s="31" t="s">
        <v>515</v>
      </c>
      <c r="G175" s="32">
        <f>SUMIF(Chitiet!$B$9:$B$772,B175,Chitiet!$I$9:$I$772)</f>
        <v>30.3</v>
      </c>
      <c r="H175" s="32">
        <f>SUMIF(Chitiet!$B$9:$B$772,B175,Chitiet!$J$9:$J$772)</f>
        <v>30.3</v>
      </c>
      <c r="I175" s="59">
        <v>65000</v>
      </c>
      <c r="J175" s="33">
        <f t="shared" si="2"/>
        <v>1969500</v>
      </c>
      <c r="K175" s="33">
        <f>SUMIF(Chitiet!$B$9:$B$771,B175,Chitiet!$M$9:$M$771)</f>
        <v>0</v>
      </c>
      <c r="L175" s="33">
        <f>SUMIF(Chitiet!$B$9:$B$772,B175,Chitiet!$N$9:$N$772)</f>
        <v>1969500</v>
      </c>
      <c r="M175" s="33"/>
      <c r="N175" s="31" t="s">
        <v>200</v>
      </c>
    </row>
    <row r="176" spans="1:14" ht="20.25" customHeight="1">
      <c r="A176" s="28">
        <v>167</v>
      </c>
      <c r="B176" s="28" t="s">
        <v>990</v>
      </c>
      <c r="C176" s="29" t="s">
        <v>930</v>
      </c>
      <c r="D176" s="30" t="s">
        <v>931</v>
      </c>
      <c r="E176" s="28">
        <v>9</v>
      </c>
      <c r="F176" s="31" t="s">
        <v>99</v>
      </c>
      <c r="G176" s="32">
        <f>SUMIF(Chitiet!$B$9:$B$772,B176,Chitiet!$I$9:$I$772)</f>
        <v>105.5</v>
      </c>
      <c r="H176" s="32">
        <f>SUMIF(Chitiet!$B$9:$B$772,B176,Chitiet!$J$9:$J$772)</f>
        <v>105.5</v>
      </c>
      <c r="I176" s="59">
        <v>65000</v>
      </c>
      <c r="J176" s="33">
        <f t="shared" si="2"/>
        <v>6857500</v>
      </c>
      <c r="K176" s="33">
        <f>SUMIF(Chitiet!$B$9:$B$771,B176,Chitiet!$M$9:$M$771)</f>
        <v>0</v>
      </c>
      <c r="L176" s="33">
        <f>SUMIF(Chitiet!$B$9:$B$772,B176,Chitiet!$N$9:$N$772)</f>
        <v>6857500</v>
      </c>
      <c r="M176" s="33"/>
      <c r="N176" s="31" t="s">
        <v>203</v>
      </c>
    </row>
    <row r="177" spans="1:14" ht="20.25" customHeight="1">
      <c r="A177" s="28">
        <v>168</v>
      </c>
      <c r="B177" s="28" t="s">
        <v>991</v>
      </c>
      <c r="C177" s="29" t="s">
        <v>932</v>
      </c>
      <c r="D177" s="30" t="s">
        <v>933</v>
      </c>
      <c r="E177" s="28">
        <v>9</v>
      </c>
      <c r="F177" s="31" t="s">
        <v>99</v>
      </c>
      <c r="G177" s="32">
        <f>SUMIF(Chitiet!$B$9:$B$772,B177,Chitiet!$I$9:$I$772)</f>
        <v>90.6</v>
      </c>
      <c r="H177" s="32">
        <f>SUMIF(Chitiet!$B$9:$B$772,B177,Chitiet!$J$9:$J$772)</f>
        <v>90.6</v>
      </c>
      <c r="I177" s="59">
        <v>65000</v>
      </c>
      <c r="J177" s="33">
        <f t="shared" si="2"/>
        <v>5889000</v>
      </c>
      <c r="K177" s="33">
        <f>SUMIF(Chitiet!$B$9:$B$771,B177,Chitiet!$M$9:$M$771)</f>
        <v>0</v>
      </c>
      <c r="L177" s="33">
        <f>SUMIF(Chitiet!$B$9:$B$772,B177,Chitiet!$N$9:$N$772)</f>
        <v>5889000</v>
      </c>
      <c r="M177" s="33"/>
      <c r="N177" s="31" t="s">
        <v>203</v>
      </c>
    </row>
    <row r="178" spans="1:14" ht="20.25" customHeight="1">
      <c r="A178" s="28">
        <v>169</v>
      </c>
      <c r="B178" s="28" t="s">
        <v>653</v>
      </c>
      <c r="C178" s="29" t="s">
        <v>98</v>
      </c>
      <c r="D178" s="30" t="s">
        <v>341</v>
      </c>
      <c r="E178" s="28">
        <v>9</v>
      </c>
      <c r="F178" s="31" t="s">
        <v>99</v>
      </c>
      <c r="G178" s="32">
        <f>SUMIF(Chitiet!$B$9:$B$772,B178,Chitiet!$I$9:$I$772)</f>
        <v>50.5</v>
      </c>
      <c r="H178" s="32">
        <f>SUMIF(Chitiet!$B$9:$B$772,B178,Chitiet!$J$9:$J$772)</f>
        <v>50.5</v>
      </c>
      <c r="I178" s="59">
        <v>65000</v>
      </c>
      <c r="J178" s="33">
        <f t="shared" si="2"/>
        <v>3282500</v>
      </c>
      <c r="K178" s="33">
        <f>SUMIF(Chitiet!$B$9:$B$771,B178,Chitiet!$M$9:$M$771)</f>
        <v>0</v>
      </c>
      <c r="L178" s="33">
        <f>SUMIF(Chitiet!$B$9:$B$772,B178,Chitiet!$N$9:$N$772)</f>
        <v>3282500</v>
      </c>
      <c r="M178" s="33"/>
      <c r="N178" s="31" t="s">
        <v>203</v>
      </c>
    </row>
    <row r="179" spans="1:14" ht="20.25" customHeight="1">
      <c r="A179" s="28">
        <v>170</v>
      </c>
      <c r="B179" s="28" t="s">
        <v>758</v>
      </c>
      <c r="C179" s="29" t="s">
        <v>100</v>
      </c>
      <c r="D179" s="30" t="s">
        <v>101</v>
      </c>
      <c r="E179" s="28">
        <v>9</v>
      </c>
      <c r="F179" s="31" t="s">
        <v>99</v>
      </c>
      <c r="G179" s="32">
        <f>SUMIF(Chitiet!$B$9:$B$772,B179,Chitiet!$I$9:$I$772)</f>
        <v>150.79999999999998</v>
      </c>
      <c r="H179" s="32">
        <f>SUMIF(Chitiet!$B$9:$B$772,B179,Chitiet!$J$9:$J$772)</f>
        <v>150.79999999999998</v>
      </c>
      <c r="I179" s="59">
        <v>65000</v>
      </c>
      <c r="J179" s="33">
        <f t="shared" si="2"/>
        <v>9801999.9999999981</v>
      </c>
      <c r="K179" s="33">
        <f>SUMIF(Chitiet!$B$9:$B$771,B179,Chitiet!$M$9:$M$771)</f>
        <v>0</v>
      </c>
      <c r="L179" s="33">
        <f>SUMIF(Chitiet!$B$9:$B$772,B179,Chitiet!$N$9:$N$772)</f>
        <v>9802000</v>
      </c>
      <c r="M179" s="33"/>
      <c r="N179" s="31" t="s">
        <v>203</v>
      </c>
    </row>
    <row r="180" spans="1:14" ht="20.25" customHeight="1">
      <c r="A180" s="28">
        <v>171</v>
      </c>
      <c r="B180" s="28" t="s">
        <v>102</v>
      </c>
      <c r="C180" s="29" t="s">
        <v>50</v>
      </c>
      <c r="D180" s="30" t="s">
        <v>401</v>
      </c>
      <c r="E180" s="28">
        <v>9</v>
      </c>
      <c r="F180" s="31" t="s">
        <v>99</v>
      </c>
      <c r="G180" s="32">
        <f>SUMIF(Chitiet!$B$9:$B$772,B180,Chitiet!$I$9:$I$772)</f>
        <v>105.30000000000001</v>
      </c>
      <c r="H180" s="32">
        <f>SUMIF(Chitiet!$B$9:$B$772,B180,Chitiet!$J$9:$J$772)</f>
        <v>105.30000000000001</v>
      </c>
      <c r="I180" s="59">
        <v>65000</v>
      </c>
      <c r="J180" s="33">
        <f t="shared" si="2"/>
        <v>6844500.0000000009</v>
      </c>
      <c r="K180" s="33">
        <f>SUMIF(Chitiet!$B$9:$B$771,B180,Chitiet!$M$9:$M$771)</f>
        <v>0</v>
      </c>
      <c r="L180" s="33">
        <f>SUMIF(Chitiet!$B$9:$B$772,B180,Chitiet!$N$9:$N$772)</f>
        <v>6844500</v>
      </c>
      <c r="M180" s="33"/>
      <c r="N180" s="31" t="s">
        <v>203</v>
      </c>
    </row>
    <row r="181" spans="1:14" ht="20.25" customHeight="1">
      <c r="A181" s="28">
        <v>172</v>
      </c>
      <c r="B181" s="28" t="s">
        <v>103</v>
      </c>
      <c r="C181" s="29" t="s">
        <v>314</v>
      </c>
      <c r="D181" s="30" t="s">
        <v>336</v>
      </c>
      <c r="E181" s="28">
        <v>9</v>
      </c>
      <c r="F181" s="31" t="s">
        <v>99</v>
      </c>
      <c r="G181" s="32">
        <f>SUMIF(Chitiet!$B$9:$B$772,B181,Chitiet!$I$9:$I$772)</f>
        <v>60.400000000000006</v>
      </c>
      <c r="H181" s="32">
        <f>SUMIF(Chitiet!$B$9:$B$772,B181,Chitiet!$J$9:$J$772)</f>
        <v>60.400000000000006</v>
      </c>
      <c r="I181" s="59">
        <v>65000</v>
      </c>
      <c r="J181" s="33">
        <f t="shared" si="2"/>
        <v>3926000.0000000005</v>
      </c>
      <c r="K181" s="33">
        <f>SUMIF(Chitiet!$B$9:$B$771,B181,Chitiet!$M$9:$M$771)</f>
        <v>0</v>
      </c>
      <c r="L181" s="33">
        <f>SUMIF(Chitiet!$B$9:$B$772,B181,Chitiet!$N$9:$N$772)</f>
        <v>3926000</v>
      </c>
      <c r="M181" s="33"/>
      <c r="N181" s="31" t="s">
        <v>203</v>
      </c>
    </row>
    <row r="182" spans="1:14" ht="20.25" customHeight="1">
      <c r="A182" s="28">
        <v>173</v>
      </c>
      <c r="B182" s="28" t="s">
        <v>654</v>
      </c>
      <c r="C182" s="29" t="s">
        <v>106</v>
      </c>
      <c r="D182" s="30" t="s">
        <v>437</v>
      </c>
      <c r="E182" s="28">
        <v>9</v>
      </c>
      <c r="F182" s="31" t="s">
        <v>529</v>
      </c>
      <c r="G182" s="32">
        <f>SUMIF(Chitiet!$B$9:$B$772,B182,Chitiet!$I$9:$I$772)</f>
        <v>45.3</v>
      </c>
      <c r="H182" s="32">
        <f>SUMIF(Chitiet!$B$9:$B$772,B182,Chitiet!$J$9:$J$772)</f>
        <v>45.3</v>
      </c>
      <c r="I182" s="59">
        <v>65000</v>
      </c>
      <c r="J182" s="33">
        <f t="shared" si="2"/>
        <v>2944500</v>
      </c>
      <c r="K182" s="33">
        <f>SUMIF(Chitiet!$B$9:$B$771,B182,Chitiet!$M$9:$M$771)</f>
        <v>0</v>
      </c>
      <c r="L182" s="33">
        <f>SUMIF(Chitiet!$B$9:$B$772,B182,Chitiet!$N$9:$N$772)</f>
        <v>2944500</v>
      </c>
      <c r="M182" s="33"/>
      <c r="N182" s="31" t="s">
        <v>206</v>
      </c>
    </row>
    <row r="183" spans="1:14" ht="20.25" customHeight="1">
      <c r="A183" s="28">
        <v>174</v>
      </c>
      <c r="B183" s="28" t="s">
        <v>655</v>
      </c>
      <c r="C183" s="29" t="s">
        <v>107</v>
      </c>
      <c r="D183" s="30" t="s">
        <v>345</v>
      </c>
      <c r="E183" s="28">
        <v>9</v>
      </c>
      <c r="F183" s="31" t="s">
        <v>529</v>
      </c>
      <c r="G183" s="32">
        <f>SUMIF(Chitiet!$B$9:$B$772,B183,Chitiet!$I$9:$I$772)</f>
        <v>135.9</v>
      </c>
      <c r="H183" s="32">
        <f>SUMIF(Chitiet!$B$9:$B$772,B183,Chitiet!$J$9:$J$772)</f>
        <v>135.9</v>
      </c>
      <c r="I183" s="59">
        <v>65000</v>
      </c>
      <c r="J183" s="33">
        <f t="shared" si="2"/>
        <v>8833500</v>
      </c>
      <c r="K183" s="33">
        <f>SUMIF(Chitiet!$B$9:$B$771,B183,Chitiet!$M$9:$M$771)</f>
        <v>0</v>
      </c>
      <c r="L183" s="33">
        <f>SUMIF(Chitiet!$B$9:$B$772,B183,Chitiet!$N$9:$N$772)</f>
        <v>8833500</v>
      </c>
      <c r="M183" s="33"/>
      <c r="N183" s="31" t="s">
        <v>206</v>
      </c>
    </row>
    <row r="184" spans="1:14" ht="20.25" customHeight="1">
      <c r="A184" s="28">
        <v>175</v>
      </c>
      <c r="B184" s="28" t="s">
        <v>656</v>
      </c>
      <c r="C184" s="29" t="s">
        <v>78</v>
      </c>
      <c r="D184" s="30" t="s">
        <v>105</v>
      </c>
      <c r="E184" s="28">
        <v>9</v>
      </c>
      <c r="F184" s="31" t="s">
        <v>529</v>
      </c>
      <c r="G184" s="32">
        <f>SUMIF(Chitiet!$B$9:$B$772,B184,Chitiet!$I$9:$I$772)</f>
        <v>45.1</v>
      </c>
      <c r="H184" s="32">
        <f>SUMIF(Chitiet!$B$9:$B$772,B184,Chitiet!$J$9:$J$772)</f>
        <v>45.1</v>
      </c>
      <c r="I184" s="59">
        <v>65000</v>
      </c>
      <c r="J184" s="33">
        <f t="shared" si="2"/>
        <v>2931500</v>
      </c>
      <c r="K184" s="33">
        <f>SUMIF(Chitiet!$B$9:$B$771,B184,Chitiet!$M$9:$M$771)</f>
        <v>0</v>
      </c>
      <c r="L184" s="33">
        <f>SUMIF(Chitiet!$B$9:$B$772,B184,Chitiet!$N$9:$N$772)</f>
        <v>2931500</v>
      </c>
      <c r="M184" s="33"/>
      <c r="N184" s="31" t="s">
        <v>206</v>
      </c>
    </row>
    <row r="185" spans="1:14" ht="20.25" customHeight="1">
      <c r="A185" s="28">
        <v>176</v>
      </c>
      <c r="B185" s="28" t="s">
        <v>657</v>
      </c>
      <c r="C185" s="29" t="s">
        <v>80</v>
      </c>
      <c r="D185" s="30" t="s">
        <v>104</v>
      </c>
      <c r="E185" s="28">
        <v>9</v>
      </c>
      <c r="F185" s="31" t="s">
        <v>529</v>
      </c>
      <c r="G185" s="32">
        <f>SUMIF(Chitiet!$B$9:$B$772,B185,Chitiet!$I$9:$I$772)</f>
        <v>30.3</v>
      </c>
      <c r="H185" s="32">
        <f>SUMIF(Chitiet!$B$9:$B$772,B185,Chitiet!$J$9:$J$772)</f>
        <v>30.3</v>
      </c>
      <c r="I185" s="59">
        <v>65000</v>
      </c>
      <c r="J185" s="33">
        <f t="shared" si="2"/>
        <v>1969500</v>
      </c>
      <c r="K185" s="33">
        <f>SUMIF(Chitiet!$B$9:$B$771,B185,Chitiet!$M$9:$M$771)</f>
        <v>0</v>
      </c>
      <c r="L185" s="33">
        <f>SUMIF(Chitiet!$B$9:$B$772,B185,Chitiet!$N$9:$N$772)</f>
        <v>1969500</v>
      </c>
      <c r="M185" s="33"/>
      <c r="N185" s="31" t="s">
        <v>206</v>
      </c>
    </row>
    <row r="186" spans="1:14" ht="20.25" customHeight="1">
      <c r="A186" s="28">
        <v>177</v>
      </c>
      <c r="B186" s="28" t="s">
        <v>992</v>
      </c>
      <c r="C186" s="29" t="s">
        <v>934</v>
      </c>
      <c r="D186" s="30" t="s">
        <v>439</v>
      </c>
      <c r="E186" s="28">
        <v>9</v>
      </c>
      <c r="F186" s="31" t="s">
        <v>529</v>
      </c>
      <c r="G186" s="32">
        <f>SUMIF(Chitiet!$B$9:$B$772,B186,Chitiet!$I$9:$I$772)</f>
        <v>45.4</v>
      </c>
      <c r="H186" s="32">
        <f>SUMIF(Chitiet!$B$9:$B$772,B186,Chitiet!$J$9:$J$772)</f>
        <v>45.4</v>
      </c>
      <c r="I186" s="59">
        <v>65000</v>
      </c>
      <c r="J186" s="33">
        <f t="shared" si="2"/>
        <v>2951000</v>
      </c>
      <c r="K186" s="33">
        <f>SUMIF(Chitiet!$B$9:$B$771,B186,Chitiet!$M$9:$M$771)</f>
        <v>0</v>
      </c>
      <c r="L186" s="33">
        <f>SUMIF(Chitiet!$B$9:$B$772,B186,Chitiet!$N$9:$N$772)</f>
        <v>2951000</v>
      </c>
      <c r="M186" s="33"/>
      <c r="N186" s="31" t="s">
        <v>206</v>
      </c>
    </row>
    <row r="187" spans="1:14" ht="20.25" customHeight="1">
      <c r="A187" s="28">
        <v>178</v>
      </c>
      <c r="B187" s="28" t="s">
        <v>832</v>
      </c>
      <c r="C187" s="29" t="s">
        <v>858</v>
      </c>
      <c r="D187" s="30" t="s">
        <v>426</v>
      </c>
      <c r="E187" s="28">
        <v>9</v>
      </c>
      <c r="F187" s="31" t="s">
        <v>108</v>
      </c>
      <c r="G187" s="32">
        <f>SUMIF(Chitiet!$B$9:$B$772,B187,Chitiet!$I$9:$I$772)</f>
        <v>272.3</v>
      </c>
      <c r="H187" s="32">
        <f>SUMIF(Chitiet!$B$9:$B$772,B187,Chitiet!$J$9:$J$772)</f>
        <v>272.3</v>
      </c>
      <c r="I187" s="59">
        <v>65000</v>
      </c>
      <c r="J187" s="33">
        <f t="shared" si="2"/>
        <v>17699500</v>
      </c>
      <c r="K187" s="33">
        <f>SUMIF(Chitiet!$B$9:$B$771,B187,Chitiet!$M$9:$M$771)</f>
        <v>0</v>
      </c>
      <c r="L187" s="33">
        <f>SUMIF(Chitiet!$B$9:$B$772,B187,Chitiet!$N$9:$N$772)</f>
        <v>17699500</v>
      </c>
      <c r="M187" s="33"/>
      <c r="N187" s="31" t="s">
        <v>184</v>
      </c>
    </row>
    <row r="188" spans="1:14" ht="20.25" customHeight="1">
      <c r="A188" s="28">
        <v>179</v>
      </c>
      <c r="B188" s="28" t="s">
        <v>651</v>
      </c>
      <c r="C188" s="29" t="s">
        <v>414</v>
      </c>
      <c r="D188" s="30" t="s">
        <v>110</v>
      </c>
      <c r="E188" s="28">
        <v>9</v>
      </c>
      <c r="F188" s="31" t="s">
        <v>108</v>
      </c>
      <c r="G188" s="32">
        <f>SUMIF(Chitiet!$B$9:$B$772,B188,Chitiet!$I$9:$I$772)</f>
        <v>271.5</v>
      </c>
      <c r="H188" s="32">
        <f>SUMIF(Chitiet!$B$9:$B$772,B188,Chitiet!$J$9:$J$772)</f>
        <v>271.5</v>
      </c>
      <c r="I188" s="59">
        <v>65000</v>
      </c>
      <c r="J188" s="33">
        <f t="shared" si="2"/>
        <v>17647500</v>
      </c>
      <c r="K188" s="33">
        <f>SUMIF(Chitiet!$B$9:$B$771,B188,Chitiet!$M$9:$M$771)</f>
        <v>0</v>
      </c>
      <c r="L188" s="33">
        <f>SUMIF(Chitiet!$B$9:$B$772,B188,Chitiet!$N$9:$N$772)</f>
        <v>17647500</v>
      </c>
      <c r="M188" s="33"/>
      <c r="N188" s="31" t="s">
        <v>184</v>
      </c>
    </row>
    <row r="189" spans="1:14" ht="20.25" customHeight="1">
      <c r="A189" s="28">
        <v>180</v>
      </c>
      <c r="B189" s="28" t="s">
        <v>759</v>
      </c>
      <c r="C189" s="29" t="s">
        <v>777</v>
      </c>
      <c r="D189" s="30" t="s">
        <v>392</v>
      </c>
      <c r="E189" s="28">
        <v>9</v>
      </c>
      <c r="F189" s="31" t="s">
        <v>108</v>
      </c>
      <c r="G189" s="32">
        <f>SUMIF(Chitiet!$B$9:$B$772,B189,Chitiet!$I$9:$I$772)</f>
        <v>121.4</v>
      </c>
      <c r="H189" s="32">
        <f>SUMIF(Chitiet!$B$9:$B$772,B189,Chitiet!$J$9:$J$772)</f>
        <v>121.4</v>
      </c>
      <c r="I189" s="59">
        <v>65000</v>
      </c>
      <c r="J189" s="33">
        <f t="shared" si="2"/>
        <v>7891000</v>
      </c>
      <c r="K189" s="33">
        <f>SUMIF(Chitiet!$B$9:$B$771,B189,Chitiet!$M$9:$M$771)</f>
        <v>0</v>
      </c>
      <c r="L189" s="33">
        <f>SUMIF(Chitiet!$B$9:$B$772,B189,Chitiet!$N$9:$N$772)</f>
        <v>7891000</v>
      </c>
      <c r="M189" s="33"/>
      <c r="N189" s="31" t="s">
        <v>184</v>
      </c>
    </row>
    <row r="190" spans="1:14" ht="20.25" customHeight="1">
      <c r="A190" s="28">
        <v>181</v>
      </c>
      <c r="B190" s="28" t="s">
        <v>833</v>
      </c>
      <c r="C190" s="29" t="s">
        <v>859</v>
      </c>
      <c r="D190" s="30" t="s">
        <v>401</v>
      </c>
      <c r="E190" s="28">
        <v>9</v>
      </c>
      <c r="F190" s="31" t="s">
        <v>108</v>
      </c>
      <c r="G190" s="32">
        <f>SUMIF(Chitiet!$B$9:$B$772,B190,Chitiet!$I$9:$I$772)</f>
        <v>392.9</v>
      </c>
      <c r="H190" s="32">
        <f>SUMIF(Chitiet!$B$9:$B$772,B190,Chitiet!$J$9:$J$772)</f>
        <v>392.9</v>
      </c>
      <c r="I190" s="59">
        <v>65000</v>
      </c>
      <c r="J190" s="33">
        <f t="shared" si="2"/>
        <v>25538500</v>
      </c>
      <c r="K190" s="33">
        <f>SUMIF(Chitiet!$B$9:$B$771,B190,Chitiet!$M$9:$M$771)</f>
        <v>0</v>
      </c>
      <c r="L190" s="33">
        <f>SUMIF(Chitiet!$B$9:$B$772,B190,Chitiet!$N$9:$N$772)</f>
        <v>25538500</v>
      </c>
      <c r="M190" s="33"/>
      <c r="N190" s="31" t="s">
        <v>184</v>
      </c>
    </row>
    <row r="191" spans="1:14" ht="20.25" customHeight="1">
      <c r="A191" s="28">
        <v>182</v>
      </c>
      <c r="B191" s="28" t="s">
        <v>109</v>
      </c>
      <c r="C191" s="29" t="s">
        <v>354</v>
      </c>
      <c r="D191" s="30" t="s">
        <v>56</v>
      </c>
      <c r="E191" s="28">
        <v>9</v>
      </c>
      <c r="F191" s="31" t="s">
        <v>108</v>
      </c>
      <c r="G191" s="32">
        <f>SUMIF(Chitiet!$B$9:$B$772,B191,Chitiet!$I$9:$I$772)</f>
        <v>45.4</v>
      </c>
      <c r="H191" s="32">
        <f>SUMIF(Chitiet!$B$9:$B$772,B191,Chitiet!$J$9:$J$772)</f>
        <v>45.4</v>
      </c>
      <c r="I191" s="59">
        <v>65000</v>
      </c>
      <c r="J191" s="33">
        <f t="shared" si="2"/>
        <v>2951000</v>
      </c>
      <c r="K191" s="33">
        <f>SUMIF(Chitiet!$B$9:$B$771,B191,Chitiet!$M$9:$M$771)</f>
        <v>0</v>
      </c>
      <c r="L191" s="33">
        <f>SUMIF(Chitiet!$B$9:$B$772,B191,Chitiet!$N$9:$N$772)</f>
        <v>2951000</v>
      </c>
      <c r="M191" s="33"/>
      <c r="N191" s="31" t="s">
        <v>184</v>
      </c>
    </row>
    <row r="192" spans="1:14" ht="20.25" customHeight="1">
      <c r="A192" s="28">
        <v>183</v>
      </c>
      <c r="B192" s="28" t="s">
        <v>728</v>
      </c>
      <c r="C192" s="29" t="s">
        <v>740</v>
      </c>
      <c r="D192" s="30" t="s">
        <v>347</v>
      </c>
      <c r="E192" s="28">
        <v>9</v>
      </c>
      <c r="F192" s="31" t="s">
        <v>108</v>
      </c>
      <c r="G192" s="32">
        <f>SUMIF(Chitiet!$B$9:$B$772,B192,Chitiet!$I$9:$I$772)</f>
        <v>90.5</v>
      </c>
      <c r="H192" s="32">
        <f>SUMIF(Chitiet!$B$9:$B$772,B192,Chitiet!$J$9:$J$772)</f>
        <v>90.5</v>
      </c>
      <c r="I192" s="59">
        <v>65000</v>
      </c>
      <c r="J192" s="33">
        <f t="shared" si="2"/>
        <v>5882500</v>
      </c>
      <c r="K192" s="33">
        <f>SUMIF(Chitiet!$B$9:$B$771,B192,Chitiet!$M$9:$M$771)</f>
        <v>0</v>
      </c>
      <c r="L192" s="33">
        <f>SUMIF(Chitiet!$B$9:$B$772,B192,Chitiet!$N$9:$N$772)</f>
        <v>5882500</v>
      </c>
      <c r="M192" s="33"/>
      <c r="N192" s="31" t="s">
        <v>184</v>
      </c>
    </row>
    <row r="193" spans="1:14" ht="20.25" customHeight="1">
      <c r="A193" s="28">
        <v>184</v>
      </c>
      <c r="B193" s="28" t="s">
        <v>993</v>
      </c>
      <c r="C193" s="29" t="s">
        <v>935</v>
      </c>
      <c r="D193" s="30" t="s">
        <v>936</v>
      </c>
      <c r="E193" s="28">
        <v>9</v>
      </c>
      <c r="F193" s="31" t="s">
        <v>239</v>
      </c>
      <c r="G193" s="32">
        <f>SUMIF(Chitiet!$B$9:$B$772,B193,Chitiet!$I$9:$I$772)</f>
        <v>45.1</v>
      </c>
      <c r="H193" s="32">
        <f>SUMIF(Chitiet!$B$9:$B$772,B193,Chitiet!$J$9:$J$772)</f>
        <v>45.1</v>
      </c>
      <c r="I193" s="59">
        <v>65000</v>
      </c>
      <c r="J193" s="33">
        <f t="shared" si="2"/>
        <v>2931500</v>
      </c>
      <c r="K193" s="33">
        <f>SUMIF(Chitiet!$B$9:$B$771,B193,Chitiet!$M$9:$M$771)</f>
        <v>0</v>
      </c>
      <c r="L193" s="33">
        <f>SUMIF(Chitiet!$B$9:$B$772,B193,Chitiet!$N$9:$N$772)</f>
        <v>2931500</v>
      </c>
      <c r="M193" s="33"/>
      <c r="N193" s="31" t="s">
        <v>240</v>
      </c>
    </row>
    <row r="194" spans="1:14" ht="20.25" customHeight="1">
      <c r="A194" s="28">
        <v>185</v>
      </c>
      <c r="B194" s="28" t="s">
        <v>658</v>
      </c>
      <c r="C194" s="29" t="s">
        <v>499</v>
      </c>
      <c r="D194" s="30" t="s">
        <v>401</v>
      </c>
      <c r="E194" s="28">
        <v>9</v>
      </c>
      <c r="F194" s="31" t="s">
        <v>239</v>
      </c>
      <c r="G194" s="32">
        <f>SUMIF(Chitiet!$B$9:$B$772,B194,Chitiet!$I$9:$I$772)</f>
        <v>75.2</v>
      </c>
      <c r="H194" s="32">
        <f>SUMIF(Chitiet!$B$9:$B$772,B194,Chitiet!$J$9:$J$772)</f>
        <v>75.2</v>
      </c>
      <c r="I194" s="59">
        <v>65000</v>
      </c>
      <c r="J194" s="33">
        <f t="shared" si="2"/>
        <v>4888000</v>
      </c>
      <c r="K194" s="33">
        <f>SUMIF(Chitiet!$B$9:$B$771,B194,Chitiet!$M$9:$M$771)</f>
        <v>0</v>
      </c>
      <c r="L194" s="33">
        <f>SUMIF(Chitiet!$B$9:$B$772,B194,Chitiet!$N$9:$N$772)</f>
        <v>4888000</v>
      </c>
      <c r="M194" s="33"/>
      <c r="N194" s="31" t="s">
        <v>240</v>
      </c>
    </row>
    <row r="195" spans="1:14" ht="20.25" customHeight="1">
      <c r="A195" s="28">
        <v>186</v>
      </c>
      <c r="B195" s="28" t="s">
        <v>659</v>
      </c>
      <c r="C195" s="29" t="s">
        <v>464</v>
      </c>
      <c r="D195" s="30" t="s">
        <v>51</v>
      </c>
      <c r="E195" s="28">
        <v>9</v>
      </c>
      <c r="F195" s="31" t="s">
        <v>239</v>
      </c>
      <c r="G195" s="32">
        <f>SUMIF(Chitiet!$B$9:$B$772,B195,Chitiet!$I$9:$I$772)</f>
        <v>30.1</v>
      </c>
      <c r="H195" s="32">
        <f>SUMIF(Chitiet!$B$9:$B$772,B195,Chitiet!$J$9:$J$772)</f>
        <v>30.1</v>
      </c>
      <c r="I195" s="59">
        <v>65000</v>
      </c>
      <c r="J195" s="33">
        <f t="shared" si="2"/>
        <v>1956500</v>
      </c>
      <c r="K195" s="33">
        <f>SUMIF(Chitiet!$B$9:$B$771,B195,Chitiet!$M$9:$M$771)</f>
        <v>0</v>
      </c>
      <c r="L195" s="33">
        <f>SUMIF(Chitiet!$B$9:$B$772,B195,Chitiet!$N$9:$N$772)</f>
        <v>1956500</v>
      </c>
      <c r="M195" s="33"/>
      <c r="N195" s="31" t="s">
        <v>240</v>
      </c>
    </row>
    <row r="196" spans="1:14" ht="20.25" customHeight="1">
      <c r="A196" s="28">
        <v>187</v>
      </c>
      <c r="B196" s="28" t="s">
        <v>994</v>
      </c>
      <c r="C196" s="29" t="s">
        <v>937</v>
      </c>
      <c r="D196" s="30" t="s">
        <v>70</v>
      </c>
      <c r="E196" s="28">
        <v>9</v>
      </c>
      <c r="F196" s="31" t="s">
        <v>239</v>
      </c>
      <c r="G196" s="32">
        <f>SUMIF(Chitiet!$B$9:$B$772,B196,Chitiet!$I$9:$I$772)</f>
        <v>60.400000000000006</v>
      </c>
      <c r="H196" s="32">
        <f>SUMIF(Chitiet!$B$9:$B$772,B196,Chitiet!$J$9:$J$772)</f>
        <v>60.400000000000006</v>
      </c>
      <c r="I196" s="59">
        <v>65000</v>
      </c>
      <c r="J196" s="33">
        <f t="shared" si="2"/>
        <v>3926000.0000000005</v>
      </c>
      <c r="K196" s="33">
        <f>SUMIF(Chitiet!$B$9:$B$771,B196,Chitiet!$M$9:$M$771)</f>
        <v>0</v>
      </c>
      <c r="L196" s="33">
        <f>SUMIF(Chitiet!$B$9:$B$772,B196,Chitiet!$N$9:$N$772)</f>
        <v>3926000</v>
      </c>
      <c r="M196" s="33"/>
      <c r="N196" s="31" t="s">
        <v>240</v>
      </c>
    </row>
    <row r="197" spans="1:14" ht="20.25" customHeight="1">
      <c r="A197" s="28">
        <v>188</v>
      </c>
      <c r="B197" s="28" t="s">
        <v>892</v>
      </c>
      <c r="C197" s="29" t="s">
        <v>425</v>
      </c>
      <c r="D197" s="30" t="s">
        <v>374</v>
      </c>
      <c r="E197" s="28">
        <v>9</v>
      </c>
      <c r="F197" s="31" t="s">
        <v>239</v>
      </c>
      <c r="G197" s="32">
        <f>SUMIF(Chitiet!$B$9:$B$772,B197,Chitiet!$I$9:$I$772)</f>
        <v>60.2</v>
      </c>
      <c r="H197" s="32">
        <f>SUMIF(Chitiet!$B$9:$B$772,B197,Chitiet!$J$9:$J$772)</f>
        <v>60.2</v>
      </c>
      <c r="I197" s="59">
        <v>65000</v>
      </c>
      <c r="J197" s="33">
        <f t="shared" si="2"/>
        <v>3913000</v>
      </c>
      <c r="K197" s="33">
        <f>SUMIF(Chitiet!$B$9:$B$771,B197,Chitiet!$M$9:$M$771)</f>
        <v>0</v>
      </c>
      <c r="L197" s="33">
        <f>SUMIF(Chitiet!$B$9:$B$772,B197,Chitiet!$N$9:$N$772)</f>
        <v>3913000</v>
      </c>
      <c r="M197" s="33"/>
      <c r="N197" s="31" t="s">
        <v>240</v>
      </c>
    </row>
    <row r="198" spans="1:14" ht="20.25" customHeight="1">
      <c r="A198" s="28">
        <v>189</v>
      </c>
      <c r="B198" s="28" t="s">
        <v>995</v>
      </c>
      <c r="C198" s="29" t="s">
        <v>279</v>
      </c>
      <c r="D198" s="30" t="s">
        <v>938</v>
      </c>
      <c r="E198" s="28">
        <v>9</v>
      </c>
      <c r="F198" s="31" t="s">
        <v>295</v>
      </c>
      <c r="G198" s="32">
        <f>SUMIF(Chitiet!$B$9:$B$772,B198,Chitiet!$I$9:$I$772)</f>
        <v>30.3</v>
      </c>
      <c r="H198" s="32">
        <f>SUMIF(Chitiet!$B$9:$B$772,B198,Chitiet!$J$9:$J$772)</f>
        <v>30.3</v>
      </c>
      <c r="I198" s="59">
        <v>65000</v>
      </c>
      <c r="J198" s="33">
        <f t="shared" si="2"/>
        <v>1969500</v>
      </c>
      <c r="K198" s="33">
        <f>SUMIF(Chitiet!$B$9:$B$771,B198,Chitiet!$M$9:$M$771)</f>
        <v>0</v>
      </c>
      <c r="L198" s="33">
        <f>SUMIF(Chitiet!$B$9:$B$772,B198,Chitiet!$N$9:$N$772)</f>
        <v>1969500</v>
      </c>
      <c r="M198" s="33"/>
      <c r="N198" s="31" t="s">
        <v>228</v>
      </c>
    </row>
    <row r="199" spans="1:14" ht="20.25" customHeight="1">
      <c r="A199" s="28">
        <v>190</v>
      </c>
      <c r="B199" s="28" t="s">
        <v>996</v>
      </c>
      <c r="C199" s="29" t="s">
        <v>96</v>
      </c>
      <c r="D199" s="30" t="s">
        <v>357</v>
      </c>
      <c r="E199" s="28">
        <v>9</v>
      </c>
      <c r="F199" s="31" t="s">
        <v>295</v>
      </c>
      <c r="G199" s="32">
        <f>SUMIF(Chitiet!$B$9:$B$772,B199,Chitiet!$I$9:$I$772)</f>
        <v>45.1</v>
      </c>
      <c r="H199" s="32">
        <f>SUMIF(Chitiet!$B$9:$B$772,B199,Chitiet!$J$9:$J$772)</f>
        <v>45.1</v>
      </c>
      <c r="I199" s="59">
        <v>65000</v>
      </c>
      <c r="J199" s="33">
        <f t="shared" si="2"/>
        <v>2931500</v>
      </c>
      <c r="K199" s="33">
        <f>SUMIF(Chitiet!$B$9:$B$771,B199,Chitiet!$M$9:$M$771)</f>
        <v>0</v>
      </c>
      <c r="L199" s="33">
        <f>SUMIF(Chitiet!$B$9:$B$772,B199,Chitiet!$N$9:$N$772)</f>
        <v>2931500</v>
      </c>
      <c r="M199" s="33"/>
      <c r="N199" s="31" t="s">
        <v>228</v>
      </c>
    </row>
    <row r="200" spans="1:14" ht="20.25" customHeight="1">
      <c r="A200" s="28">
        <v>191</v>
      </c>
      <c r="B200" s="28" t="s">
        <v>660</v>
      </c>
      <c r="C200" s="29" t="s">
        <v>97</v>
      </c>
      <c r="D200" s="30" t="s">
        <v>336</v>
      </c>
      <c r="E200" s="28">
        <v>9</v>
      </c>
      <c r="F200" s="31" t="s">
        <v>295</v>
      </c>
      <c r="G200" s="32">
        <f>SUMIF(Chitiet!$B$9:$B$772,B200,Chitiet!$I$9:$I$772)</f>
        <v>60.5</v>
      </c>
      <c r="H200" s="32">
        <f>SUMIF(Chitiet!$B$9:$B$772,B200,Chitiet!$J$9:$J$772)</f>
        <v>60.5</v>
      </c>
      <c r="I200" s="59">
        <v>65000</v>
      </c>
      <c r="J200" s="33">
        <f t="shared" si="2"/>
        <v>3932500</v>
      </c>
      <c r="K200" s="33">
        <f>SUMIF(Chitiet!$B$9:$B$771,B200,Chitiet!$M$9:$M$771)</f>
        <v>0</v>
      </c>
      <c r="L200" s="33">
        <f>SUMIF(Chitiet!$B$9:$B$772,B200,Chitiet!$N$9:$N$772)</f>
        <v>3932500</v>
      </c>
      <c r="M200" s="33"/>
      <c r="N200" s="31" t="s">
        <v>228</v>
      </c>
    </row>
    <row r="201" spans="1:14" ht="20.25" customHeight="1">
      <c r="A201" s="28">
        <v>192</v>
      </c>
      <c r="B201" s="28" t="s">
        <v>997</v>
      </c>
      <c r="C201" s="29" t="s">
        <v>939</v>
      </c>
      <c r="D201" s="30" t="s">
        <v>940</v>
      </c>
      <c r="E201" s="28">
        <v>9</v>
      </c>
      <c r="F201" s="31" t="s">
        <v>252</v>
      </c>
      <c r="G201" s="32">
        <f>SUMIF(Chitiet!$B$9:$B$772,B201,Chitiet!$I$9:$I$772)</f>
        <v>45.1</v>
      </c>
      <c r="H201" s="32">
        <f>SUMIF(Chitiet!$B$9:$B$772,B201,Chitiet!$J$9:$J$772)</f>
        <v>45.1</v>
      </c>
      <c r="I201" s="59">
        <v>65000</v>
      </c>
      <c r="J201" s="33">
        <f t="shared" si="2"/>
        <v>2931500</v>
      </c>
      <c r="K201" s="33">
        <f>SUMIF(Chitiet!$B$9:$B$771,B201,Chitiet!$M$9:$M$771)</f>
        <v>0</v>
      </c>
      <c r="L201" s="33">
        <f>SUMIF(Chitiet!$B$9:$B$772,B201,Chitiet!$N$9:$N$772)</f>
        <v>2931500</v>
      </c>
      <c r="M201" s="33"/>
      <c r="N201" s="31" t="s">
        <v>254</v>
      </c>
    </row>
    <row r="202" spans="1:14" ht="20.25" customHeight="1">
      <c r="A202" s="28">
        <v>193</v>
      </c>
      <c r="B202" s="28" t="s">
        <v>998</v>
      </c>
      <c r="C202" s="29" t="s">
        <v>941</v>
      </c>
      <c r="D202" s="30" t="s">
        <v>65</v>
      </c>
      <c r="E202" s="28">
        <v>9</v>
      </c>
      <c r="F202" s="31" t="s">
        <v>252</v>
      </c>
      <c r="G202" s="32">
        <f>SUMIF(Chitiet!$B$9:$B$772,B202,Chitiet!$I$9:$I$772)</f>
        <v>45.3</v>
      </c>
      <c r="H202" s="32">
        <f>SUMIF(Chitiet!$B$9:$B$772,B202,Chitiet!$J$9:$J$772)</f>
        <v>45.3</v>
      </c>
      <c r="I202" s="59">
        <v>65000</v>
      </c>
      <c r="J202" s="33">
        <f t="shared" ref="J202:J264" si="3">I202*H202</f>
        <v>2944500</v>
      </c>
      <c r="K202" s="33">
        <f>SUMIF(Chitiet!$B$9:$B$771,B202,Chitiet!$M$9:$M$771)</f>
        <v>0</v>
      </c>
      <c r="L202" s="33">
        <f>SUMIF(Chitiet!$B$9:$B$772,B202,Chitiet!$N$9:$N$772)</f>
        <v>2944500</v>
      </c>
      <c r="M202" s="33"/>
      <c r="N202" s="31" t="s">
        <v>254</v>
      </c>
    </row>
    <row r="203" spans="1:14" ht="20.25" customHeight="1">
      <c r="A203" s="28">
        <v>194</v>
      </c>
      <c r="B203" s="28" t="s">
        <v>729</v>
      </c>
      <c r="C203" s="29" t="s">
        <v>741</v>
      </c>
      <c r="D203" s="30" t="s">
        <v>340</v>
      </c>
      <c r="E203" s="28">
        <v>9</v>
      </c>
      <c r="F203" s="31" t="s">
        <v>252</v>
      </c>
      <c r="G203" s="32">
        <f>SUMIF(Chitiet!$B$9:$B$772,B203,Chitiet!$I$9:$I$772)</f>
        <v>45.4</v>
      </c>
      <c r="H203" s="32">
        <f>SUMIF(Chitiet!$B$9:$B$772,B203,Chitiet!$J$9:$J$772)</f>
        <v>45.4</v>
      </c>
      <c r="I203" s="59">
        <v>65000</v>
      </c>
      <c r="J203" s="33">
        <f t="shared" si="3"/>
        <v>2951000</v>
      </c>
      <c r="K203" s="33">
        <f>SUMIF(Chitiet!$B$9:$B$771,B203,Chitiet!$M$9:$M$771)</f>
        <v>0</v>
      </c>
      <c r="L203" s="33">
        <f>SUMIF(Chitiet!$B$9:$B$772,B203,Chitiet!$N$9:$N$772)</f>
        <v>2951000</v>
      </c>
      <c r="M203" s="33"/>
      <c r="N203" s="31" t="s">
        <v>254</v>
      </c>
    </row>
    <row r="204" spans="1:14" ht="20.25" customHeight="1">
      <c r="A204" s="28">
        <v>195</v>
      </c>
      <c r="B204" s="28" t="s">
        <v>999</v>
      </c>
      <c r="C204" s="29" t="s">
        <v>370</v>
      </c>
      <c r="D204" s="30" t="s">
        <v>942</v>
      </c>
      <c r="E204" s="28">
        <v>9</v>
      </c>
      <c r="F204" s="31" t="s">
        <v>860</v>
      </c>
      <c r="G204" s="32">
        <f>SUMIF(Chitiet!$B$9:$B$772,B204,Chitiet!$I$9:$I$772)</f>
        <v>30.2</v>
      </c>
      <c r="H204" s="32">
        <f>SUMIF(Chitiet!$B$9:$B$772,B204,Chitiet!$J$9:$J$772)</f>
        <v>30.2</v>
      </c>
      <c r="I204" s="59">
        <v>65000</v>
      </c>
      <c r="J204" s="33">
        <f t="shared" si="3"/>
        <v>1963000</v>
      </c>
      <c r="K204" s="33">
        <f>SUMIF(Chitiet!$B$9:$B$771,B204,Chitiet!$M$9:$M$771)</f>
        <v>0</v>
      </c>
      <c r="L204" s="33">
        <f>SUMIF(Chitiet!$B$9:$B$772,B204,Chitiet!$N$9:$N$772)</f>
        <v>1963000</v>
      </c>
      <c r="M204" s="33"/>
      <c r="N204" s="31" t="s">
        <v>28</v>
      </c>
    </row>
    <row r="205" spans="1:14" ht="20.25" customHeight="1">
      <c r="A205" s="28">
        <v>196</v>
      </c>
      <c r="B205" s="28" t="s">
        <v>730</v>
      </c>
      <c r="C205" s="29" t="s">
        <v>279</v>
      </c>
      <c r="D205" s="30" t="s">
        <v>357</v>
      </c>
      <c r="E205" s="28">
        <v>10</v>
      </c>
      <c r="F205" s="31" t="s">
        <v>231</v>
      </c>
      <c r="G205" s="32">
        <f>SUMIF(Chitiet!$B$9:$B$772,B205,Chitiet!$I$9:$I$772)</f>
        <v>452.3</v>
      </c>
      <c r="H205" s="32">
        <f>SUMIF(Chitiet!$B$9:$B$772,B205,Chitiet!$J$9:$J$772)</f>
        <v>452.3</v>
      </c>
      <c r="I205" s="59">
        <v>65000</v>
      </c>
      <c r="J205" s="33">
        <f t="shared" si="3"/>
        <v>29399500</v>
      </c>
      <c r="K205" s="33">
        <f>SUMIF(Chitiet!$B$9:$B$771,B205,Chitiet!$M$9:$M$771)</f>
        <v>0</v>
      </c>
      <c r="L205" s="33">
        <f>SUMIF(Chitiet!$B$9:$B$772,B205,Chitiet!$N$9:$N$772)</f>
        <v>29399500</v>
      </c>
      <c r="M205" s="33"/>
      <c r="N205" s="31" t="s">
        <v>232</v>
      </c>
    </row>
    <row r="206" spans="1:14" ht="20.25" customHeight="1">
      <c r="A206" s="28">
        <v>197</v>
      </c>
      <c r="B206" s="28" t="s">
        <v>1000</v>
      </c>
      <c r="C206" s="29" t="s">
        <v>943</v>
      </c>
      <c r="D206" s="30" t="s">
        <v>944</v>
      </c>
      <c r="E206" s="28">
        <v>10</v>
      </c>
      <c r="F206" s="31" t="s">
        <v>231</v>
      </c>
      <c r="G206" s="32">
        <f>SUMIF(Chitiet!$B$9:$B$772,B206,Chitiet!$I$9:$I$772)</f>
        <v>45.4</v>
      </c>
      <c r="H206" s="32">
        <f>SUMIF(Chitiet!$B$9:$B$772,B206,Chitiet!$J$9:$J$772)</f>
        <v>45.4</v>
      </c>
      <c r="I206" s="59">
        <v>65000</v>
      </c>
      <c r="J206" s="33">
        <f t="shared" si="3"/>
        <v>2951000</v>
      </c>
      <c r="K206" s="33">
        <f>SUMIF(Chitiet!$B$9:$B$771,B206,Chitiet!$M$9:$M$771)</f>
        <v>0</v>
      </c>
      <c r="L206" s="33">
        <f>SUMIF(Chitiet!$B$9:$B$772,B206,Chitiet!$N$9:$N$772)</f>
        <v>2951000</v>
      </c>
      <c r="M206" s="33"/>
      <c r="N206" s="31" t="s">
        <v>232</v>
      </c>
    </row>
    <row r="207" spans="1:14" ht="20.25" customHeight="1">
      <c r="A207" s="28">
        <v>198</v>
      </c>
      <c r="B207" s="28" t="s">
        <v>637</v>
      </c>
      <c r="C207" s="29" t="s">
        <v>114</v>
      </c>
      <c r="D207" s="30" t="s">
        <v>115</v>
      </c>
      <c r="E207" s="28">
        <v>10</v>
      </c>
      <c r="F207" s="31" t="s">
        <v>231</v>
      </c>
      <c r="G207" s="32">
        <f>SUMIF(Chitiet!$B$9:$B$772,B207,Chitiet!$I$9:$I$772)</f>
        <v>362.3</v>
      </c>
      <c r="H207" s="32">
        <f>SUMIF(Chitiet!$B$9:$B$772,B207,Chitiet!$J$9:$J$772)</f>
        <v>362.3</v>
      </c>
      <c r="I207" s="59">
        <v>65000</v>
      </c>
      <c r="J207" s="33">
        <f t="shared" si="3"/>
        <v>23549500</v>
      </c>
      <c r="K207" s="33">
        <f>SUMIF(Chitiet!$B$9:$B$771,B207,Chitiet!$M$9:$M$771)</f>
        <v>0</v>
      </c>
      <c r="L207" s="33">
        <f>SUMIF(Chitiet!$B$9:$B$772,B207,Chitiet!$N$9:$N$772)</f>
        <v>23549500</v>
      </c>
      <c r="M207" s="33"/>
      <c r="N207" s="31" t="s">
        <v>232</v>
      </c>
    </row>
    <row r="208" spans="1:14" ht="20.25" customHeight="1">
      <c r="A208" s="28">
        <v>199</v>
      </c>
      <c r="B208" s="28" t="s">
        <v>1001</v>
      </c>
      <c r="C208" s="29" t="s">
        <v>60</v>
      </c>
      <c r="D208" s="30" t="s">
        <v>82</v>
      </c>
      <c r="E208" s="28">
        <v>10</v>
      </c>
      <c r="F208" s="31" t="s">
        <v>231</v>
      </c>
      <c r="G208" s="32">
        <f>SUMIF(Chitiet!$B$9:$B$772,B208,Chitiet!$I$9:$I$772)</f>
        <v>45.4</v>
      </c>
      <c r="H208" s="32">
        <f>SUMIF(Chitiet!$B$9:$B$772,B208,Chitiet!$J$9:$J$772)</f>
        <v>45.4</v>
      </c>
      <c r="I208" s="59">
        <v>65000</v>
      </c>
      <c r="J208" s="33">
        <f t="shared" si="3"/>
        <v>2951000</v>
      </c>
      <c r="K208" s="33">
        <f>SUMIF(Chitiet!$B$9:$B$771,B208,Chitiet!$M$9:$M$771)</f>
        <v>0</v>
      </c>
      <c r="L208" s="33">
        <f>SUMIF(Chitiet!$B$9:$B$772,B208,Chitiet!$N$9:$N$772)</f>
        <v>2951000</v>
      </c>
      <c r="M208" s="33"/>
      <c r="N208" s="31" t="s">
        <v>232</v>
      </c>
    </row>
    <row r="209" spans="1:14" ht="20.25" customHeight="1">
      <c r="A209" s="28">
        <v>200</v>
      </c>
      <c r="B209" s="28" t="s">
        <v>638</v>
      </c>
      <c r="C209" s="29" t="s">
        <v>233</v>
      </c>
      <c r="D209" s="30" t="s">
        <v>344</v>
      </c>
      <c r="E209" s="28">
        <v>10</v>
      </c>
      <c r="F209" s="31" t="s">
        <v>231</v>
      </c>
      <c r="G209" s="32">
        <f>SUMIF(Chitiet!$B$9:$B$772,B209,Chitiet!$I$9:$I$772)</f>
        <v>362.3</v>
      </c>
      <c r="H209" s="32">
        <f>SUMIF(Chitiet!$B$9:$B$772,B209,Chitiet!$J$9:$J$772)</f>
        <v>362.3</v>
      </c>
      <c r="I209" s="59">
        <v>65000</v>
      </c>
      <c r="J209" s="33">
        <f t="shared" si="3"/>
        <v>23549500</v>
      </c>
      <c r="K209" s="33">
        <f>SUMIF(Chitiet!$B$9:$B$771,B209,Chitiet!$M$9:$M$771)</f>
        <v>0</v>
      </c>
      <c r="L209" s="33">
        <f>SUMIF(Chitiet!$B$9:$B$772,B209,Chitiet!$N$9:$N$772)</f>
        <v>23549500</v>
      </c>
      <c r="M209" s="33"/>
      <c r="N209" s="31" t="s">
        <v>232</v>
      </c>
    </row>
    <row r="210" spans="1:14" ht="20.25" customHeight="1">
      <c r="A210" s="28">
        <v>201</v>
      </c>
      <c r="B210" s="28" t="s">
        <v>639</v>
      </c>
      <c r="C210" s="29" t="s">
        <v>363</v>
      </c>
      <c r="D210" s="30" t="s">
        <v>113</v>
      </c>
      <c r="E210" s="28">
        <v>10</v>
      </c>
      <c r="F210" s="31" t="s">
        <v>231</v>
      </c>
      <c r="G210" s="32">
        <f>SUMIF(Chitiet!$B$9:$B$772,B210,Chitiet!$I$9:$I$772)</f>
        <v>497.8</v>
      </c>
      <c r="H210" s="32">
        <f>SUMIF(Chitiet!$B$9:$B$772,B210,Chitiet!$J$9:$J$772)</f>
        <v>497.8</v>
      </c>
      <c r="I210" s="59">
        <v>65000</v>
      </c>
      <c r="J210" s="33">
        <f t="shared" si="3"/>
        <v>32357000</v>
      </c>
      <c r="K210" s="33">
        <f>SUMIF(Chitiet!$B$9:$B$771,B210,Chitiet!$M$9:$M$771)</f>
        <v>0</v>
      </c>
      <c r="L210" s="33">
        <f>SUMIF(Chitiet!$B$9:$B$772,B210,Chitiet!$N$9:$N$772)</f>
        <v>32357000</v>
      </c>
      <c r="M210" s="33"/>
      <c r="N210" s="31" t="s">
        <v>232</v>
      </c>
    </row>
    <row r="211" spans="1:14" ht="20.25" customHeight="1">
      <c r="A211" s="28">
        <v>202</v>
      </c>
      <c r="B211" s="28" t="s">
        <v>1002</v>
      </c>
      <c r="C211" s="29" t="s">
        <v>385</v>
      </c>
      <c r="D211" s="30" t="s">
        <v>945</v>
      </c>
      <c r="E211" s="28">
        <v>10</v>
      </c>
      <c r="F211" s="31" t="s">
        <v>231</v>
      </c>
      <c r="G211" s="32">
        <f>SUMIF(Chitiet!$B$9:$B$772,B211,Chitiet!$I$9:$I$772)</f>
        <v>90.8</v>
      </c>
      <c r="H211" s="32">
        <f>SUMIF(Chitiet!$B$9:$B$772,B211,Chitiet!$J$9:$J$772)</f>
        <v>90.8</v>
      </c>
      <c r="I211" s="59">
        <v>65000</v>
      </c>
      <c r="J211" s="33">
        <f t="shared" si="3"/>
        <v>5902000</v>
      </c>
      <c r="K211" s="33">
        <f>SUMIF(Chitiet!$B$9:$B$771,B211,Chitiet!$M$9:$M$771)</f>
        <v>0</v>
      </c>
      <c r="L211" s="33">
        <f>SUMIF(Chitiet!$B$9:$B$772,B211,Chitiet!$N$9:$N$772)</f>
        <v>5902000</v>
      </c>
      <c r="M211" s="33"/>
      <c r="N211" s="31" t="s">
        <v>232</v>
      </c>
    </row>
    <row r="212" spans="1:14" ht="20.25" customHeight="1">
      <c r="A212" s="28">
        <v>203</v>
      </c>
      <c r="B212" s="28" t="s">
        <v>640</v>
      </c>
      <c r="C212" s="29" t="s">
        <v>87</v>
      </c>
      <c r="D212" s="30" t="s">
        <v>366</v>
      </c>
      <c r="E212" s="28">
        <v>10</v>
      </c>
      <c r="F212" s="31" t="s">
        <v>231</v>
      </c>
      <c r="G212" s="32">
        <f>SUMIF(Chitiet!$B$9:$B$772,B212,Chitiet!$I$9:$I$772)</f>
        <v>407.30000000000007</v>
      </c>
      <c r="H212" s="32">
        <f>SUMIF(Chitiet!$B$9:$B$772,B212,Chitiet!$J$9:$J$772)</f>
        <v>407.30000000000007</v>
      </c>
      <c r="I212" s="59">
        <v>65000</v>
      </c>
      <c r="J212" s="33">
        <f t="shared" si="3"/>
        <v>26474500.000000004</v>
      </c>
      <c r="K212" s="33">
        <f>SUMIF(Chitiet!$B$9:$B$771,B212,Chitiet!$M$9:$M$771)</f>
        <v>0</v>
      </c>
      <c r="L212" s="33">
        <f>SUMIF(Chitiet!$B$9:$B$772,B212,Chitiet!$N$9:$N$772)</f>
        <v>26474500</v>
      </c>
      <c r="M212" s="33"/>
      <c r="N212" s="31" t="s">
        <v>232</v>
      </c>
    </row>
    <row r="213" spans="1:14" ht="20.25" customHeight="1">
      <c r="A213" s="28">
        <v>204</v>
      </c>
      <c r="B213" s="28" t="s">
        <v>641</v>
      </c>
      <c r="C213" s="29" t="s">
        <v>112</v>
      </c>
      <c r="D213" s="30" t="s">
        <v>49</v>
      </c>
      <c r="E213" s="28">
        <v>10</v>
      </c>
      <c r="F213" s="31" t="s">
        <v>231</v>
      </c>
      <c r="G213" s="32">
        <f>SUMIF(Chitiet!$B$9:$B$772,B213,Chitiet!$I$9:$I$772)</f>
        <v>317.20000000000005</v>
      </c>
      <c r="H213" s="32">
        <f>SUMIF(Chitiet!$B$9:$B$772,B213,Chitiet!$J$9:$J$772)</f>
        <v>317.20000000000005</v>
      </c>
      <c r="I213" s="59">
        <v>65000</v>
      </c>
      <c r="J213" s="33">
        <f t="shared" si="3"/>
        <v>20618000.000000004</v>
      </c>
      <c r="K213" s="33">
        <f>SUMIF(Chitiet!$B$9:$B$771,B213,Chitiet!$M$9:$M$771)</f>
        <v>0</v>
      </c>
      <c r="L213" s="33">
        <f>SUMIF(Chitiet!$B$9:$B$772,B213,Chitiet!$N$9:$N$772)</f>
        <v>20618000</v>
      </c>
      <c r="M213" s="33"/>
      <c r="N213" s="31" t="s">
        <v>232</v>
      </c>
    </row>
    <row r="214" spans="1:14" ht="20.25" customHeight="1">
      <c r="A214" s="28">
        <v>205</v>
      </c>
      <c r="B214" s="28" t="s">
        <v>760</v>
      </c>
      <c r="C214" s="29" t="s">
        <v>444</v>
      </c>
      <c r="D214" s="30" t="s">
        <v>347</v>
      </c>
      <c r="E214" s="28">
        <v>10</v>
      </c>
      <c r="F214" s="31" t="s">
        <v>231</v>
      </c>
      <c r="G214" s="32">
        <f>SUMIF(Chitiet!$B$9:$B$772,B214,Chitiet!$I$9:$I$772)</f>
        <v>271.7</v>
      </c>
      <c r="H214" s="32">
        <f>SUMIF(Chitiet!$B$9:$B$772,B214,Chitiet!$J$9:$J$772)</f>
        <v>271.7</v>
      </c>
      <c r="I214" s="59">
        <v>65000</v>
      </c>
      <c r="J214" s="33">
        <f t="shared" si="3"/>
        <v>17660500</v>
      </c>
      <c r="K214" s="33">
        <f>SUMIF(Chitiet!$B$9:$B$771,B214,Chitiet!$M$9:$M$771)</f>
        <v>0</v>
      </c>
      <c r="L214" s="33">
        <f>SUMIF(Chitiet!$B$9:$B$772,B214,Chitiet!$N$9:$N$772)</f>
        <v>17660500</v>
      </c>
      <c r="M214" s="33"/>
      <c r="N214" s="31" t="s">
        <v>232</v>
      </c>
    </row>
    <row r="215" spans="1:14" ht="20.25" customHeight="1">
      <c r="A215" s="28">
        <v>206</v>
      </c>
      <c r="B215" s="28" t="s">
        <v>541</v>
      </c>
      <c r="C215" s="29" t="s">
        <v>116</v>
      </c>
      <c r="D215" s="30" t="s">
        <v>399</v>
      </c>
      <c r="E215" s="28">
        <v>10</v>
      </c>
      <c r="F215" s="31" t="s">
        <v>231</v>
      </c>
      <c r="G215" s="32">
        <f>SUMIF(Chitiet!$B$9:$B$772,B215,Chitiet!$I$9:$I$772)</f>
        <v>135.9</v>
      </c>
      <c r="H215" s="32">
        <f>SUMIF(Chitiet!$B$9:$B$772,B215,Chitiet!$J$9:$J$772)</f>
        <v>135.9</v>
      </c>
      <c r="I215" s="59">
        <v>65000</v>
      </c>
      <c r="J215" s="33">
        <f t="shared" si="3"/>
        <v>8833500</v>
      </c>
      <c r="K215" s="33">
        <f>SUMIF(Chitiet!$B$9:$B$771,B215,Chitiet!$M$9:$M$771)</f>
        <v>0</v>
      </c>
      <c r="L215" s="33">
        <f>SUMIF(Chitiet!$B$9:$B$772,B215,Chitiet!$N$9:$N$772)</f>
        <v>8833500</v>
      </c>
      <c r="M215" s="33"/>
      <c r="N215" s="31" t="s">
        <v>232</v>
      </c>
    </row>
    <row r="216" spans="1:14" ht="20.25" customHeight="1">
      <c r="A216" s="28">
        <v>207</v>
      </c>
      <c r="B216" s="28" t="s">
        <v>838</v>
      </c>
      <c r="C216" s="29" t="s">
        <v>863</v>
      </c>
      <c r="D216" s="30" t="s">
        <v>357</v>
      </c>
      <c r="E216" s="28">
        <v>10</v>
      </c>
      <c r="F216" s="31" t="s">
        <v>231</v>
      </c>
      <c r="G216" s="32">
        <f>SUMIF(Chitiet!$B$9:$B$772,B216,Chitiet!$I$9:$I$772)</f>
        <v>30.1</v>
      </c>
      <c r="H216" s="32">
        <f>SUMIF(Chitiet!$B$9:$B$772,B216,Chitiet!$J$9:$J$772)</f>
        <v>30.1</v>
      </c>
      <c r="I216" s="59">
        <v>65000</v>
      </c>
      <c r="J216" s="33">
        <f t="shared" si="3"/>
        <v>1956500</v>
      </c>
      <c r="K216" s="33">
        <f>SUMIF(Chitiet!$B$9:$B$771,B216,Chitiet!$M$9:$M$771)</f>
        <v>0</v>
      </c>
      <c r="L216" s="33">
        <f>SUMIF(Chitiet!$B$9:$B$772,B216,Chitiet!$N$9:$N$772)</f>
        <v>1956500</v>
      </c>
      <c r="M216" s="33"/>
      <c r="N216" s="31" t="s">
        <v>232</v>
      </c>
    </row>
    <row r="217" spans="1:14" ht="20.25" customHeight="1">
      <c r="A217" s="28">
        <v>208</v>
      </c>
      <c r="B217" s="28" t="s">
        <v>124</v>
      </c>
      <c r="C217" s="29" t="s">
        <v>125</v>
      </c>
      <c r="D217" s="30" t="s">
        <v>465</v>
      </c>
      <c r="E217" s="28">
        <v>10</v>
      </c>
      <c r="F217" s="31" t="s">
        <v>231</v>
      </c>
      <c r="G217" s="32">
        <f>SUMIF(Chitiet!$B$9:$B$772,B217,Chitiet!$I$9:$I$772)</f>
        <v>75.2</v>
      </c>
      <c r="H217" s="32">
        <f>SUMIF(Chitiet!$B$9:$B$772,B217,Chitiet!$J$9:$J$772)</f>
        <v>75.2</v>
      </c>
      <c r="I217" s="59">
        <v>65000</v>
      </c>
      <c r="J217" s="33">
        <f t="shared" si="3"/>
        <v>4888000</v>
      </c>
      <c r="K217" s="33">
        <f>SUMIF(Chitiet!$B$9:$B$771,B217,Chitiet!$M$9:$M$771)</f>
        <v>0</v>
      </c>
      <c r="L217" s="33">
        <f>SUMIF(Chitiet!$B$9:$B$772,B217,Chitiet!$N$9:$N$772)</f>
        <v>4888000</v>
      </c>
      <c r="M217" s="33"/>
      <c r="N217" s="31" t="s">
        <v>232</v>
      </c>
    </row>
    <row r="218" spans="1:14" ht="20.25" customHeight="1">
      <c r="A218" s="28">
        <v>209</v>
      </c>
      <c r="B218" s="28" t="s">
        <v>126</v>
      </c>
      <c r="C218" s="29" t="s">
        <v>85</v>
      </c>
      <c r="D218" s="30" t="s">
        <v>347</v>
      </c>
      <c r="E218" s="28">
        <v>10</v>
      </c>
      <c r="F218" s="31" t="s">
        <v>231</v>
      </c>
      <c r="G218" s="32">
        <f>SUMIF(Chitiet!$B$9:$B$772,B218,Chitiet!$I$9:$I$772)</f>
        <v>226.9</v>
      </c>
      <c r="H218" s="32">
        <f>SUMIF(Chitiet!$B$9:$B$772,B218,Chitiet!$J$9:$J$772)</f>
        <v>226.9</v>
      </c>
      <c r="I218" s="59">
        <v>65000</v>
      </c>
      <c r="J218" s="33">
        <f t="shared" si="3"/>
        <v>14748500</v>
      </c>
      <c r="K218" s="33">
        <f>SUMIF(Chitiet!$B$9:$B$771,B218,Chitiet!$M$9:$M$771)</f>
        <v>0</v>
      </c>
      <c r="L218" s="33">
        <f>SUMIF(Chitiet!$B$9:$B$772,B218,Chitiet!$N$9:$N$772)</f>
        <v>14748500</v>
      </c>
      <c r="M218" s="33"/>
      <c r="N218" s="31" t="s">
        <v>232</v>
      </c>
    </row>
    <row r="219" spans="1:14" ht="20.25" customHeight="1">
      <c r="A219" s="28">
        <v>210</v>
      </c>
      <c r="B219" s="28" t="s">
        <v>1003</v>
      </c>
      <c r="C219" s="29" t="s">
        <v>325</v>
      </c>
      <c r="D219" s="30" t="s">
        <v>359</v>
      </c>
      <c r="E219" s="28">
        <v>10</v>
      </c>
      <c r="F219" s="31" t="s">
        <v>313</v>
      </c>
      <c r="G219" s="32">
        <f>SUMIF(Chitiet!$B$9:$B$772,B219,Chitiet!$I$9:$I$772)</f>
        <v>75.8</v>
      </c>
      <c r="H219" s="32">
        <f>SUMIF(Chitiet!$B$9:$B$772,B219,Chitiet!$J$9:$J$772)</f>
        <v>75.8</v>
      </c>
      <c r="I219" s="59">
        <v>65000</v>
      </c>
      <c r="J219" s="33">
        <f t="shared" si="3"/>
        <v>4927000</v>
      </c>
      <c r="K219" s="33">
        <f>SUMIF(Chitiet!$B$9:$B$771,B219,Chitiet!$M$9:$M$771)</f>
        <v>0</v>
      </c>
      <c r="L219" s="33">
        <f>SUMIF(Chitiet!$B$9:$B$772,B219,Chitiet!$N$9:$N$772)</f>
        <v>4927000</v>
      </c>
      <c r="M219" s="33"/>
      <c r="N219" s="31" t="s">
        <v>237</v>
      </c>
    </row>
    <row r="220" spans="1:14" ht="20.25" customHeight="1">
      <c r="A220" s="28">
        <v>211</v>
      </c>
      <c r="B220" s="28" t="s">
        <v>1004</v>
      </c>
      <c r="C220" s="29" t="s">
        <v>89</v>
      </c>
      <c r="D220" s="30" t="s">
        <v>323</v>
      </c>
      <c r="E220" s="28">
        <v>10</v>
      </c>
      <c r="F220" s="31" t="s">
        <v>313</v>
      </c>
      <c r="G220" s="32">
        <f>SUMIF(Chitiet!$B$9:$B$772,B220,Chitiet!$I$9:$I$772)</f>
        <v>30.4</v>
      </c>
      <c r="H220" s="32">
        <f>SUMIF(Chitiet!$B$9:$B$772,B220,Chitiet!$J$9:$J$772)</f>
        <v>30.4</v>
      </c>
      <c r="I220" s="59">
        <v>65000</v>
      </c>
      <c r="J220" s="33">
        <f t="shared" si="3"/>
        <v>1976000</v>
      </c>
      <c r="K220" s="33">
        <f>SUMIF(Chitiet!$B$9:$B$771,B220,Chitiet!$M$9:$M$771)</f>
        <v>0</v>
      </c>
      <c r="L220" s="33">
        <f>SUMIF(Chitiet!$B$9:$B$772,B220,Chitiet!$N$9:$N$772)</f>
        <v>1976000</v>
      </c>
      <c r="M220" s="33"/>
      <c r="N220" s="31" t="s">
        <v>237</v>
      </c>
    </row>
    <row r="221" spans="1:14" ht="20.25" customHeight="1">
      <c r="A221" s="28">
        <v>212</v>
      </c>
      <c r="B221" s="28" t="s">
        <v>643</v>
      </c>
      <c r="C221" s="29" t="s">
        <v>119</v>
      </c>
      <c r="D221" s="30" t="s">
        <v>120</v>
      </c>
      <c r="E221" s="28">
        <v>10</v>
      </c>
      <c r="F221" s="31" t="s">
        <v>313</v>
      </c>
      <c r="G221" s="32">
        <f>SUMIF(Chitiet!$B$9:$B$772,B221,Chitiet!$I$9:$I$772)</f>
        <v>90.5</v>
      </c>
      <c r="H221" s="32">
        <f>SUMIF(Chitiet!$B$9:$B$772,B221,Chitiet!$J$9:$J$772)</f>
        <v>90.5</v>
      </c>
      <c r="I221" s="59">
        <v>65000</v>
      </c>
      <c r="J221" s="33">
        <f t="shared" si="3"/>
        <v>5882500</v>
      </c>
      <c r="K221" s="33">
        <f>SUMIF(Chitiet!$B$9:$B$771,B221,Chitiet!$M$9:$M$771)</f>
        <v>0</v>
      </c>
      <c r="L221" s="33">
        <f>SUMIF(Chitiet!$B$9:$B$772,B221,Chitiet!$N$9:$N$772)</f>
        <v>5882500</v>
      </c>
      <c r="M221" s="33"/>
      <c r="N221" s="31" t="s">
        <v>237</v>
      </c>
    </row>
    <row r="222" spans="1:14" ht="20.25" customHeight="1">
      <c r="A222" s="28">
        <v>213</v>
      </c>
      <c r="B222" s="28" t="s">
        <v>644</v>
      </c>
      <c r="C222" s="29" t="s">
        <v>118</v>
      </c>
      <c r="D222" s="30" t="s">
        <v>434</v>
      </c>
      <c r="E222" s="28">
        <v>10</v>
      </c>
      <c r="F222" s="31" t="s">
        <v>313</v>
      </c>
      <c r="G222" s="32">
        <f>SUMIF(Chitiet!$B$9:$B$772,B222,Chitiet!$I$9:$I$772)</f>
        <v>30.4</v>
      </c>
      <c r="H222" s="32">
        <f>SUMIF(Chitiet!$B$9:$B$772,B222,Chitiet!$J$9:$J$772)</f>
        <v>30.4</v>
      </c>
      <c r="I222" s="59">
        <v>65000</v>
      </c>
      <c r="J222" s="33">
        <f t="shared" si="3"/>
        <v>1976000</v>
      </c>
      <c r="K222" s="33">
        <f>SUMIF(Chitiet!$B$9:$B$771,B222,Chitiet!$M$9:$M$771)</f>
        <v>0</v>
      </c>
      <c r="L222" s="33">
        <f>SUMIF(Chitiet!$B$9:$B$772,B222,Chitiet!$N$9:$N$772)</f>
        <v>1976000</v>
      </c>
      <c r="M222" s="33"/>
      <c r="N222" s="31" t="s">
        <v>237</v>
      </c>
    </row>
    <row r="223" spans="1:14" ht="20.25" customHeight="1">
      <c r="A223" s="28">
        <v>214</v>
      </c>
      <c r="B223" s="28" t="s">
        <v>540</v>
      </c>
      <c r="C223" s="29" t="s">
        <v>464</v>
      </c>
      <c r="D223" s="30" t="s">
        <v>331</v>
      </c>
      <c r="E223" s="28">
        <v>10</v>
      </c>
      <c r="F223" s="31" t="s">
        <v>313</v>
      </c>
      <c r="G223" s="32">
        <f>SUMIF(Chitiet!$B$9:$B$772,B223,Chitiet!$I$9:$I$772)</f>
        <v>30.4</v>
      </c>
      <c r="H223" s="32">
        <f>SUMIF(Chitiet!$B$9:$B$772,B223,Chitiet!$J$9:$J$772)</f>
        <v>30.4</v>
      </c>
      <c r="I223" s="59">
        <v>65000</v>
      </c>
      <c r="J223" s="33">
        <f t="shared" si="3"/>
        <v>1976000</v>
      </c>
      <c r="K223" s="33">
        <f>SUMIF(Chitiet!$B$9:$B$771,B223,Chitiet!$M$9:$M$771)</f>
        <v>0</v>
      </c>
      <c r="L223" s="33">
        <f>SUMIF(Chitiet!$B$9:$B$772,B223,Chitiet!$N$9:$N$772)</f>
        <v>1976000</v>
      </c>
      <c r="M223" s="33"/>
      <c r="N223" s="31" t="s">
        <v>237</v>
      </c>
    </row>
    <row r="224" spans="1:14" ht="20.25" customHeight="1">
      <c r="A224" s="28">
        <v>215</v>
      </c>
      <c r="B224" s="28" t="s">
        <v>1005</v>
      </c>
      <c r="C224" s="29" t="s">
        <v>325</v>
      </c>
      <c r="D224" s="30" t="s">
        <v>49</v>
      </c>
      <c r="E224" s="28">
        <v>10</v>
      </c>
      <c r="F224" s="31" t="s">
        <v>313</v>
      </c>
      <c r="G224" s="32">
        <f>SUMIF(Chitiet!$B$9:$B$772,B224,Chitiet!$I$9:$I$772)</f>
        <v>60.5</v>
      </c>
      <c r="H224" s="32">
        <f>SUMIF(Chitiet!$B$9:$B$772,B224,Chitiet!$J$9:$J$772)</f>
        <v>60.5</v>
      </c>
      <c r="I224" s="59">
        <v>65000</v>
      </c>
      <c r="J224" s="33">
        <f t="shared" si="3"/>
        <v>3932500</v>
      </c>
      <c r="K224" s="33">
        <f>SUMIF(Chitiet!$B$9:$B$771,B224,Chitiet!$M$9:$M$771)</f>
        <v>0</v>
      </c>
      <c r="L224" s="33">
        <f>SUMIF(Chitiet!$B$9:$B$772,B224,Chitiet!$N$9:$N$772)</f>
        <v>3932500</v>
      </c>
      <c r="M224" s="33"/>
      <c r="N224" s="31" t="s">
        <v>237</v>
      </c>
    </row>
    <row r="225" spans="1:14" ht="20.25" customHeight="1">
      <c r="A225" s="28">
        <v>216</v>
      </c>
      <c r="B225" s="28" t="s">
        <v>1006</v>
      </c>
      <c r="C225" s="29" t="s">
        <v>946</v>
      </c>
      <c r="D225" s="30" t="s">
        <v>92</v>
      </c>
      <c r="E225" s="28">
        <v>10</v>
      </c>
      <c r="F225" s="31" t="s">
        <v>313</v>
      </c>
      <c r="G225" s="32">
        <f>SUMIF(Chitiet!$B$9:$B$772,B225,Chitiet!$I$9:$I$772)</f>
        <v>30.1</v>
      </c>
      <c r="H225" s="32">
        <f>SUMIF(Chitiet!$B$9:$B$772,B225,Chitiet!$J$9:$J$772)</f>
        <v>30.1</v>
      </c>
      <c r="I225" s="59">
        <v>65000</v>
      </c>
      <c r="J225" s="33">
        <f t="shared" si="3"/>
        <v>1956500</v>
      </c>
      <c r="K225" s="33">
        <f>SUMIF(Chitiet!$B$9:$B$771,B225,Chitiet!$M$9:$M$771)</f>
        <v>0</v>
      </c>
      <c r="L225" s="33">
        <f>SUMIF(Chitiet!$B$9:$B$772,B225,Chitiet!$N$9:$N$772)</f>
        <v>1956500</v>
      </c>
      <c r="M225" s="33"/>
      <c r="N225" s="31" t="s">
        <v>237</v>
      </c>
    </row>
    <row r="226" spans="1:14" ht="20.25" customHeight="1">
      <c r="A226" s="28">
        <v>217</v>
      </c>
      <c r="B226" s="28" t="s">
        <v>645</v>
      </c>
      <c r="C226" s="29" t="s">
        <v>122</v>
      </c>
      <c r="D226" s="30" t="s">
        <v>341</v>
      </c>
      <c r="E226" s="28">
        <v>10</v>
      </c>
      <c r="F226" s="31" t="s">
        <v>690</v>
      </c>
      <c r="G226" s="32">
        <f>SUMIF(Chitiet!$B$9:$B$772,B226,Chitiet!$I$9:$I$772)</f>
        <v>45.1</v>
      </c>
      <c r="H226" s="32">
        <f>SUMIF(Chitiet!$B$9:$B$772,B226,Chitiet!$J$9:$J$772)</f>
        <v>45.1</v>
      </c>
      <c r="I226" s="59">
        <v>65000</v>
      </c>
      <c r="J226" s="33">
        <f t="shared" si="3"/>
        <v>2931500</v>
      </c>
      <c r="K226" s="33">
        <f>SUMIF(Chitiet!$B$9:$B$771,B226,Chitiet!$M$9:$M$771)</f>
        <v>0</v>
      </c>
      <c r="L226" s="33">
        <f>SUMIF(Chitiet!$B$9:$B$772,B226,Chitiet!$N$9:$N$772)</f>
        <v>2931500</v>
      </c>
      <c r="M226" s="33"/>
      <c r="N226" s="31" t="s">
        <v>171</v>
      </c>
    </row>
    <row r="227" spans="1:14" ht="20.25" customHeight="1">
      <c r="A227" s="28">
        <v>218</v>
      </c>
      <c r="B227" s="28" t="s">
        <v>761</v>
      </c>
      <c r="C227" s="29" t="s">
        <v>363</v>
      </c>
      <c r="D227" s="30" t="s">
        <v>778</v>
      </c>
      <c r="E227" s="28">
        <v>10</v>
      </c>
      <c r="F227" s="31" t="s">
        <v>690</v>
      </c>
      <c r="G227" s="32">
        <f>SUMIF(Chitiet!$B$9:$B$772,B227,Chitiet!$I$9:$I$772)</f>
        <v>75.2</v>
      </c>
      <c r="H227" s="32">
        <f>SUMIF(Chitiet!$B$9:$B$772,B227,Chitiet!$J$9:$J$772)</f>
        <v>75.2</v>
      </c>
      <c r="I227" s="59">
        <v>65000</v>
      </c>
      <c r="J227" s="33">
        <f t="shared" si="3"/>
        <v>4888000</v>
      </c>
      <c r="K227" s="33">
        <f>SUMIF(Chitiet!$B$9:$B$771,B227,Chitiet!$M$9:$M$771)</f>
        <v>0</v>
      </c>
      <c r="L227" s="33">
        <f>SUMIF(Chitiet!$B$9:$B$772,B227,Chitiet!$N$9:$N$772)</f>
        <v>4888000</v>
      </c>
      <c r="M227" s="33"/>
      <c r="N227" s="31" t="s">
        <v>171</v>
      </c>
    </row>
    <row r="228" spans="1:14" ht="20.25" customHeight="1">
      <c r="A228" s="28">
        <v>219</v>
      </c>
      <c r="B228" s="28" t="s">
        <v>646</v>
      </c>
      <c r="C228" s="29" t="s">
        <v>123</v>
      </c>
      <c r="D228" s="30" t="s">
        <v>336</v>
      </c>
      <c r="E228" s="28">
        <v>10</v>
      </c>
      <c r="F228" s="31" t="s">
        <v>690</v>
      </c>
      <c r="G228" s="32">
        <f>SUMIF(Chitiet!$B$9:$B$772,B228,Chitiet!$I$9:$I$772)</f>
        <v>135.30000000000001</v>
      </c>
      <c r="H228" s="32">
        <f>SUMIF(Chitiet!$B$9:$B$772,B228,Chitiet!$J$9:$J$772)</f>
        <v>135.30000000000001</v>
      </c>
      <c r="I228" s="59">
        <v>65000</v>
      </c>
      <c r="J228" s="33">
        <f t="shared" si="3"/>
        <v>8794500</v>
      </c>
      <c r="K228" s="33">
        <f>SUMIF(Chitiet!$B$9:$B$771,B228,Chitiet!$M$9:$M$771)</f>
        <v>0</v>
      </c>
      <c r="L228" s="33">
        <f>SUMIF(Chitiet!$B$9:$B$772,B228,Chitiet!$N$9:$N$772)</f>
        <v>8794500</v>
      </c>
      <c r="M228" s="33"/>
      <c r="N228" s="31" t="s">
        <v>171</v>
      </c>
    </row>
    <row r="229" spans="1:14" ht="20.25" customHeight="1">
      <c r="A229" s="28">
        <v>220</v>
      </c>
      <c r="B229" s="28" t="s">
        <v>647</v>
      </c>
      <c r="C229" s="29" t="s">
        <v>117</v>
      </c>
      <c r="D229" s="30" t="s">
        <v>351</v>
      </c>
      <c r="E229" s="28">
        <v>10</v>
      </c>
      <c r="F229" s="31" t="s">
        <v>690</v>
      </c>
      <c r="G229" s="32">
        <f>SUMIF(Chitiet!$B$9:$B$772,B229,Chitiet!$I$9:$I$772)</f>
        <v>30.1</v>
      </c>
      <c r="H229" s="32">
        <f>SUMIF(Chitiet!$B$9:$B$772,B229,Chitiet!$J$9:$J$772)</f>
        <v>30.1</v>
      </c>
      <c r="I229" s="59">
        <v>65000</v>
      </c>
      <c r="J229" s="33">
        <f t="shared" si="3"/>
        <v>1956500</v>
      </c>
      <c r="K229" s="33">
        <f>SUMIF(Chitiet!$B$9:$B$771,B229,Chitiet!$M$9:$M$771)</f>
        <v>0</v>
      </c>
      <c r="L229" s="33">
        <f>SUMIF(Chitiet!$B$9:$B$772,B229,Chitiet!$N$9:$N$772)</f>
        <v>1956500</v>
      </c>
      <c r="M229" s="33"/>
      <c r="N229" s="31" t="s">
        <v>171</v>
      </c>
    </row>
    <row r="230" spans="1:14" ht="20.25" customHeight="1">
      <c r="A230" s="28">
        <v>221</v>
      </c>
      <c r="B230" s="28" t="s">
        <v>834</v>
      </c>
      <c r="C230" s="29" t="s">
        <v>121</v>
      </c>
      <c r="D230" s="30" t="s">
        <v>115</v>
      </c>
      <c r="E230" s="28">
        <v>10</v>
      </c>
      <c r="F230" s="31" t="s">
        <v>690</v>
      </c>
      <c r="G230" s="32">
        <f>SUMIF(Chitiet!$B$9:$B$772,B230,Chitiet!$I$9:$I$772)</f>
        <v>75.2</v>
      </c>
      <c r="H230" s="32">
        <f>SUMIF(Chitiet!$B$9:$B$772,B230,Chitiet!$J$9:$J$772)</f>
        <v>75.2</v>
      </c>
      <c r="I230" s="59">
        <v>65000</v>
      </c>
      <c r="J230" s="33">
        <f t="shared" si="3"/>
        <v>4888000</v>
      </c>
      <c r="K230" s="33">
        <f>SUMIF(Chitiet!$B$9:$B$771,B230,Chitiet!$M$9:$M$771)</f>
        <v>0</v>
      </c>
      <c r="L230" s="33">
        <f>SUMIF(Chitiet!$B$9:$B$772,B230,Chitiet!$N$9:$N$772)</f>
        <v>4888000</v>
      </c>
      <c r="M230" s="33"/>
      <c r="N230" s="31" t="s">
        <v>171</v>
      </c>
    </row>
    <row r="231" spans="1:14" ht="20.25" customHeight="1">
      <c r="A231" s="28">
        <v>222</v>
      </c>
      <c r="B231" s="28" t="s">
        <v>648</v>
      </c>
      <c r="C231" s="29" t="s">
        <v>444</v>
      </c>
      <c r="D231" s="30" t="s">
        <v>349</v>
      </c>
      <c r="E231" s="28">
        <v>10</v>
      </c>
      <c r="F231" s="31" t="s">
        <v>690</v>
      </c>
      <c r="G231" s="32">
        <f>SUMIF(Chitiet!$B$9:$B$772,B231,Chitiet!$I$9:$I$772)</f>
        <v>45.1</v>
      </c>
      <c r="H231" s="32">
        <f>SUMIF(Chitiet!$B$9:$B$772,B231,Chitiet!$J$9:$J$772)</f>
        <v>45.1</v>
      </c>
      <c r="I231" s="59">
        <v>65000</v>
      </c>
      <c r="J231" s="33">
        <f t="shared" si="3"/>
        <v>2931500</v>
      </c>
      <c r="K231" s="33">
        <f>SUMIF(Chitiet!$B$9:$B$771,B231,Chitiet!$M$9:$M$771)</f>
        <v>0</v>
      </c>
      <c r="L231" s="33">
        <f>SUMIF(Chitiet!$B$9:$B$772,B231,Chitiet!$N$9:$N$772)</f>
        <v>2931500</v>
      </c>
      <c r="M231" s="33"/>
      <c r="N231" s="31" t="s">
        <v>171</v>
      </c>
    </row>
    <row r="232" spans="1:14" ht="20.25" customHeight="1">
      <c r="A232" s="28">
        <v>223</v>
      </c>
      <c r="B232" s="28" t="s">
        <v>1007</v>
      </c>
      <c r="C232" s="29" t="s">
        <v>358</v>
      </c>
      <c r="D232" s="30" t="s">
        <v>394</v>
      </c>
      <c r="E232" s="28">
        <v>10</v>
      </c>
      <c r="F232" s="31" t="s">
        <v>861</v>
      </c>
      <c r="G232" s="32">
        <f>SUMIF(Chitiet!$B$9:$B$772,B232,Chitiet!$I$9:$I$772)</f>
        <v>45.3</v>
      </c>
      <c r="H232" s="32">
        <f>SUMIF(Chitiet!$B$9:$B$772,B232,Chitiet!$J$9:$J$772)</f>
        <v>45.3</v>
      </c>
      <c r="I232" s="59">
        <v>65000</v>
      </c>
      <c r="J232" s="33">
        <f t="shared" si="3"/>
        <v>2944500</v>
      </c>
      <c r="K232" s="33">
        <f>SUMIF(Chitiet!$B$9:$B$771,B232,Chitiet!$M$9:$M$771)</f>
        <v>0</v>
      </c>
      <c r="L232" s="33">
        <f>SUMIF(Chitiet!$B$9:$B$772,B232,Chitiet!$N$9:$N$772)</f>
        <v>2944500</v>
      </c>
      <c r="M232" s="33"/>
      <c r="N232" s="31" t="s">
        <v>29</v>
      </c>
    </row>
    <row r="233" spans="1:14" ht="20.25" customHeight="1">
      <c r="A233" s="28">
        <v>224</v>
      </c>
      <c r="B233" s="28" t="s">
        <v>836</v>
      </c>
      <c r="C233" s="29" t="s">
        <v>325</v>
      </c>
      <c r="D233" s="30" t="s">
        <v>394</v>
      </c>
      <c r="E233" s="28">
        <v>10</v>
      </c>
      <c r="F233" s="31" t="s">
        <v>861</v>
      </c>
      <c r="G233" s="32">
        <f>SUMIF(Chitiet!$B$9:$B$772,B233,Chitiet!$I$9:$I$772)</f>
        <v>75.2</v>
      </c>
      <c r="H233" s="32">
        <f>SUMIF(Chitiet!$B$9:$B$772,B233,Chitiet!$J$9:$J$772)</f>
        <v>75.2</v>
      </c>
      <c r="I233" s="59">
        <v>65000</v>
      </c>
      <c r="J233" s="33">
        <f t="shared" si="3"/>
        <v>4888000</v>
      </c>
      <c r="K233" s="33">
        <f>SUMIF(Chitiet!$B$9:$B$771,B233,Chitiet!$M$9:$M$771)</f>
        <v>0</v>
      </c>
      <c r="L233" s="33">
        <f>SUMIF(Chitiet!$B$9:$B$772,B233,Chitiet!$N$9:$N$772)</f>
        <v>4888000</v>
      </c>
      <c r="M233" s="33"/>
      <c r="N233" s="31" t="s">
        <v>29</v>
      </c>
    </row>
    <row r="234" spans="1:14" ht="20.25" customHeight="1">
      <c r="A234" s="28">
        <v>225</v>
      </c>
      <c r="B234" s="28" t="s">
        <v>835</v>
      </c>
      <c r="C234" s="29" t="s">
        <v>862</v>
      </c>
      <c r="D234" s="30" t="s">
        <v>331</v>
      </c>
      <c r="E234" s="28">
        <v>10</v>
      </c>
      <c r="F234" s="31" t="s">
        <v>1033</v>
      </c>
      <c r="G234" s="32">
        <f>SUMIF(Chitiet!$B$9:$B$772,B234,Chitiet!$I$9:$I$772)</f>
        <v>151.1</v>
      </c>
      <c r="H234" s="32">
        <f>SUMIF(Chitiet!$B$9:$B$772,B234,Chitiet!$J$9:$J$772)</f>
        <v>151.1</v>
      </c>
      <c r="I234" s="59">
        <v>65000</v>
      </c>
      <c r="J234" s="33">
        <f t="shared" si="3"/>
        <v>9821500</v>
      </c>
      <c r="K234" s="33">
        <f>SUMIF(Chitiet!$B$9:$B$771,B234,Chitiet!$M$9:$M$771)</f>
        <v>0</v>
      </c>
      <c r="L234" s="33">
        <f>SUMIF(Chitiet!$B$9:$B$772,B234,Chitiet!$N$9:$N$772)</f>
        <v>9821500</v>
      </c>
      <c r="M234" s="33"/>
      <c r="N234" s="31" t="s">
        <v>234</v>
      </c>
    </row>
    <row r="235" spans="1:14" ht="20.25" customHeight="1">
      <c r="A235" s="28">
        <v>226</v>
      </c>
      <c r="B235" s="28" t="s">
        <v>837</v>
      </c>
      <c r="C235" s="29" t="s">
        <v>325</v>
      </c>
      <c r="D235" s="30" t="s">
        <v>92</v>
      </c>
      <c r="E235" s="28">
        <v>10</v>
      </c>
      <c r="F235" s="31" t="s">
        <v>1033</v>
      </c>
      <c r="G235" s="32">
        <f>SUMIF(Chitiet!$B$9:$B$772,B235,Chitiet!$I$9:$I$772)</f>
        <v>45.3</v>
      </c>
      <c r="H235" s="32">
        <f>SUMIF(Chitiet!$B$9:$B$772,B235,Chitiet!$J$9:$J$772)</f>
        <v>45.3</v>
      </c>
      <c r="I235" s="59">
        <v>65000</v>
      </c>
      <c r="J235" s="33">
        <f t="shared" si="3"/>
        <v>2944500</v>
      </c>
      <c r="K235" s="33">
        <f>SUMIF(Chitiet!$B$9:$B$771,B235,Chitiet!$M$9:$M$771)</f>
        <v>0</v>
      </c>
      <c r="L235" s="33">
        <f>SUMIF(Chitiet!$B$9:$B$772,B235,Chitiet!$N$9:$N$772)</f>
        <v>2944500</v>
      </c>
      <c r="M235" s="33"/>
      <c r="N235" s="31" t="s">
        <v>234</v>
      </c>
    </row>
    <row r="236" spans="1:14" ht="20.25" customHeight="1">
      <c r="A236" s="28">
        <v>227</v>
      </c>
      <c r="B236" s="28" t="s">
        <v>642</v>
      </c>
      <c r="C236" s="29" t="s">
        <v>385</v>
      </c>
      <c r="D236" s="30" t="s">
        <v>340</v>
      </c>
      <c r="E236" s="28">
        <v>10</v>
      </c>
      <c r="F236" s="31" t="s">
        <v>1033</v>
      </c>
      <c r="G236" s="32">
        <f>SUMIF(Chitiet!$B$9:$B$772,B236,Chitiet!$I$9:$I$772)</f>
        <v>45.1</v>
      </c>
      <c r="H236" s="32">
        <f>SUMIF(Chitiet!$B$9:$B$772,B236,Chitiet!$J$9:$J$772)</f>
        <v>45.1</v>
      </c>
      <c r="I236" s="59">
        <v>65000</v>
      </c>
      <c r="J236" s="33">
        <f t="shared" si="3"/>
        <v>2931500</v>
      </c>
      <c r="K236" s="33">
        <f>SUMIF(Chitiet!$B$9:$B$771,B236,Chitiet!$M$9:$M$771)</f>
        <v>0</v>
      </c>
      <c r="L236" s="33">
        <f>SUMIF(Chitiet!$B$9:$B$772,B236,Chitiet!$N$9:$N$772)</f>
        <v>2931500</v>
      </c>
      <c r="M236" s="33"/>
      <c r="N236" s="31" t="s">
        <v>234</v>
      </c>
    </row>
    <row r="237" spans="1:14" ht="20.25" customHeight="1">
      <c r="A237" s="28">
        <v>228</v>
      </c>
      <c r="B237" s="28" t="s">
        <v>649</v>
      </c>
      <c r="C237" s="29" t="s">
        <v>390</v>
      </c>
      <c r="D237" s="30" t="s">
        <v>92</v>
      </c>
      <c r="E237" s="28">
        <v>10</v>
      </c>
      <c r="F237" s="31" t="s">
        <v>1033</v>
      </c>
      <c r="G237" s="32">
        <f>SUMIF(Chitiet!$B$9:$B$772,B237,Chitiet!$I$9:$I$772)</f>
        <v>195.90000000000003</v>
      </c>
      <c r="H237" s="32">
        <f>SUMIF(Chitiet!$B$9:$B$772,B237,Chitiet!$J$9:$J$772)</f>
        <v>195.90000000000003</v>
      </c>
      <c r="I237" s="59">
        <v>65000</v>
      </c>
      <c r="J237" s="33">
        <f t="shared" si="3"/>
        <v>12733500.000000002</v>
      </c>
      <c r="K237" s="33">
        <f>SUMIF(Chitiet!$B$9:$B$771,B237,Chitiet!$M$9:$M$771)</f>
        <v>0</v>
      </c>
      <c r="L237" s="33">
        <f>SUMIF(Chitiet!$B$9:$B$772,B237,Chitiet!$N$9:$N$772)</f>
        <v>12733500</v>
      </c>
      <c r="M237" s="33"/>
      <c r="N237" s="31" t="s">
        <v>234</v>
      </c>
    </row>
    <row r="238" spans="1:14" ht="20.25" customHeight="1">
      <c r="A238" s="28">
        <v>229</v>
      </c>
      <c r="B238" s="28" t="s">
        <v>762</v>
      </c>
      <c r="C238" s="29" t="s">
        <v>325</v>
      </c>
      <c r="D238" s="30" t="s">
        <v>384</v>
      </c>
      <c r="E238" s="28">
        <v>10</v>
      </c>
      <c r="F238" s="31" t="s">
        <v>1033</v>
      </c>
      <c r="G238" s="32">
        <f>SUMIF(Chitiet!$B$9:$B$772,B238,Chitiet!$I$9:$I$772)</f>
        <v>135.79999999999998</v>
      </c>
      <c r="H238" s="32">
        <f>SUMIF(Chitiet!$B$9:$B$772,B238,Chitiet!$J$9:$J$772)</f>
        <v>135.79999999999998</v>
      </c>
      <c r="I238" s="59">
        <v>65000</v>
      </c>
      <c r="J238" s="33">
        <f t="shared" si="3"/>
        <v>8826999.9999999981</v>
      </c>
      <c r="K238" s="33">
        <f>SUMIF(Chitiet!$B$9:$B$771,B238,Chitiet!$M$9:$M$771)</f>
        <v>0</v>
      </c>
      <c r="L238" s="33">
        <f>SUMIF(Chitiet!$B$9:$B$772,B238,Chitiet!$N$9:$N$772)</f>
        <v>8827000</v>
      </c>
      <c r="M238" s="33"/>
      <c r="N238" s="31" t="s">
        <v>234</v>
      </c>
    </row>
    <row r="239" spans="1:14" ht="20.25" customHeight="1">
      <c r="A239" s="28">
        <v>230</v>
      </c>
      <c r="B239" s="28" t="s">
        <v>567</v>
      </c>
      <c r="C239" s="29" t="s">
        <v>127</v>
      </c>
      <c r="D239" s="30" t="s">
        <v>329</v>
      </c>
      <c r="E239" s="28">
        <v>11</v>
      </c>
      <c r="F239" s="31" t="s">
        <v>512</v>
      </c>
      <c r="G239" s="32">
        <f>SUMIF(Chitiet!$B$9:$B$772,B239,Chitiet!$I$9:$I$772)</f>
        <v>30.1</v>
      </c>
      <c r="H239" s="32">
        <f>SUMIF(Chitiet!$B$9:$B$772,B239,Chitiet!$J$9:$J$772)</f>
        <v>30.1</v>
      </c>
      <c r="I239" s="59">
        <v>65000</v>
      </c>
      <c r="J239" s="33">
        <f t="shared" si="3"/>
        <v>1956500</v>
      </c>
      <c r="K239" s="33">
        <f>SUMIF(Chitiet!$B$9:$B$771,B239,Chitiet!$M$9:$M$771)</f>
        <v>0</v>
      </c>
      <c r="L239" s="33">
        <f>SUMIF(Chitiet!$B$9:$B$772,B239,Chitiet!$N$9:$N$772)</f>
        <v>1956500</v>
      </c>
      <c r="M239" s="33"/>
      <c r="N239" s="31" t="s">
        <v>199</v>
      </c>
    </row>
    <row r="240" spans="1:14" ht="20.25" customHeight="1">
      <c r="A240" s="28">
        <v>231</v>
      </c>
      <c r="B240" s="28" t="s">
        <v>1008</v>
      </c>
      <c r="C240" s="29" t="s">
        <v>128</v>
      </c>
      <c r="D240" s="30" t="s">
        <v>428</v>
      </c>
      <c r="E240" s="28">
        <v>11</v>
      </c>
      <c r="F240" s="31" t="s">
        <v>512</v>
      </c>
      <c r="G240" s="32">
        <f>SUMIF(Chitiet!$B$9:$B$772,B240,Chitiet!$I$9:$I$772)</f>
        <v>30.1</v>
      </c>
      <c r="H240" s="32">
        <f>SUMIF(Chitiet!$B$9:$B$772,B240,Chitiet!$J$9:$J$772)</f>
        <v>30.1</v>
      </c>
      <c r="I240" s="59">
        <v>65000</v>
      </c>
      <c r="J240" s="33">
        <f t="shared" si="3"/>
        <v>1956500</v>
      </c>
      <c r="K240" s="33">
        <f>SUMIF(Chitiet!$B$9:$B$771,B240,Chitiet!$M$9:$M$771)</f>
        <v>0</v>
      </c>
      <c r="L240" s="33">
        <f>SUMIF(Chitiet!$B$9:$B$772,B240,Chitiet!$N$9:$N$772)</f>
        <v>1956500</v>
      </c>
      <c r="M240" s="33"/>
      <c r="N240" s="31" t="s">
        <v>199</v>
      </c>
    </row>
    <row r="241" spans="1:14" ht="20.25" customHeight="1">
      <c r="A241" s="28">
        <v>232</v>
      </c>
      <c r="B241" s="28" t="s">
        <v>568</v>
      </c>
      <c r="C241" s="29" t="s">
        <v>325</v>
      </c>
      <c r="D241" s="30" t="s">
        <v>366</v>
      </c>
      <c r="E241" s="28">
        <v>11</v>
      </c>
      <c r="F241" s="31" t="s">
        <v>512</v>
      </c>
      <c r="G241" s="32">
        <f>SUMIF(Chitiet!$B$9:$B$772,B241,Chitiet!$I$9:$I$772)</f>
        <v>45.1</v>
      </c>
      <c r="H241" s="32">
        <f>SUMIF(Chitiet!$B$9:$B$772,B241,Chitiet!$J$9:$J$772)</f>
        <v>45.1</v>
      </c>
      <c r="I241" s="59">
        <v>65000</v>
      </c>
      <c r="J241" s="33">
        <f t="shared" si="3"/>
        <v>2931500</v>
      </c>
      <c r="K241" s="33">
        <f>SUMIF(Chitiet!$B$9:$B$771,B241,Chitiet!$M$9:$M$771)</f>
        <v>0</v>
      </c>
      <c r="L241" s="33">
        <f>SUMIF(Chitiet!$B$9:$B$772,B241,Chitiet!$N$9:$N$772)</f>
        <v>2931500</v>
      </c>
      <c r="M241" s="33"/>
      <c r="N241" s="31" t="s">
        <v>199</v>
      </c>
    </row>
    <row r="242" spans="1:14" ht="20.25" customHeight="1">
      <c r="A242" s="28">
        <v>233</v>
      </c>
      <c r="B242" s="28" t="s">
        <v>1009</v>
      </c>
      <c r="C242" s="29" t="s">
        <v>741</v>
      </c>
      <c r="D242" s="30" t="s">
        <v>113</v>
      </c>
      <c r="E242" s="28">
        <v>11</v>
      </c>
      <c r="F242" s="31" t="s">
        <v>512</v>
      </c>
      <c r="G242" s="32">
        <f>SUMIF(Chitiet!$B$9:$B$772,B242,Chitiet!$I$9:$I$772)</f>
        <v>30.1</v>
      </c>
      <c r="H242" s="32">
        <f>SUMIF(Chitiet!$B$9:$B$772,B242,Chitiet!$J$9:$J$772)</f>
        <v>30.1</v>
      </c>
      <c r="I242" s="59">
        <v>65000</v>
      </c>
      <c r="J242" s="33">
        <f t="shared" si="3"/>
        <v>1956500</v>
      </c>
      <c r="K242" s="33">
        <f>SUMIF(Chitiet!$B$9:$B$771,B242,Chitiet!$M$9:$M$771)</f>
        <v>0</v>
      </c>
      <c r="L242" s="33">
        <f>SUMIF(Chitiet!$B$9:$B$772,B242,Chitiet!$N$9:$N$772)</f>
        <v>1956500</v>
      </c>
      <c r="M242" s="33"/>
      <c r="N242" s="31" t="s">
        <v>199</v>
      </c>
    </row>
    <row r="243" spans="1:14" ht="20.25" customHeight="1">
      <c r="A243" s="28">
        <v>234</v>
      </c>
      <c r="B243" s="28" t="s">
        <v>731</v>
      </c>
      <c r="C243" s="29" t="s">
        <v>742</v>
      </c>
      <c r="D243" s="30" t="s">
        <v>383</v>
      </c>
      <c r="E243" s="28">
        <v>11</v>
      </c>
      <c r="F243" s="31" t="s">
        <v>512</v>
      </c>
      <c r="G243" s="32">
        <f>SUMIF(Chitiet!$B$9:$B$772,B243,Chitiet!$I$9:$I$772)</f>
        <v>30.1</v>
      </c>
      <c r="H243" s="32">
        <f>SUMIF(Chitiet!$B$9:$B$772,B243,Chitiet!$J$9:$J$772)</f>
        <v>30.1</v>
      </c>
      <c r="I243" s="59">
        <v>65000</v>
      </c>
      <c r="J243" s="33">
        <f t="shared" si="3"/>
        <v>1956500</v>
      </c>
      <c r="K243" s="33">
        <f>SUMIF(Chitiet!$B$9:$B$771,B243,Chitiet!$M$9:$M$771)</f>
        <v>0</v>
      </c>
      <c r="L243" s="33">
        <f>SUMIF(Chitiet!$B$9:$B$772,B243,Chitiet!$N$9:$N$772)</f>
        <v>1956500</v>
      </c>
      <c r="M243" s="33"/>
      <c r="N243" s="31" t="s">
        <v>199</v>
      </c>
    </row>
    <row r="244" spans="1:14" ht="20.25" customHeight="1">
      <c r="A244" s="28">
        <v>235</v>
      </c>
      <c r="B244" s="28" t="s">
        <v>732</v>
      </c>
      <c r="C244" s="29" t="s">
        <v>325</v>
      </c>
      <c r="D244" s="30" t="s">
        <v>401</v>
      </c>
      <c r="E244" s="28">
        <v>11</v>
      </c>
      <c r="F244" s="31" t="s">
        <v>291</v>
      </c>
      <c r="G244" s="32">
        <f>SUMIF(Chitiet!$B$9:$B$772,B244,Chitiet!$I$9:$I$772)</f>
        <v>30.3</v>
      </c>
      <c r="H244" s="32">
        <f>SUMIF(Chitiet!$B$9:$B$772,B244,Chitiet!$J$9:$J$772)</f>
        <v>30.3</v>
      </c>
      <c r="I244" s="59">
        <v>65000</v>
      </c>
      <c r="J244" s="33">
        <f t="shared" si="3"/>
        <v>1969500</v>
      </c>
      <c r="K244" s="33">
        <f>SUMIF(Chitiet!$B$9:$B$771,B244,Chitiet!$M$9:$M$771)</f>
        <v>0</v>
      </c>
      <c r="L244" s="33">
        <f>SUMIF(Chitiet!$B$9:$B$772,B244,Chitiet!$N$9:$N$772)</f>
        <v>1969500</v>
      </c>
      <c r="M244" s="33"/>
      <c r="N244" s="31" t="s">
        <v>225</v>
      </c>
    </row>
    <row r="245" spans="1:14" ht="20.25" customHeight="1">
      <c r="A245" s="28">
        <v>236</v>
      </c>
      <c r="B245" s="28" t="s">
        <v>763</v>
      </c>
      <c r="C245" s="29" t="s">
        <v>780</v>
      </c>
      <c r="D245" s="30" t="s">
        <v>355</v>
      </c>
      <c r="E245" s="28">
        <v>11</v>
      </c>
      <c r="F245" s="31" t="s">
        <v>291</v>
      </c>
      <c r="G245" s="32">
        <f>SUMIF(Chitiet!$B$9:$B$772,B245,Chitiet!$I$9:$I$772)</f>
        <v>30.1</v>
      </c>
      <c r="H245" s="32">
        <f>SUMIF(Chitiet!$B$9:$B$772,B245,Chitiet!$J$9:$J$772)</f>
        <v>30.1</v>
      </c>
      <c r="I245" s="59">
        <v>65000</v>
      </c>
      <c r="J245" s="33">
        <f t="shared" si="3"/>
        <v>1956500</v>
      </c>
      <c r="K245" s="33">
        <f>SUMIF(Chitiet!$B$9:$B$771,B245,Chitiet!$M$9:$M$771)</f>
        <v>0</v>
      </c>
      <c r="L245" s="33">
        <f>SUMIF(Chitiet!$B$9:$B$772,B245,Chitiet!$N$9:$N$772)</f>
        <v>1956500</v>
      </c>
      <c r="M245" s="33"/>
      <c r="N245" s="31" t="s">
        <v>225</v>
      </c>
    </row>
    <row r="246" spans="1:14" ht="20.25" customHeight="1">
      <c r="A246" s="28">
        <v>237</v>
      </c>
      <c r="B246" s="28" t="s">
        <v>839</v>
      </c>
      <c r="C246" s="29" t="s">
        <v>864</v>
      </c>
      <c r="D246" s="30" t="s">
        <v>337</v>
      </c>
      <c r="E246" s="28">
        <v>11</v>
      </c>
      <c r="F246" s="31" t="s">
        <v>537</v>
      </c>
      <c r="G246" s="32">
        <f>SUMIF(Chitiet!$B$9:$B$772,B246,Chitiet!$I$9:$I$772)</f>
        <v>30.1</v>
      </c>
      <c r="H246" s="32">
        <f>SUMIF(Chitiet!$B$9:$B$772,B246,Chitiet!$J$9:$J$772)</f>
        <v>30.1</v>
      </c>
      <c r="I246" s="59">
        <v>65000</v>
      </c>
      <c r="J246" s="33">
        <f t="shared" si="3"/>
        <v>1956500</v>
      </c>
      <c r="K246" s="33">
        <f>SUMIF(Chitiet!$B$9:$B$771,B246,Chitiet!$M$9:$M$771)</f>
        <v>0</v>
      </c>
      <c r="L246" s="33">
        <f>SUMIF(Chitiet!$B$9:$B$772,B246,Chitiet!$N$9:$N$772)</f>
        <v>1956500</v>
      </c>
      <c r="M246" s="33"/>
      <c r="N246" s="31" t="s">
        <v>201</v>
      </c>
    </row>
    <row r="247" spans="1:14" ht="20.25" customHeight="1">
      <c r="A247" s="28">
        <v>238</v>
      </c>
      <c r="B247" s="28" t="s">
        <v>1010</v>
      </c>
      <c r="C247" s="29" t="s">
        <v>358</v>
      </c>
      <c r="D247" s="30" t="s">
        <v>401</v>
      </c>
      <c r="E247" s="28">
        <v>11</v>
      </c>
      <c r="F247" s="31" t="s">
        <v>537</v>
      </c>
      <c r="G247" s="32">
        <f>SUMIF(Chitiet!$B$9:$B$772,B247,Chitiet!$I$9:$I$772)</f>
        <v>90.5</v>
      </c>
      <c r="H247" s="32">
        <f>SUMIF(Chitiet!$B$9:$B$772,B247,Chitiet!$J$9:$J$772)</f>
        <v>90.5</v>
      </c>
      <c r="I247" s="59">
        <v>65000</v>
      </c>
      <c r="J247" s="33">
        <f t="shared" si="3"/>
        <v>5882500</v>
      </c>
      <c r="K247" s="33">
        <f>SUMIF(Chitiet!$B$9:$B$771,B247,Chitiet!$M$9:$M$771)</f>
        <v>0</v>
      </c>
      <c r="L247" s="33">
        <f>SUMIF(Chitiet!$B$9:$B$772,B247,Chitiet!$N$9:$N$772)</f>
        <v>5882500</v>
      </c>
      <c r="M247" s="33"/>
      <c r="N247" s="31" t="s">
        <v>201</v>
      </c>
    </row>
    <row r="248" spans="1:14" ht="20.25" customHeight="1">
      <c r="A248" s="28">
        <v>239</v>
      </c>
      <c r="B248" s="28" t="s">
        <v>569</v>
      </c>
      <c r="C248" s="29" t="s">
        <v>327</v>
      </c>
      <c r="D248" s="30" t="s">
        <v>359</v>
      </c>
      <c r="E248" s="28">
        <v>11</v>
      </c>
      <c r="F248" s="31" t="s">
        <v>537</v>
      </c>
      <c r="G248" s="32">
        <f>SUMIF(Chitiet!$B$9:$B$772,B248,Chitiet!$I$9:$I$772)</f>
        <v>75.400000000000006</v>
      </c>
      <c r="H248" s="32">
        <f>SUMIF(Chitiet!$B$9:$B$772,B248,Chitiet!$J$9:$J$772)</f>
        <v>75.400000000000006</v>
      </c>
      <c r="I248" s="59">
        <v>65000</v>
      </c>
      <c r="J248" s="33">
        <f t="shared" si="3"/>
        <v>4901000</v>
      </c>
      <c r="K248" s="33">
        <f>SUMIF(Chitiet!$B$9:$B$771,B248,Chitiet!$M$9:$M$771)</f>
        <v>0</v>
      </c>
      <c r="L248" s="33">
        <f>SUMIF(Chitiet!$B$9:$B$772,B248,Chitiet!$N$9:$N$772)</f>
        <v>4901000</v>
      </c>
      <c r="M248" s="33"/>
      <c r="N248" s="31" t="s">
        <v>201</v>
      </c>
    </row>
    <row r="249" spans="1:14" ht="20.25" customHeight="1">
      <c r="A249" s="28">
        <v>240</v>
      </c>
      <c r="B249" s="28" t="s">
        <v>840</v>
      </c>
      <c r="C249" s="29" t="s">
        <v>865</v>
      </c>
      <c r="D249" s="30" t="s">
        <v>65</v>
      </c>
      <c r="E249" s="28">
        <v>11</v>
      </c>
      <c r="F249" s="31" t="s">
        <v>537</v>
      </c>
      <c r="G249" s="32">
        <f>SUMIF(Chitiet!$B$9:$B$772,B249,Chitiet!$I$9:$I$772)</f>
        <v>30.1</v>
      </c>
      <c r="H249" s="32">
        <f>SUMIF(Chitiet!$B$9:$B$772,B249,Chitiet!$J$9:$J$772)</f>
        <v>30.1</v>
      </c>
      <c r="I249" s="59">
        <v>65000</v>
      </c>
      <c r="J249" s="33">
        <f t="shared" si="3"/>
        <v>1956500</v>
      </c>
      <c r="K249" s="33">
        <f>SUMIF(Chitiet!$B$9:$B$771,B249,Chitiet!$M$9:$M$771)</f>
        <v>0</v>
      </c>
      <c r="L249" s="33">
        <f>SUMIF(Chitiet!$B$9:$B$772,B249,Chitiet!$N$9:$N$772)</f>
        <v>1956500</v>
      </c>
      <c r="M249" s="33"/>
      <c r="N249" s="31" t="s">
        <v>201</v>
      </c>
    </row>
    <row r="250" spans="1:14" ht="20.25" customHeight="1">
      <c r="A250" s="28">
        <v>241</v>
      </c>
      <c r="B250" s="28" t="s">
        <v>893</v>
      </c>
      <c r="C250" s="29" t="s">
        <v>89</v>
      </c>
      <c r="D250" s="30" t="s">
        <v>65</v>
      </c>
      <c r="E250" s="28">
        <v>11</v>
      </c>
      <c r="F250" s="31" t="s">
        <v>866</v>
      </c>
      <c r="G250" s="32">
        <f>SUMIF(Chitiet!$B$9:$B$772,B250,Chitiet!$I$9:$I$772)</f>
        <v>30.1</v>
      </c>
      <c r="H250" s="32">
        <f>SUMIF(Chitiet!$B$9:$B$772,B250,Chitiet!$J$9:$J$772)</f>
        <v>45.150000000000006</v>
      </c>
      <c r="I250" s="59">
        <v>65000</v>
      </c>
      <c r="J250" s="33">
        <f t="shared" si="3"/>
        <v>2934750.0000000005</v>
      </c>
      <c r="K250" s="33">
        <f>SUMIF(Chitiet!$B$9:$B$771,B250,Chitiet!$M$9:$M$771)</f>
        <v>0</v>
      </c>
      <c r="L250" s="33">
        <f>SUMIF(Chitiet!$B$9:$B$772,B250,Chitiet!$N$9:$N$772)</f>
        <v>2934750.0000000005</v>
      </c>
      <c r="M250" s="33"/>
      <c r="N250" s="31" t="s">
        <v>30</v>
      </c>
    </row>
    <row r="251" spans="1:14" ht="20.25" customHeight="1">
      <c r="A251" s="28">
        <v>242</v>
      </c>
      <c r="B251" s="28" t="s">
        <v>841</v>
      </c>
      <c r="C251" s="29" t="s">
        <v>867</v>
      </c>
      <c r="D251" s="30" t="s">
        <v>868</v>
      </c>
      <c r="E251" s="28">
        <v>11</v>
      </c>
      <c r="F251" s="31" t="s">
        <v>866</v>
      </c>
      <c r="G251" s="32">
        <f>SUMIF(Chitiet!$B$9:$B$772,B251,Chitiet!$I$9:$I$772)</f>
        <v>75.2</v>
      </c>
      <c r="H251" s="32">
        <f>SUMIF(Chitiet!$B$9:$B$772,B251,Chitiet!$J$9:$J$772)</f>
        <v>75.2</v>
      </c>
      <c r="I251" s="59">
        <v>65000</v>
      </c>
      <c r="J251" s="33">
        <f t="shared" si="3"/>
        <v>4888000</v>
      </c>
      <c r="K251" s="33">
        <f>SUMIF(Chitiet!$B$9:$B$771,B251,Chitiet!$M$9:$M$771)</f>
        <v>0</v>
      </c>
      <c r="L251" s="33">
        <f>SUMIF(Chitiet!$B$9:$B$772,B251,Chitiet!$N$9:$N$772)</f>
        <v>4888000</v>
      </c>
      <c r="M251" s="33"/>
      <c r="N251" s="31" t="s">
        <v>30</v>
      </c>
    </row>
    <row r="252" spans="1:14" ht="20.25" customHeight="1">
      <c r="A252" s="28">
        <v>243</v>
      </c>
      <c r="B252" s="28" t="s">
        <v>1011</v>
      </c>
      <c r="C252" s="29" t="s">
        <v>947</v>
      </c>
      <c r="D252" s="30" t="s">
        <v>948</v>
      </c>
      <c r="E252" s="28">
        <v>11</v>
      </c>
      <c r="F252" s="31" t="s">
        <v>866</v>
      </c>
      <c r="G252" s="32">
        <f>SUMIF(Chitiet!$B$9:$B$772,B252,Chitiet!$I$9:$I$772)</f>
        <v>30.1</v>
      </c>
      <c r="H252" s="32">
        <f>SUMIF(Chitiet!$B$9:$B$772,B252,Chitiet!$J$9:$J$772)</f>
        <v>30.1</v>
      </c>
      <c r="I252" s="59">
        <v>65000</v>
      </c>
      <c r="J252" s="33">
        <f t="shared" si="3"/>
        <v>1956500</v>
      </c>
      <c r="K252" s="33">
        <f>SUMIF(Chitiet!$B$9:$B$771,B252,Chitiet!$M$9:$M$771)</f>
        <v>0</v>
      </c>
      <c r="L252" s="33">
        <f>SUMIF(Chitiet!$B$9:$B$772,B252,Chitiet!$N$9:$N$772)</f>
        <v>1956500</v>
      </c>
      <c r="M252" s="33"/>
      <c r="N252" s="31" t="s">
        <v>30</v>
      </c>
    </row>
    <row r="253" spans="1:14" ht="20.25" customHeight="1">
      <c r="A253" s="28">
        <v>244</v>
      </c>
      <c r="B253" s="28" t="s">
        <v>842</v>
      </c>
      <c r="C253" s="29" t="s">
        <v>391</v>
      </c>
      <c r="D253" s="30" t="s">
        <v>53</v>
      </c>
      <c r="E253" s="28">
        <v>11</v>
      </c>
      <c r="F253" s="31" t="s">
        <v>866</v>
      </c>
      <c r="G253" s="32">
        <f>SUMIF(Chitiet!$B$9:$B$772,B253,Chitiet!$I$9:$I$772)</f>
        <v>75.2</v>
      </c>
      <c r="H253" s="32">
        <f>SUMIF(Chitiet!$B$9:$B$772,B253,Chitiet!$J$9:$J$772)</f>
        <v>75.2</v>
      </c>
      <c r="I253" s="59">
        <v>65000</v>
      </c>
      <c r="J253" s="33">
        <f t="shared" si="3"/>
        <v>4888000</v>
      </c>
      <c r="K253" s="33">
        <f>SUMIF(Chitiet!$B$9:$B$771,B253,Chitiet!$M$9:$M$771)</f>
        <v>0</v>
      </c>
      <c r="L253" s="33">
        <f>SUMIF(Chitiet!$B$9:$B$772,B253,Chitiet!$N$9:$N$772)</f>
        <v>4888000</v>
      </c>
      <c r="M253" s="33"/>
      <c r="N253" s="31" t="s">
        <v>30</v>
      </c>
    </row>
    <row r="254" spans="1:14" ht="20.25" customHeight="1">
      <c r="A254" s="28">
        <v>245</v>
      </c>
      <c r="B254" s="28" t="s">
        <v>1012</v>
      </c>
      <c r="C254" s="29" t="s">
        <v>71</v>
      </c>
      <c r="D254" s="30" t="s">
        <v>926</v>
      </c>
      <c r="E254" s="28">
        <v>11</v>
      </c>
      <c r="F254" s="31" t="s">
        <v>866</v>
      </c>
      <c r="G254" s="32">
        <f>SUMIF(Chitiet!$B$9:$B$772,B254,Chitiet!$I$9:$I$772)</f>
        <v>30.1</v>
      </c>
      <c r="H254" s="32">
        <f>SUMIF(Chitiet!$B$9:$B$772,B254,Chitiet!$J$9:$J$772)</f>
        <v>30.1</v>
      </c>
      <c r="I254" s="59">
        <v>65000</v>
      </c>
      <c r="J254" s="33">
        <f t="shared" si="3"/>
        <v>1956500</v>
      </c>
      <c r="K254" s="33">
        <f>SUMIF(Chitiet!$B$9:$B$771,B254,Chitiet!$M$9:$M$771)</f>
        <v>0</v>
      </c>
      <c r="L254" s="33">
        <f>SUMIF(Chitiet!$B$9:$B$772,B254,Chitiet!$N$9:$N$772)</f>
        <v>1956500</v>
      </c>
      <c r="M254" s="33"/>
      <c r="N254" s="31" t="s">
        <v>30</v>
      </c>
    </row>
    <row r="255" spans="1:14" ht="20.25" customHeight="1">
      <c r="A255" s="28">
        <v>246</v>
      </c>
      <c r="B255" s="28" t="s">
        <v>1013</v>
      </c>
      <c r="C255" s="29" t="s">
        <v>886</v>
      </c>
      <c r="D255" s="30" t="s">
        <v>926</v>
      </c>
      <c r="E255" s="28">
        <v>11</v>
      </c>
      <c r="F255" s="31" t="s">
        <v>866</v>
      </c>
      <c r="G255" s="32">
        <f>SUMIF(Chitiet!$B$9:$B$772,B255,Chitiet!$I$9:$I$772)</f>
        <v>30.3</v>
      </c>
      <c r="H255" s="32">
        <f>SUMIF(Chitiet!$B$9:$B$772,B255,Chitiet!$J$9:$J$772)</f>
        <v>30.3</v>
      </c>
      <c r="I255" s="59">
        <v>65000</v>
      </c>
      <c r="J255" s="33">
        <f t="shared" si="3"/>
        <v>1969500</v>
      </c>
      <c r="K255" s="33">
        <f>SUMIF(Chitiet!$B$9:$B$771,B255,Chitiet!$M$9:$M$771)</f>
        <v>0</v>
      </c>
      <c r="L255" s="33">
        <f>SUMIF(Chitiet!$B$9:$B$772,B255,Chitiet!$N$9:$N$772)</f>
        <v>1969500</v>
      </c>
      <c r="M255" s="33"/>
      <c r="N255" s="31" t="s">
        <v>30</v>
      </c>
    </row>
    <row r="256" spans="1:14" ht="20.25" customHeight="1">
      <c r="A256" s="28">
        <v>247</v>
      </c>
      <c r="B256" s="28" t="s">
        <v>1014</v>
      </c>
      <c r="C256" s="29" t="s">
        <v>949</v>
      </c>
      <c r="D256" s="30" t="s">
        <v>95</v>
      </c>
      <c r="E256" s="28">
        <v>11</v>
      </c>
      <c r="F256" s="31" t="s">
        <v>197</v>
      </c>
      <c r="G256" s="32">
        <f>SUMIF(Chitiet!$B$9:$B$772,B256,Chitiet!$I$9:$I$772)</f>
        <v>30.1</v>
      </c>
      <c r="H256" s="32">
        <f>SUMIF(Chitiet!$B$9:$B$772,B256,Chitiet!$J$9:$J$772)</f>
        <v>30.1</v>
      </c>
      <c r="I256" s="59">
        <v>65000</v>
      </c>
      <c r="J256" s="33">
        <f t="shared" si="3"/>
        <v>1956500</v>
      </c>
      <c r="K256" s="33">
        <f>SUMIF(Chitiet!$B$9:$B$771,B256,Chitiet!$M$9:$M$771)</f>
        <v>0</v>
      </c>
      <c r="L256" s="33">
        <f>SUMIF(Chitiet!$B$9:$B$772,B256,Chitiet!$N$9:$N$772)</f>
        <v>1956500</v>
      </c>
      <c r="M256" s="33"/>
      <c r="N256" s="31" t="s">
        <v>198</v>
      </c>
    </row>
    <row r="257" spans="1:14" ht="20.25" customHeight="1">
      <c r="A257" s="28">
        <v>248</v>
      </c>
      <c r="B257" s="28" t="s">
        <v>764</v>
      </c>
      <c r="C257" s="29" t="s">
        <v>781</v>
      </c>
      <c r="D257" s="30" t="s">
        <v>344</v>
      </c>
      <c r="E257" s="28">
        <v>11</v>
      </c>
      <c r="F257" s="31" t="s">
        <v>197</v>
      </c>
      <c r="G257" s="32">
        <f>SUMIF(Chitiet!$B$9:$B$772,B257,Chitiet!$I$9:$I$772)</f>
        <v>45.1</v>
      </c>
      <c r="H257" s="32">
        <f>SUMIF(Chitiet!$B$9:$B$772,B257,Chitiet!$J$9:$J$772)</f>
        <v>45.1</v>
      </c>
      <c r="I257" s="59">
        <v>65000</v>
      </c>
      <c r="J257" s="33">
        <f t="shared" si="3"/>
        <v>2931500</v>
      </c>
      <c r="K257" s="33">
        <f>SUMIF(Chitiet!$B$9:$B$771,B257,Chitiet!$M$9:$M$771)</f>
        <v>0</v>
      </c>
      <c r="L257" s="33">
        <f>SUMIF(Chitiet!$B$9:$B$772,B257,Chitiet!$N$9:$N$772)</f>
        <v>2931500</v>
      </c>
      <c r="M257" s="33"/>
      <c r="N257" s="31" t="s">
        <v>198</v>
      </c>
    </row>
    <row r="258" spans="1:14" ht="20.25" customHeight="1">
      <c r="A258" s="28">
        <v>249</v>
      </c>
      <c r="B258" s="28" t="s">
        <v>765</v>
      </c>
      <c r="C258" s="29" t="s">
        <v>782</v>
      </c>
      <c r="D258" s="30" t="s">
        <v>783</v>
      </c>
      <c r="E258" s="28">
        <v>11</v>
      </c>
      <c r="F258" s="31" t="s">
        <v>197</v>
      </c>
      <c r="G258" s="32">
        <f>SUMIF(Chitiet!$B$9:$B$772,B258,Chitiet!$I$9:$I$772)</f>
        <v>30.1</v>
      </c>
      <c r="H258" s="32">
        <f>SUMIF(Chitiet!$B$9:$B$772,B258,Chitiet!$J$9:$J$772)</f>
        <v>45.150000000000006</v>
      </c>
      <c r="I258" s="59">
        <v>65000</v>
      </c>
      <c r="J258" s="33">
        <f t="shared" si="3"/>
        <v>2934750.0000000005</v>
      </c>
      <c r="K258" s="33">
        <f>SUMIF(Chitiet!$B$9:$B$771,B258,Chitiet!$M$9:$M$771)</f>
        <v>0</v>
      </c>
      <c r="L258" s="33">
        <f>SUMIF(Chitiet!$B$9:$B$772,B258,Chitiet!$N$9:$N$772)</f>
        <v>2934750.0000000005</v>
      </c>
      <c r="M258" s="33"/>
      <c r="N258" s="31" t="s">
        <v>198</v>
      </c>
    </row>
    <row r="259" spans="1:14" ht="20.25" customHeight="1">
      <c r="A259" s="28">
        <v>250</v>
      </c>
      <c r="B259" s="28" t="s">
        <v>570</v>
      </c>
      <c r="C259" s="29" t="s">
        <v>425</v>
      </c>
      <c r="D259" s="30" t="s">
        <v>340</v>
      </c>
      <c r="E259" s="28">
        <v>11</v>
      </c>
      <c r="F259" s="31" t="s">
        <v>197</v>
      </c>
      <c r="G259" s="32">
        <f>SUMIF(Chitiet!$B$9:$B$772,B259,Chitiet!$I$9:$I$772)</f>
        <v>30.1</v>
      </c>
      <c r="H259" s="32">
        <f>SUMIF(Chitiet!$B$9:$B$772,B259,Chitiet!$J$9:$J$772)</f>
        <v>30.1</v>
      </c>
      <c r="I259" s="59">
        <v>65000</v>
      </c>
      <c r="J259" s="33">
        <f t="shared" si="3"/>
        <v>1956500</v>
      </c>
      <c r="K259" s="33">
        <f>SUMIF(Chitiet!$B$9:$B$771,B259,Chitiet!$M$9:$M$771)</f>
        <v>0</v>
      </c>
      <c r="L259" s="33">
        <f>SUMIF(Chitiet!$B$9:$B$772,B259,Chitiet!$N$9:$N$772)</f>
        <v>1956500</v>
      </c>
      <c r="M259" s="33"/>
      <c r="N259" s="31" t="s">
        <v>198</v>
      </c>
    </row>
    <row r="260" spans="1:14" ht="20.25" customHeight="1">
      <c r="A260" s="28">
        <v>251</v>
      </c>
      <c r="B260" s="28" t="s">
        <v>1015</v>
      </c>
      <c r="C260" s="29" t="s">
        <v>327</v>
      </c>
      <c r="D260" s="30" t="s">
        <v>357</v>
      </c>
      <c r="E260" s="28">
        <v>12</v>
      </c>
      <c r="F260" s="31" t="s">
        <v>869</v>
      </c>
      <c r="G260" s="32">
        <f>SUMIF(Chitiet!$B$9:$B$772,B260,Chitiet!$I$9:$I$772)</f>
        <v>45.3</v>
      </c>
      <c r="H260" s="32">
        <f>SUMIF(Chitiet!$B$9:$B$772,B260,Chitiet!$J$9:$J$772)</f>
        <v>45.3</v>
      </c>
      <c r="I260" s="59">
        <v>65000</v>
      </c>
      <c r="J260" s="33">
        <f t="shared" si="3"/>
        <v>2944500</v>
      </c>
      <c r="K260" s="33">
        <f>SUMIF(Chitiet!$B$9:$B$771,B260,Chitiet!$M$9:$M$771)</f>
        <v>0</v>
      </c>
      <c r="L260" s="33">
        <f>SUMIF(Chitiet!$B$9:$B$772,B260,Chitiet!$N$9:$N$772)</f>
        <v>2944500</v>
      </c>
      <c r="M260" s="33"/>
      <c r="N260" s="31" t="s">
        <v>31</v>
      </c>
    </row>
    <row r="261" spans="1:14" ht="20.25" customHeight="1">
      <c r="A261" s="28">
        <v>252</v>
      </c>
      <c r="B261" s="28" t="s">
        <v>843</v>
      </c>
      <c r="C261" s="29" t="s">
        <v>390</v>
      </c>
      <c r="D261" s="30" t="s">
        <v>870</v>
      </c>
      <c r="E261" s="28">
        <v>12</v>
      </c>
      <c r="F261" s="31" t="s">
        <v>869</v>
      </c>
      <c r="G261" s="32">
        <f>SUMIF(Chitiet!$B$9:$B$772,B261,Chitiet!$I$9:$I$772)</f>
        <v>30.1</v>
      </c>
      <c r="H261" s="32">
        <f>SUMIF(Chitiet!$B$9:$B$772,B261,Chitiet!$J$9:$J$772)</f>
        <v>60.2</v>
      </c>
      <c r="I261" s="59">
        <v>65000</v>
      </c>
      <c r="J261" s="33">
        <f t="shared" si="3"/>
        <v>3913000</v>
      </c>
      <c r="K261" s="33">
        <f>SUMIF(Chitiet!$B$9:$B$771,B261,Chitiet!$M$9:$M$771)</f>
        <v>0</v>
      </c>
      <c r="L261" s="33">
        <f>SUMIF(Chitiet!$B$9:$B$772,B261,Chitiet!$N$9:$N$772)</f>
        <v>3913000</v>
      </c>
      <c r="M261" s="33"/>
      <c r="N261" s="31" t="s">
        <v>31</v>
      </c>
    </row>
    <row r="262" spans="1:14" ht="20.25" customHeight="1">
      <c r="A262" s="28">
        <v>253</v>
      </c>
      <c r="B262" s="28" t="s">
        <v>539</v>
      </c>
      <c r="C262" s="29" t="s">
        <v>131</v>
      </c>
      <c r="D262" s="30" t="s">
        <v>132</v>
      </c>
      <c r="E262" s="28">
        <v>12</v>
      </c>
      <c r="F262" s="31" t="s">
        <v>281</v>
      </c>
      <c r="G262" s="32">
        <f>SUMIF(Chitiet!$B$9:$B$772,B262,Chitiet!$I$9:$I$772)</f>
        <v>60.9</v>
      </c>
      <c r="H262" s="32">
        <f>SUMIF(Chitiet!$B$9:$B$772,B262,Chitiet!$J$9:$J$772)</f>
        <v>60.9</v>
      </c>
      <c r="I262" s="59">
        <v>65000</v>
      </c>
      <c r="J262" s="33">
        <f t="shared" si="3"/>
        <v>3958500</v>
      </c>
      <c r="K262" s="33">
        <f>SUMIF(Chitiet!$B$9:$B$771,B262,Chitiet!$M$9:$M$771)</f>
        <v>0</v>
      </c>
      <c r="L262" s="33">
        <f>SUMIF(Chitiet!$B$9:$B$772,B262,Chitiet!$N$9:$N$772)</f>
        <v>3958500</v>
      </c>
      <c r="M262" s="33"/>
      <c r="N262" s="31" t="s">
        <v>179</v>
      </c>
    </row>
    <row r="263" spans="1:14" ht="20.25" customHeight="1">
      <c r="A263" s="28">
        <v>254</v>
      </c>
      <c r="B263" s="28" t="s">
        <v>1016</v>
      </c>
      <c r="C263" s="29" t="s">
        <v>950</v>
      </c>
      <c r="D263" s="30" t="s">
        <v>401</v>
      </c>
      <c r="E263" s="28">
        <v>12</v>
      </c>
      <c r="F263" s="31" t="s">
        <v>281</v>
      </c>
      <c r="G263" s="32">
        <f>SUMIF(Chitiet!$B$9:$B$772,B263,Chitiet!$I$9:$I$772)</f>
        <v>60.2</v>
      </c>
      <c r="H263" s="32">
        <f>SUMIF(Chitiet!$B$9:$B$772,B263,Chitiet!$J$9:$J$772)</f>
        <v>60.2</v>
      </c>
      <c r="I263" s="59">
        <v>65000</v>
      </c>
      <c r="J263" s="33">
        <f t="shared" si="3"/>
        <v>3913000</v>
      </c>
      <c r="K263" s="33">
        <f>SUMIF(Chitiet!$B$9:$B$771,B263,Chitiet!$M$9:$M$771)</f>
        <v>0</v>
      </c>
      <c r="L263" s="33">
        <f>SUMIF(Chitiet!$B$9:$B$772,B263,Chitiet!$N$9:$N$772)</f>
        <v>3913000</v>
      </c>
      <c r="M263" s="33"/>
      <c r="N263" s="31" t="s">
        <v>179</v>
      </c>
    </row>
    <row r="264" spans="1:14" ht="20.25" customHeight="1">
      <c r="A264" s="28">
        <v>255</v>
      </c>
      <c r="B264" s="28" t="s">
        <v>538</v>
      </c>
      <c r="C264" s="29" t="s">
        <v>188</v>
      </c>
      <c r="D264" s="30" t="s">
        <v>871</v>
      </c>
      <c r="E264" s="28">
        <v>13</v>
      </c>
      <c r="F264" s="31" t="s">
        <v>189</v>
      </c>
      <c r="G264" s="32">
        <f>SUMIF(Chitiet!$B$9:$B$772,B264,Chitiet!$I$9:$I$772)</f>
        <v>90.5</v>
      </c>
      <c r="H264" s="32">
        <f>SUMIF(Chitiet!$B$9:$B$772,B264,Chitiet!$J$9:$J$772)</f>
        <v>90.5</v>
      </c>
      <c r="I264" s="59">
        <v>65000</v>
      </c>
      <c r="J264" s="33">
        <f t="shared" si="3"/>
        <v>5882500</v>
      </c>
      <c r="K264" s="33">
        <f>SUMIF(Chitiet!$B$9:$B$771,B264,Chitiet!$M$9:$M$771)</f>
        <v>0</v>
      </c>
      <c r="L264" s="33">
        <f>SUMIF(Chitiet!$B$9:$B$772,B264,Chitiet!$N$9:$N$772)</f>
        <v>5882500</v>
      </c>
      <c r="M264" s="33"/>
      <c r="N264" s="31" t="s">
        <v>190</v>
      </c>
    </row>
    <row r="265" spans="1:14" ht="20.25" customHeight="1">
      <c r="A265" s="28">
        <v>256</v>
      </c>
      <c r="B265" s="28" t="s">
        <v>591</v>
      </c>
      <c r="C265" s="29" t="s">
        <v>130</v>
      </c>
      <c r="D265" s="30" t="s">
        <v>401</v>
      </c>
      <c r="E265" s="28">
        <v>13</v>
      </c>
      <c r="F265" s="31" t="s">
        <v>189</v>
      </c>
      <c r="G265" s="32">
        <f>SUMIF(Chitiet!$B$9:$B$772,B265,Chitiet!$I$9:$I$772)</f>
        <v>181.70000000000002</v>
      </c>
      <c r="H265" s="32">
        <f>SUMIF(Chitiet!$B$9:$B$772,B265,Chitiet!$J$9:$J$772)</f>
        <v>181.70000000000002</v>
      </c>
      <c r="I265" s="59">
        <v>65000</v>
      </c>
      <c r="J265" s="33">
        <f t="shared" ref="J265:J314" si="4">I265*H265</f>
        <v>11810500.000000002</v>
      </c>
      <c r="K265" s="33">
        <f>SUMIF(Chitiet!$B$9:$B$771,B265,Chitiet!$M$9:$M$771)</f>
        <v>0</v>
      </c>
      <c r="L265" s="33">
        <f>SUMIF(Chitiet!$B$9:$B$772,B265,Chitiet!$N$9:$N$772)</f>
        <v>11810500</v>
      </c>
      <c r="M265" s="33"/>
      <c r="N265" s="31" t="s">
        <v>190</v>
      </c>
    </row>
    <row r="266" spans="1:14" ht="20.25" customHeight="1">
      <c r="A266" s="28">
        <v>257</v>
      </c>
      <c r="B266" s="28" t="s">
        <v>1017</v>
      </c>
      <c r="C266" s="29" t="s">
        <v>391</v>
      </c>
      <c r="D266" s="30" t="s">
        <v>333</v>
      </c>
      <c r="E266" s="28">
        <v>13</v>
      </c>
      <c r="F266" s="31" t="s">
        <v>189</v>
      </c>
      <c r="G266" s="32">
        <f>SUMIF(Chitiet!$B$9:$B$772,B266,Chitiet!$I$9:$I$772)</f>
        <v>90.5</v>
      </c>
      <c r="H266" s="32">
        <f>SUMIF(Chitiet!$B$9:$B$772,B266,Chitiet!$J$9:$J$772)</f>
        <v>90.5</v>
      </c>
      <c r="I266" s="59">
        <v>65000</v>
      </c>
      <c r="J266" s="33">
        <f t="shared" si="4"/>
        <v>5882500</v>
      </c>
      <c r="K266" s="33">
        <f>SUMIF(Chitiet!$B$9:$B$771,B266,Chitiet!$M$9:$M$771)</f>
        <v>0</v>
      </c>
      <c r="L266" s="33">
        <f>SUMIF(Chitiet!$B$9:$B$772,B266,Chitiet!$N$9:$N$772)</f>
        <v>5882500</v>
      </c>
      <c r="M266" s="33"/>
      <c r="N266" s="31" t="s">
        <v>190</v>
      </c>
    </row>
    <row r="267" spans="1:14" ht="20.25" customHeight="1">
      <c r="A267" s="28">
        <v>258</v>
      </c>
      <c r="B267" s="28" t="s">
        <v>1018</v>
      </c>
      <c r="C267" s="29" t="s">
        <v>951</v>
      </c>
      <c r="D267" s="30" t="s">
        <v>65</v>
      </c>
      <c r="E267" s="28">
        <v>13</v>
      </c>
      <c r="F267" s="31" t="s">
        <v>189</v>
      </c>
      <c r="G267" s="32">
        <f>SUMIF(Chitiet!$B$9:$B$772,B267,Chitiet!$I$9:$I$772)</f>
        <v>106.1</v>
      </c>
      <c r="H267" s="32">
        <f>SUMIF(Chitiet!$B$9:$B$772,B267,Chitiet!$J$9:$J$772)</f>
        <v>151.39999999999998</v>
      </c>
      <c r="I267" s="59">
        <v>65000</v>
      </c>
      <c r="J267" s="33">
        <f t="shared" si="4"/>
        <v>9840999.9999999981</v>
      </c>
      <c r="K267" s="33">
        <f>SUMIF(Chitiet!$B$9:$B$771,B267,Chitiet!$M$9:$M$771)</f>
        <v>0</v>
      </c>
      <c r="L267" s="33">
        <f>SUMIF(Chitiet!$B$9:$B$772,B267,Chitiet!$N$9:$N$772)</f>
        <v>9841000</v>
      </c>
      <c r="M267" s="33"/>
      <c r="N267" s="31" t="s">
        <v>190</v>
      </c>
    </row>
    <row r="268" spans="1:14" ht="20.25" customHeight="1">
      <c r="A268" s="28">
        <v>259</v>
      </c>
      <c r="B268" s="28" t="s">
        <v>766</v>
      </c>
      <c r="C268" s="29" t="s">
        <v>325</v>
      </c>
      <c r="D268" s="30" t="s">
        <v>120</v>
      </c>
      <c r="E268" s="28">
        <v>13</v>
      </c>
      <c r="F268" s="31" t="s">
        <v>189</v>
      </c>
      <c r="G268" s="32">
        <f>SUMIF(Chitiet!$B$9:$B$772,B268,Chitiet!$I$9:$I$772)</f>
        <v>196.9</v>
      </c>
      <c r="H268" s="32">
        <f>SUMIF(Chitiet!$B$9:$B$772,B268,Chitiet!$J$9:$J$772)</f>
        <v>242.2</v>
      </c>
      <c r="I268" s="59">
        <v>65000</v>
      </c>
      <c r="J268" s="33">
        <f t="shared" si="4"/>
        <v>15743000</v>
      </c>
      <c r="K268" s="33">
        <f>SUMIF(Chitiet!$B$9:$B$771,B268,Chitiet!$M$9:$M$771)</f>
        <v>0</v>
      </c>
      <c r="L268" s="33">
        <f>SUMIF(Chitiet!$B$9:$B$772,B268,Chitiet!$N$9:$N$772)</f>
        <v>15743000</v>
      </c>
      <c r="M268" s="33"/>
      <c r="N268" s="31" t="s">
        <v>190</v>
      </c>
    </row>
    <row r="269" spans="1:14" ht="20.25" customHeight="1">
      <c r="A269" s="28">
        <v>260</v>
      </c>
      <c r="B269" s="28" t="s">
        <v>1019</v>
      </c>
      <c r="C269" s="29" t="s">
        <v>324</v>
      </c>
      <c r="D269" s="30" t="s">
        <v>906</v>
      </c>
      <c r="E269" s="28">
        <v>13</v>
      </c>
      <c r="F269" s="31" t="s">
        <v>189</v>
      </c>
      <c r="G269" s="32">
        <f>SUMIF(Chitiet!$B$9:$B$772,B269,Chitiet!$I$9:$I$772)</f>
        <v>120.9</v>
      </c>
      <c r="H269" s="32">
        <f>SUMIF(Chitiet!$B$9:$B$772,B269,Chitiet!$J$9:$J$772)</f>
        <v>120.9</v>
      </c>
      <c r="I269" s="59">
        <v>65000</v>
      </c>
      <c r="J269" s="33">
        <f t="shared" si="4"/>
        <v>7858500</v>
      </c>
      <c r="K269" s="33">
        <f>SUMIF(Chitiet!$B$9:$B$771,B269,Chitiet!$M$9:$M$771)</f>
        <v>0</v>
      </c>
      <c r="L269" s="33">
        <f>SUMIF(Chitiet!$B$9:$B$772,B269,Chitiet!$N$9:$N$772)</f>
        <v>7858500</v>
      </c>
      <c r="M269" s="33"/>
      <c r="N269" s="31" t="s">
        <v>190</v>
      </c>
    </row>
    <row r="270" spans="1:14" ht="20.25" customHeight="1">
      <c r="A270" s="28">
        <v>261</v>
      </c>
      <c r="B270" s="28" t="s">
        <v>1020</v>
      </c>
      <c r="C270" s="29" t="s">
        <v>425</v>
      </c>
      <c r="D270" s="30" t="s">
        <v>394</v>
      </c>
      <c r="E270" s="28">
        <v>13</v>
      </c>
      <c r="F270" s="31" t="s">
        <v>189</v>
      </c>
      <c r="G270" s="32">
        <f>SUMIF(Chitiet!$B$9:$B$772,B270,Chitiet!$I$9:$I$772)</f>
        <v>151.4</v>
      </c>
      <c r="H270" s="32">
        <f>SUMIF(Chitiet!$B$9:$B$772,B270,Chitiet!$J$9:$J$772)</f>
        <v>151.4</v>
      </c>
      <c r="I270" s="59">
        <v>65000</v>
      </c>
      <c r="J270" s="33">
        <f t="shared" si="4"/>
        <v>9841000</v>
      </c>
      <c r="K270" s="33">
        <f>SUMIF(Chitiet!$B$9:$B$771,B270,Chitiet!$M$9:$M$771)</f>
        <v>0</v>
      </c>
      <c r="L270" s="33">
        <f>SUMIF(Chitiet!$B$9:$B$772,B270,Chitiet!$N$9:$N$772)</f>
        <v>9841000</v>
      </c>
      <c r="M270" s="33"/>
      <c r="N270" s="31" t="s">
        <v>190</v>
      </c>
    </row>
    <row r="271" spans="1:14" ht="20.25" customHeight="1">
      <c r="A271" s="28">
        <v>262</v>
      </c>
      <c r="B271" s="28" t="s">
        <v>1021</v>
      </c>
      <c r="C271" s="29" t="s">
        <v>952</v>
      </c>
      <c r="D271" s="30" t="s">
        <v>49</v>
      </c>
      <c r="E271" s="28">
        <v>13</v>
      </c>
      <c r="F271" s="31" t="s">
        <v>189</v>
      </c>
      <c r="G271" s="32">
        <f>SUMIF(Chitiet!$B$9:$B$772,B271,Chitiet!$I$9:$I$772)</f>
        <v>30.1</v>
      </c>
      <c r="H271" s="32">
        <f>SUMIF(Chitiet!$B$9:$B$772,B271,Chitiet!$J$9:$J$772)</f>
        <v>30.1</v>
      </c>
      <c r="I271" s="59">
        <v>65000</v>
      </c>
      <c r="J271" s="33">
        <f t="shared" si="4"/>
        <v>1956500</v>
      </c>
      <c r="K271" s="33">
        <f>SUMIF(Chitiet!$B$9:$B$771,B271,Chitiet!$M$9:$M$771)</f>
        <v>0</v>
      </c>
      <c r="L271" s="33">
        <f>SUMIF(Chitiet!$B$9:$B$772,B271,Chitiet!$N$9:$N$772)</f>
        <v>1956500</v>
      </c>
      <c r="M271" s="33"/>
      <c r="N271" s="31" t="s">
        <v>190</v>
      </c>
    </row>
    <row r="272" spans="1:14" ht="20.25" customHeight="1">
      <c r="A272" s="28">
        <v>263</v>
      </c>
      <c r="B272" s="28" t="s">
        <v>1022</v>
      </c>
      <c r="C272" s="29" t="s">
        <v>325</v>
      </c>
      <c r="D272" s="30" t="s">
        <v>372</v>
      </c>
      <c r="E272" s="28">
        <v>13</v>
      </c>
      <c r="F272" s="31" t="s">
        <v>315</v>
      </c>
      <c r="G272" s="32">
        <f>SUMIF(Chitiet!$B$9:$B$772,B272,Chitiet!$I$9:$I$772)</f>
        <v>30.6</v>
      </c>
      <c r="H272" s="32">
        <f>SUMIF(Chitiet!$B$9:$B$772,B272,Chitiet!$J$9:$J$772)</f>
        <v>30.6</v>
      </c>
      <c r="I272" s="59">
        <v>65000</v>
      </c>
      <c r="J272" s="33">
        <f t="shared" si="4"/>
        <v>1989000</v>
      </c>
      <c r="K272" s="33">
        <f>SUMIF(Chitiet!$B$9:$B$771,B272,Chitiet!$M$9:$M$771)</f>
        <v>0</v>
      </c>
      <c r="L272" s="33">
        <f>SUMIF(Chitiet!$B$9:$B$772,B272,Chitiet!$N$9:$N$772)</f>
        <v>1989000</v>
      </c>
      <c r="M272" s="33"/>
      <c r="N272" s="31" t="s">
        <v>238</v>
      </c>
    </row>
    <row r="273" spans="1:14" ht="20.25" customHeight="1">
      <c r="A273" s="28">
        <v>264</v>
      </c>
      <c r="B273" s="28" t="s">
        <v>595</v>
      </c>
      <c r="C273" s="29" t="s">
        <v>425</v>
      </c>
      <c r="D273" s="30" t="s">
        <v>136</v>
      </c>
      <c r="E273" s="28">
        <v>13</v>
      </c>
      <c r="F273" s="31" t="s">
        <v>315</v>
      </c>
      <c r="G273" s="32">
        <f>SUMIF(Chitiet!$B$9:$B$772,B273,Chitiet!$I$9:$I$772)</f>
        <v>15.1</v>
      </c>
      <c r="H273" s="32">
        <f>SUMIF(Chitiet!$B$9:$B$772,B273,Chitiet!$J$9:$J$772)</f>
        <v>15.1</v>
      </c>
      <c r="I273" s="59">
        <v>65000</v>
      </c>
      <c r="J273" s="33">
        <f t="shared" si="4"/>
        <v>981500</v>
      </c>
      <c r="K273" s="33">
        <f>SUMIF(Chitiet!$B$9:$B$771,B273,Chitiet!$M$9:$M$771)</f>
        <v>0</v>
      </c>
      <c r="L273" s="33">
        <f>SUMIF(Chitiet!$B$9:$B$772,B273,Chitiet!$N$9:$N$772)</f>
        <v>981500</v>
      </c>
      <c r="M273" s="33"/>
      <c r="N273" s="31" t="s">
        <v>238</v>
      </c>
    </row>
    <row r="274" spans="1:14" ht="20.25" customHeight="1">
      <c r="A274" s="28">
        <v>265</v>
      </c>
      <c r="B274" s="28" t="s">
        <v>596</v>
      </c>
      <c r="C274" s="29" t="s">
        <v>133</v>
      </c>
      <c r="D274" s="30" t="s">
        <v>48</v>
      </c>
      <c r="E274" s="28">
        <v>13</v>
      </c>
      <c r="F274" s="31" t="s">
        <v>315</v>
      </c>
      <c r="G274" s="32">
        <f>SUMIF(Chitiet!$B$9:$B$772,B274,Chitiet!$I$9:$I$772)</f>
        <v>30.1</v>
      </c>
      <c r="H274" s="32">
        <f>SUMIF(Chitiet!$B$9:$B$772,B274,Chitiet!$J$9:$J$772)</f>
        <v>30.1</v>
      </c>
      <c r="I274" s="59">
        <v>65000</v>
      </c>
      <c r="J274" s="33">
        <f t="shared" si="4"/>
        <v>1956500</v>
      </c>
      <c r="K274" s="33">
        <f>SUMIF(Chitiet!$B$9:$B$771,B274,Chitiet!$M$9:$M$771)</f>
        <v>0</v>
      </c>
      <c r="L274" s="33">
        <f>SUMIF(Chitiet!$B$9:$B$772,B274,Chitiet!$N$9:$N$772)</f>
        <v>1956500</v>
      </c>
      <c r="M274" s="33"/>
      <c r="N274" s="31" t="s">
        <v>238</v>
      </c>
    </row>
    <row r="275" spans="1:14" ht="20.25" customHeight="1">
      <c r="A275" s="28">
        <v>266</v>
      </c>
      <c r="B275" s="28" t="s">
        <v>597</v>
      </c>
      <c r="C275" s="29" t="s">
        <v>135</v>
      </c>
      <c r="D275" s="30" t="s">
        <v>394</v>
      </c>
      <c r="E275" s="28">
        <v>13</v>
      </c>
      <c r="F275" s="31" t="s">
        <v>315</v>
      </c>
      <c r="G275" s="32">
        <f>SUMIF(Chitiet!$B$9:$B$772,B275,Chitiet!$I$9:$I$772)</f>
        <v>45.2</v>
      </c>
      <c r="H275" s="32">
        <f>SUMIF(Chitiet!$B$9:$B$772,B275,Chitiet!$J$9:$J$772)</f>
        <v>45.2</v>
      </c>
      <c r="I275" s="59">
        <v>65000</v>
      </c>
      <c r="J275" s="33">
        <f t="shared" si="4"/>
        <v>2938000</v>
      </c>
      <c r="K275" s="33">
        <f>SUMIF(Chitiet!$B$9:$B$771,B275,Chitiet!$M$9:$M$771)</f>
        <v>0</v>
      </c>
      <c r="L275" s="33">
        <f>SUMIF(Chitiet!$B$9:$B$772,B275,Chitiet!$N$9:$N$772)</f>
        <v>2938000</v>
      </c>
      <c r="M275" s="33"/>
      <c r="N275" s="31" t="s">
        <v>238</v>
      </c>
    </row>
    <row r="276" spans="1:14" ht="20.25" customHeight="1">
      <c r="A276" s="28">
        <v>267</v>
      </c>
      <c r="B276" s="28" t="s">
        <v>598</v>
      </c>
      <c r="C276" s="29" t="s">
        <v>134</v>
      </c>
      <c r="D276" s="30" t="s">
        <v>111</v>
      </c>
      <c r="E276" s="28">
        <v>13</v>
      </c>
      <c r="F276" s="31" t="s">
        <v>315</v>
      </c>
      <c r="G276" s="32">
        <f>SUMIF(Chitiet!$B$9:$B$772,B276,Chitiet!$I$9:$I$772)</f>
        <v>30.3</v>
      </c>
      <c r="H276" s="32">
        <f>SUMIF(Chitiet!$B$9:$B$772,B276,Chitiet!$J$9:$J$772)</f>
        <v>30.3</v>
      </c>
      <c r="I276" s="59">
        <v>65000</v>
      </c>
      <c r="J276" s="33">
        <f t="shared" si="4"/>
        <v>1969500</v>
      </c>
      <c r="K276" s="33">
        <f>SUMIF(Chitiet!$B$9:$B$771,B276,Chitiet!$M$9:$M$771)</f>
        <v>0</v>
      </c>
      <c r="L276" s="33">
        <f>SUMIF(Chitiet!$B$9:$B$772,B276,Chitiet!$N$9:$N$772)</f>
        <v>1969500</v>
      </c>
      <c r="M276" s="33"/>
      <c r="N276" s="31" t="s">
        <v>238</v>
      </c>
    </row>
    <row r="277" spans="1:14" ht="20.25" customHeight="1">
      <c r="A277" s="28">
        <v>268</v>
      </c>
      <c r="B277" s="28" t="s">
        <v>599</v>
      </c>
      <c r="C277" s="29" t="s">
        <v>390</v>
      </c>
      <c r="D277" s="30" t="s">
        <v>387</v>
      </c>
      <c r="E277" s="28">
        <v>13</v>
      </c>
      <c r="F277" s="31" t="s">
        <v>315</v>
      </c>
      <c r="G277" s="32">
        <f>SUMIF(Chitiet!$B$9:$B$772,B277,Chitiet!$I$9:$I$772)</f>
        <v>15.4</v>
      </c>
      <c r="H277" s="32">
        <f>SUMIF(Chitiet!$B$9:$B$772,B277,Chitiet!$J$9:$J$772)</f>
        <v>15.4</v>
      </c>
      <c r="I277" s="59">
        <v>65000</v>
      </c>
      <c r="J277" s="33">
        <f t="shared" si="4"/>
        <v>1001000</v>
      </c>
      <c r="K277" s="33">
        <f>SUMIF(Chitiet!$B$9:$B$771,B277,Chitiet!$M$9:$M$771)</f>
        <v>0</v>
      </c>
      <c r="L277" s="33">
        <f>SUMIF(Chitiet!$B$9:$B$772,B277,Chitiet!$N$9:$N$772)</f>
        <v>1001000</v>
      </c>
      <c r="M277" s="33"/>
      <c r="N277" s="31" t="s">
        <v>238</v>
      </c>
    </row>
    <row r="278" spans="1:14" ht="20.25" customHeight="1">
      <c r="A278" s="28">
        <v>269</v>
      </c>
      <c r="B278" s="28" t="s">
        <v>592</v>
      </c>
      <c r="C278" s="29" t="s">
        <v>365</v>
      </c>
      <c r="D278" s="30" t="s">
        <v>62</v>
      </c>
      <c r="E278" s="28">
        <v>13</v>
      </c>
      <c r="F278" s="31" t="s">
        <v>287</v>
      </c>
      <c r="G278" s="32">
        <f>SUMIF(Chitiet!$B$9:$B$772,B278,Chitiet!$I$9:$I$772)</f>
        <v>181.79999999999998</v>
      </c>
      <c r="H278" s="32">
        <f>SUMIF(Chitiet!$B$9:$B$772,B278,Chitiet!$J$9:$J$772)</f>
        <v>196.85</v>
      </c>
      <c r="I278" s="59">
        <v>65000</v>
      </c>
      <c r="J278" s="33">
        <f t="shared" si="4"/>
        <v>12795250</v>
      </c>
      <c r="K278" s="33">
        <f>SUMIF(Chitiet!$B$9:$B$771,B278,Chitiet!$M$9:$M$771)</f>
        <v>0</v>
      </c>
      <c r="L278" s="33">
        <f>SUMIF(Chitiet!$B$9:$B$772,B278,Chitiet!$N$9:$N$772)</f>
        <v>12795250</v>
      </c>
      <c r="M278" s="33"/>
      <c r="N278" s="31" t="s">
        <v>218</v>
      </c>
    </row>
    <row r="279" spans="1:14" ht="20.25" customHeight="1">
      <c r="A279" s="28">
        <v>270</v>
      </c>
      <c r="B279" s="28" t="s">
        <v>593</v>
      </c>
      <c r="C279" s="29" t="s">
        <v>87</v>
      </c>
      <c r="D279" s="30" t="s">
        <v>412</v>
      </c>
      <c r="E279" s="28">
        <v>13</v>
      </c>
      <c r="F279" s="31" t="s">
        <v>287</v>
      </c>
      <c r="G279" s="32">
        <f>SUMIF(Chitiet!$B$9:$B$772,B279,Chitiet!$I$9:$I$772)</f>
        <v>30.1</v>
      </c>
      <c r="H279" s="32">
        <f>SUMIF(Chitiet!$B$9:$B$772,B279,Chitiet!$J$9:$J$772)</f>
        <v>30.1</v>
      </c>
      <c r="I279" s="59">
        <v>65000</v>
      </c>
      <c r="J279" s="33">
        <f t="shared" si="4"/>
        <v>1956500</v>
      </c>
      <c r="K279" s="33">
        <f>SUMIF(Chitiet!$B$9:$B$771,B279,Chitiet!$M$9:$M$771)</f>
        <v>0</v>
      </c>
      <c r="L279" s="33">
        <f>SUMIF(Chitiet!$B$9:$B$772,B279,Chitiet!$N$9:$N$772)</f>
        <v>1956500</v>
      </c>
      <c r="M279" s="33"/>
      <c r="N279" s="31" t="s">
        <v>218</v>
      </c>
    </row>
    <row r="280" spans="1:14" ht="20.25" customHeight="1">
      <c r="A280" s="28">
        <v>271</v>
      </c>
      <c r="B280" s="28" t="s">
        <v>767</v>
      </c>
      <c r="C280" s="29" t="s">
        <v>450</v>
      </c>
      <c r="D280" s="30" t="s">
        <v>115</v>
      </c>
      <c r="E280" s="28">
        <v>13</v>
      </c>
      <c r="F280" s="31" t="s">
        <v>287</v>
      </c>
      <c r="G280" s="32">
        <f>SUMIF(Chitiet!$B$9:$B$772,B280,Chitiet!$I$9:$I$772)</f>
        <v>121.29999999999998</v>
      </c>
      <c r="H280" s="32">
        <f>SUMIF(Chitiet!$B$9:$B$772,B280,Chitiet!$J$9:$J$772)</f>
        <v>121.29999999999998</v>
      </c>
      <c r="I280" s="59">
        <v>65000</v>
      </c>
      <c r="J280" s="33">
        <f t="shared" si="4"/>
        <v>7884499.9999999991</v>
      </c>
      <c r="K280" s="33">
        <f>SUMIF(Chitiet!$B$9:$B$771,B280,Chitiet!$M$9:$M$771)</f>
        <v>0</v>
      </c>
      <c r="L280" s="33">
        <f>SUMIF(Chitiet!$B$9:$B$772,B280,Chitiet!$N$9:$N$772)</f>
        <v>7884500</v>
      </c>
      <c r="M280" s="33"/>
      <c r="N280" s="31" t="s">
        <v>218</v>
      </c>
    </row>
    <row r="281" spans="1:14" ht="20.25" customHeight="1">
      <c r="A281" s="28">
        <v>272</v>
      </c>
      <c r="B281" s="28" t="s">
        <v>1023</v>
      </c>
      <c r="C281" s="29" t="s">
        <v>953</v>
      </c>
      <c r="D281" s="30" t="s">
        <v>954</v>
      </c>
      <c r="E281" s="28">
        <v>13</v>
      </c>
      <c r="F281" s="31" t="s">
        <v>287</v>
      </c>
      <c r="G281" s="32">
        <f>SUMIF(Chitiet!$B$9:$B$772,B281,Chitiet!$I$9:$I$772)</f>
        <v>30.1</v>
      </c>
      <c r="H281" s="32">
        <f>SUMIF(Chitiet!$B$9:$B$772,B281,Chitiet!$J$9:$J$772)</f>
        <v>30.1</v>
      </c>
      <c r="I281" s="59">
        <v>65000</v>
      </c>
      <c r="J281" s="33">
        <f t="shared" si="4"/>
        <v>1956500</v>
      </c>
      <c r="K281" s="33">
        <f>SUMIF(Chitiet!$B$9:$B$771,B281,Chitiet!$M$9:$M$771)</f>
        <v>0</v>
      </c>
      <c r="L281" s="33">
        <f>SUMIF(Chitiet!$B$9:$B$772,B281,Chitiet!$N$9:$N$772)</f>
        <v>1956500</v>
      </c>
      <c r="M281" s="33"/>
      <c r="N281" s="31" t="s">
        <v>218</v>
      </c>
    </row>
    <row r="282" spans="1:14" ht="20.25" customHeight="1">
      <c r="A282" s="28">
        <v>273</v>
      </c>
      <c r="B282" s="28" t="s">
        <v>594</v>
      </c>
      <c r="C282" s="29" t="s">
        <v>137</v>
      </c>
      <c r="D282" s="30" t="s">
        <v>455</v>
      </c>
      <c r="E282" s="28">
        <v>13</v>
      </c>
      <c r="F282" s="31" t="s">
        <v>287</v>
      </c>
      <c r="G282" s="32">
        <f>SUMIF(Chitiet!$B$9:$B$772,B282,Chitiet!$I$9:$I$772)</f>
        <v>60.8</v>
      </c>
      <c r="H282" s="32">
        <f>SUMIF(Chitiet!$B$9:$B$772,B282,Chitiet!$J$9:$J$772)</f>
        <v>60.8</v>
      </c>
      <c r="I282" s="59">
        <v>65000</v>
      </c>
      <c r="J282" s="33">
        <f t="shared" si="4"/>
        <v>3952000</v>
      </c>
      <c r="K282" s="33">
        <f>SUMIF(Chitiet!$B$9:$B$771,B282,Chitiet!$M$9:$M$771)</f>
        <v>0</v>
      </c>
      <c r="L282" s="33">
        <f>SUMIF(Chitiet!$B$9:$B$772,B282,Chitiet!$N$9:$N$772)</f>
        <v>3952000</v>
      </c>
      <c r="M282" s="33"/>
      <c r="N282" s="31" t="s">
        <v>218</v>
      </c>
    </row>
    <row r="283" spans="1:14" ht="20.25" customHeight="1">
      <c r="A283" s="28">
        <v>274</v>
      </c>
      <c r="B283" s="28" t="s">
        <v>844</v>
      </c>
      <c r="C283" s="29" t="s">
        <v>433</v>
      </c>
      <c r="D283" s="30" t="s">
        <v>336</v>
      </c>
      <c r="E283" s="28">
        <v>13</v>
      </c>
      <c r="F283" s="31" t="s">
        <v>689</v>
      </c>
      <c r="G283" s="32">
        <f>SUMIF(Chitiet!$B$9:$B$772,B283,Chitiet!$I$9:$I$772)</f>
        <v>45.400000000000006</v>
      </c>
      <c r="H283" s="32">
        <f>SUMIF(Chitiet!$B$9:$B$772,B283,Chitiet!$J$9:$J$772)</f>
        <v>45.400000000000006</v>
      </c>
      <c r="I283" s="59">
        <v>65000</v>
      </c>
      <c r="J283" s="33">
        <f t="shared" si="4"/>
        <v>2951000.0000000005</v>
      </c>
      <c r="K283" s="33">
        <f>SUMIF(Chitiet!$B$9:$B$771,B283,Chitiet!$M$9:$M$771)</f>
        <v>0</v>
      </c>
      <c r="L283" s="33">
        <f>SUMIF(Chitiet!$B$9:$B$772,B283,Chitiet!$N$9:$N$772)</f>
        <v>2951000</v>
      </c>
      <c r="M283" s="33"/>
      <c r="N283" s="31" t="s">
        <v>170</v>
      </c>
    </row>
    <row r="284" spans="1:14" ht="20.25" customHeight="1">
      <c r="A284" s="28">
        <v>275</v>
      </c>
      <c r="B284" s="28" t="s">
        <v>139</v>
      </c>
      <c r="C284" s="29" t="s">
        <v>140</v>
      </c>
      <c r="D284" s="30" t="s">
        <v>141</v>
      </c>
      <c r="E284" s="28">
        <v>13</v>
      </c>
      <c r="F284" s="31" t="s">
        <v>689</v>
      </c>
      <c r="G284" s="32">
        <f>SUMIF(Chitiet!$B$9:$B$772,B284,Chitiet!$I$9:$I$772)</f>
        <v>45.900000000000006</v>
      </c>
      <c r="H284" s="32">
        <f>SUMIF(Chitiet!$B$9:$B$772,B284,Chitiet!$J$9:$J$772)</f>
        <v>45.900000000000006</v>
      </c>
      <c r="I284" s="59">
        <v>65000</v>
      </c>
      <c r="J284" s="33">
        <f t="shared" si="4"/>
        <v>2983500.0000000005</v>
      </c>
      <c r="K284" s="33">
        <f>SUMIF(Chitiet!$B$9:$B$771,B284,Chitiet!$M$9:$M$771)</f>
        <v>0</v>
      </c>
      <c r="L284" s="33">
        <f>SUMIF(Chitiet!$B$9:$B$772,B284,Chitiet!$N$9:$N$772)</f>
        <v>2983500</v>
      </c>
      <c r="M284" s="33"/>
      <c r="N284" s="31" t="s">
        <v>170</v>
      </c>
    </row>
    <row r="285" spans="1:14" ht="20.25" customHeight="1">
      <c r="A285" s="28">
        <v>276</v>
      </c>
      <c r="B285" s="28" t="s">
        <v>600</v>
      </c>
      <c r="C285" s="29" t="s">
        <v>138</v>
      </c>
      <c r="D285" s="30" t="s">
        <v>392</v>
      </c>
      <c r="E285" s="28">
        <v>13</v>
      </c>
      <c r="F285" s="31" t="s">
        <v>274</v>
      </c>
      <c r="G285" s="32">
        <f>SUMIF(Chitiet!$B$9:$B$772,B285,Chitiet!$I$9:$I$772)</f>
        <v>60.5</v>
      </c>
      <c r="H285" s="32">
        <f>SUMIF(Chitiet!$B$9:$B$772,B285,Chitiet!$J$9:$J$772)</f>
        <v>60.5</v>
      </c>
      <c r="I285" s="59">
        <v>65000</v>
      </c>
      <c r="J285" s="33">
        <f t="shared" si="4"/>
        <v>3932500</v>
      </c>
      <c r="K285" s="33">
        <f>SUMIF(Chitiet!$B$9:$B$771,B285,Chitiet!$M$9:$M$771)</f>
        <v>0</v>
      </c>
      <c r="L285" s="33">
        <f>SUMIF(Chitiet!$B$9:$B$772,B285,Chitiet!$N$9:$N$772)</f>
        <v>3932500</v>
      </c>
      <c r="M285" s="33"/>
      <c r="N285" s="31" t="s">
        <v>217</v>
      </c>
    </row>
    <row r="286" spans="1:14" ht="20.25" customHeight="1">
      <c r="A286" s="28">
        <v>277</v>
      </c>
      <c r="B286" s="28" t="s">
        <v>894</v>
      </c>
      <c r="C286" s="29" t="s">
        <v>888</v>
      </c>
      <c r="D286" s="30" t="s">
        <v>445</v>
      </c>
      <c r="E286" s="28">
        <v>13</v>
      </c>
      <c r="F286" s="31" t="s">
        <v>274</v>
      </c>
      <c r="G286" s="32">
        <f>SUMIF(Chitiet!$B$9:$B$772,B286,Chitiet!$I$9:$I$772)</f>
        <v>90.800000000000011</v>
      </c>
      <c r="H286" s="32">
        <f>SUMIF(Chitiet!$B$9:$B$772,B286,Chitiet!$J$9:$J$772)</f>
        <v>105.85000000000001</v>
      </c>
      <c r="I286" s="59">
        <v>65000</v>
      </c>
      <c r="J286" s="33">
        <f t="shared" si="4"/>
        <v>6880250.0000000009</v>
      </c>
      <c r="K286" s="33">
        <f>SUMIF(Chitiet!$B$9:$B$771,B286,Chitiet!$M$9:$M$771)</f>
        <v>0</v>
      </c>
      <c r="L286" s="33">
        <f>SUMIF(Chitiet!$B$9:$B$772,B286,Chitiet!$N$9:$N$772)</f>
        <v>6880250</v>
      </c>
      <c r="M286" s="33"/>
      <c r="N286" s="31" t="s">
        <v>217</v>
      </c>
    </row>
    <row r="287" spans="1:14" ht="20.25" customHeight="1">
      <c r="A287" s="28">
        <v>278</v>
      </c>
      <c r="B287" s="28" t="s">
        <v>733</v>
      </c>
      <c r="C287" s="29" t="s">
        <v>87</v>
      </c>
      <c r="D287" s="30" t="s">
        <v>336</v>
      </c>
      <c r="E287" s="28">
        <v>13</v>
      </c>
      <c r="F287" s="31" t="s">
        <v>274</v>
      </c>
      <c r="G287" s="32">
        <f>SUMIF(Chitiet!$B$9:$B$772,B287,Chitiet!$I$9:$I$772)</f>
        <v>30.4</v>
      </c>
      <c r="H287" s="32">
        <f>SUMIF(Chitiet!$B$9:$B$772,B287,Chitiet!$J$9:$J$772)</f>
        <v>30.4</v>
      </c>
      <c r="I287" s="59">
        <v>65000</v>
      </c>
      <c r="J287" s="33">
        <f t="shared" si="4"/>
        <v>1976000</v>
      </c>
      <c r="K287" s="33">
        <f>SUMIF(Chitiet!$B$9:$B$771,B287,Chitiet!$M$9:$M$771)</f>
        <v>0</v>
      </c>
      <c r="L287" s="33">
        <f>SUMIF(Chitiet!$B$9:$B$772,B287,Chitiet!$N$9:$N$772)</f>
        <v>1976000</v>
      </c>
      <c r="M287" s="33"/>
      <c r="N287" s="31" t="s">
        <v>217</v>
      </c>
    </row>
    <row r="288" spans="1:14" ht="20.25" customHeight="1">
      <c r="A288" s="28">
        <v>279</v>
      </c>
      <c r="B288" s="28" t="s">
        <v>601</v>
      </c>
      <c r="C288" s="29" t="s">
        <v>96</v>
      </c>
      <c r="D288" s="30" t="s">
        <v>357</v>
      </c>
      <c r="E288" s="28">
        <v>13</v>
      </c>
      <c r="F288" s="31" t="s">
        <v>274</v>
      </c>
      <c r="G288" s="32">
        <f>SUMIF(Chitiet!$B$9:$B$772,B288,Chitiet!$I$9:$I$772)</f>
        <v>136.19999999999999</v>
      </c>
      <c r="H288" s="32">
        <f>SUMIF(Chitiet!$B$9:$B$772,B288,Chitiet!$J$9:$J$772)</f>
        <v>136.19999999999999</v>
      </c>
      <c r="I288" s="59">
        <v>65000</v>
      </c>
      <c r="J288" s="33">
        <f t="shared" si="4"/>
        <v>8853000</v>
      </c>
      <c r="K288" s="33">
        <f>SUMIF(Chitiet!$B$9:$B$771,B288,Chitiet!$M$9:$M$771)</f>
        <v>0</v>
      </c>
      <c r="L288" s="33">
        <f>SUMIF(Chitiet!$B$9:$B$772,B288,Chitiet!$N$9:$N$772)</f>
        <v>8853000</v>
      </c>
      <c r="M288" s="33"/>
      <c r="N288" s="31" t="s">
        <v>217</v>
      </c>
    </row>
    <row r="289" spans="1:14" ht="20.25" customHeight="1">
      <c r="A289" s="28">
        <v>280</v>
      </c>
      <c r="B289" s="28" t="s">
        <v>1024</v>
      </c>
      <c r="C289" s="29" t="s">
        <v>377</v>
      </c>
      <c r="D289" s="30" t="s">
        <v>955</v>
      </c>
      <c r="E289" s="28">
        <v>13</v>
      </c>
      <c r="F289" s="31" t="s">
        <v>274</v>
      </c>
      <c r="G289" s="32">
        <f>SUMIF(Chitiet!$B$9:$B$772,B289,Chitiet!$I$9:$I$772)</f>
        <v>90.300000000000011</v>
      </c>
      <c r="H289" s="32">
        <f>SUMIF(Chitiet!$B$9:$B$772,B289,Chitiet!$J$9:$J$772)</f>
        <v>90.300000000000011</v>
      </c>
      <c r="I289" s="59">
        <v>65000</v>
      </c>
      <c r="J289" s="33">
        <f t="shared" si="4"/>
        <v>5869500.0000000009</v>
      </c>
      <c r="K289" s="33">
        <f>SUMIF(Chitiet!$B$9:$B$771,B289,Chitiet!$M$9:$M$771)</f>
        <v>0</v>
      </c>
      <c r="L289" s="33">
        <f>SUMIF(Chitiet!$B$9:$B$772,B289,Chitiet!$N$9:$N$772)</f>
        <v>5869500</v>
      </c>
      <c r="M289" s="33"/>
      <c r="N289" s="31" t="s">
        <v>217</v>
      </c>
    </row>
    <row r="290" spans="1:14" ht="20.25" customHeight="1">
      <c r="A290" s="28">
        <v>281</v>
      </c>
      <c r="B290" s="28" t="s">
        <v>650</v>
      </c>
      <c r="C290" s="29" t="s">
        <v>143</v>
      </c>
      <c r="D290" s="30" t="s">
        <v>344</v>
      </c>
      <c r="E290" s="28">
        <v>14</v>
      </c>
      <c r="F290" s="31" t="s">
        <v>142</v>
      </c>
      <c r="G290" s="32">
        <f>SUMIF(Chitiet!$B$9:$B$772,B290,Chitiet!$I$9:$I$772)</f>
        <v>30.1</v>
      </c>
      <c r="H290" s="32">
        <f>SUMIF(Chitiet!$B$9:$B$772,B290,Chitiet!$J$9:$J$772)</f>
        <v>30.1</v>
      </c>
      <c r="I290" s="59">
        <v>65000</v>
      </c>
      <c r="J290" s="33">
        <f t="shared" si="4"/>
        <v>1956500</v>
      </c>
      <c r="K290" s="33">
        <f>SUMIF(Chitiet!$B$9:$B$771,B290,Chitiet!$M$9:$M$771)</f>
        <v>0</v>
      </c>
      <c r="L290" s="33">
        <f>SUMIF(Chitiet!$B$9:$B$772,B290,Chitiet!$N$9:$N$772)</f>
        <v>1956500</v>
      </c>
      <c r="M290" s="33"/>
      <c r="N290" s="31" t="s">
        <v>230</v>
      </c>
    </row>
    <row r="291" spans="1:14" ht="20.25" customHeight="1">
      <c r="A291" s="28">
        <v>282</v>
      </c>
      <c r="B291" s="28" t="s">
        <v>768</v>
      </c>
      <c r="C291" s="29" t="s">
        <v>784</v>
      </c>
      <c r="D291" s="30" t="s">
        <v>785</v>
      </c>
      <c r="E291" s="28">
        <v>14</v>
      </c>
      <c r="F291" s="31" t="s">
        <v>142</v>
      </c>
      <c r="G291" s="32">
        <f>SUMIF(Chitiet!$B$9:$B$772,B291,Chitiet!$I$9:$I$772)</f>
        <v>30.1</v>
      </c>
      <c r="H291" s="32">
        <f>SUMIF(Chitiet!$B$9:$B$772,B291,Chitiet!$J$9:$J$772)</f>
        <v>30.1</v>
      </c>
      <c r="I291" s="59">
        <v>65000</v>
      </c>
      <c r="J291" s="33">
        <f t="shared" si="4"/>
        <v>1956500</v>
      </c>
      <c r="K291" s="33">
        <f>SUMIF(Chitiet!$B$9:$B$771,B291,Chitiet!$M$9:$M$771)</f>
        <v>0</v>
      </c>
      <c r="L291" s="33">
        <f>SUMIF(Chitiet!$B$9:$B$772,B291,Chitiet!$N$9:$N$772)</f>
        <v>1956500</v>
      </c>
      <c r="M291" s="33"/>
      <c r="N291" s="31" t="s">
        <v>230</v>
      </c>
    </row>
    <row r="292" spans="1:14" ht="20.25" customHeight="1">
      <c r="A292" s="28">
        <v>283</v>
      </c>
      <c r="B292" s="28" t="s">
        <v>159</v>
      </c>
      <c r="C292" s="29" t="s">
        <v>100</v>
      </c>
      <c r="D292" s="30" t="s">
        <v>101</v>
      </c>
      <c r="E292" s="28">
        <v>23</v>
      </c>
      <c r="F292" s="31" t="s">
        <v>158</v>
      </c>
      <c r="G292" s="32">
        <f>SUMIF(Chitiet!$B$9:$B$772,B292,Chitiet!$I$9:$I$772)</f>
        <v>90.2</v>
      </c>
      <c r="H292" s="32">
        <f>SUMIF(Chitiet!$B$9:$B$772,B292,Chitiet!$J$9:$J$772)</f>
        <v>90.2</v>
      </c>
      <c r="I292" s="59">
        <v>65000</v>
      </c>
      <c r="J292" s="33">
        <f t="shared" si="4"/>
        <v>5863000</v>
      </c>
      <c r="K292" s="33">
        <f>SUMIF(Chitiet!$B$9:$B$771,B292,Chitiet!$M$9:$M$771)</f>
        <v>0</v>
      </c>
      <c r="L292" s="33">
        <f>SUMIF(Chitiet!$B$9:$B$772,B292,Chitiet!$N$9:$N$772)</f>
        <v>5863000</v>
      </c>
      <c r="M292" s="33"/>
      <c r="N292" s="31" t="s">
        <v>215</v>
      </c>
    </row>
    <row r="293" spans="1:14" ht="20.25" customHeight="1">
      <c r="A293" s="28">
        <v>284</v>
      </c>
      <c r="B293" s="28" t="s">
        <v>678</v>
      </c>
      <c r="C293" s="29" t="s">
        <v>407</v>
      </c>
      <c r="D293" s="30" t="s">
        <v>337</v>
      </c>
      <c r="E293" s="28">
        <v>23</v>
      </c>
      <c r="F293" s="31" t="s">
        <v>158</v>
      </c>
      <c r="G293" s="32">
        <f>SUMIF(Chitiet!$B$9:$B$772,B293,Chitiet!$I$9:$I$772)</f>
        <v>75.400000000000006</v>
      </c>
      <c r="H293" s="32">
        <f>SUMIF(Chitiet!$B$9:$B$772,B293,Chitiet!$J$9:$J$772)</f>
        <v>75.400000000000006</v>
      </c>
      <c r="I293" s="59">
        <v>65000</v>
      </c>
      <c r="J293" s="33">
        <f t="shared" si="4"/>
        <v>4901000</v>
      </c>
      <c r="K293" s="33">
        <f>SUMIF(Chitiet!$B$9:$B$771,B293,Chitiet!$M$9:$M$771)</f>
        <v>0</v>
      </c>
      <c r="L293" s="33">
        <f>SUMIF(Chitiet!$B$9:$B$772,B293,Chitiet!$N$9:$N$772)</f>
        <v>4901000</v>
      </c>
      <c r="M293" s="33"/>
      <c r="N293" s="31" t="s">
        <v>215</v>
      </c>
    </row>
    <row r="294" spans="1:14" ht="20.25" customHeight="1">
      <c r="A294" s="28">
        <v>285</v>
      </c>
      <c r="B294" s="28" t="s">
        <v>734</v>
      </c>
      <c r="C294" s="29" t="s">
        <v>145</v>
      </c>
      <c r="D294" s="30" t="s">
        <v>129</v>
      </c>
      <c r="E294" s="28">
        <v>23</v>
      </c>
      <c r="F294" s="31" t="s">
        <v>160</v>
      </c>
      <c r="G294" s="32">
        <f>SUMIF(Chitiet!$B$9:$B$772,B294,Chitiet!$I$9:$I$772)</f>
        <v>60.2</v>
      </c>
      <c r="H294" s="32">
        <f>SUMIF(Chitiet!$B$9:$B$772,B294,Chitiet!$J$9:$J$772)</f>
        <v>60.2</v>
      </c>
      <c r="I294" s="59">
        <v>65000</v>
      </c>
      <c r="J294" s="33">
        <f t="shared" si="4"/>
        <v>3913000</v>
      </c>
      <c r="K294" s="33">
        <f>SUMIF(Chitiet!$B$9:$B$771,B294,Chitiet!$M$9:$M$771)</f>
        <v>0</v>
      </c>
      <c r="L294" s="33">
        <f>SUMIF(Chitiet!$B$9:$B$772,B294,Chitiet!$N$9:$N$772)</f>
        <v>3913000</v>
      </c>
      <c r="M294" s="33"/>
      <c r="N294" s="31" t="s">
        <v>214</v>
      </c>
    </row>
    <row r="295" spans="1:14" ht="20.25" customHeight="1">
      <c r="A295" s="28">
        <v>286</v>
      </c>
      <c r="B295" s="28" t="s">
        <v>1025</v>
      </c>
      <c r="C295" s="29" t="s">
        <v>956</v>
      </c>
      <c r="D295" s="30" t="s">
        <v>392</v>
      </c>
      <c r="E295" s="28">
        <v>23</v>
      </c>
      <c r="F295" s="31" t="s">
        <v>160</v>
      </c>
      <c r="G295" s="32">
        <f>SUMIF(Chitiet!$B$9:$B$772,B295,Chitiet!$I$9:$I$772)</f>
        <v>30.1</v>
      </c>
      <c r="H295" s="32">
        <f>SUMIF(Chitiet!$B$9:$B$772,B295,Chitiet!$J$9:$J$772)</f>
        <v>30.1</v>
      </c>
      <c r="I295" s="59">
        <v>65000</v>
      </c>
      <c r="J295" s="33">
        <f t="shared" si="4"/>
        <v>1956500</v>
      </c>
      <c r="K295" s="33">
        <f>SUMIF(Chitiet!$B$9:$B$771,B295,Chitiet!$M$9:$M$771)</f>
        <v>0</v>
      </c>
      <c r="L295" s="33">
        <f>SUMIF(Chitiet!$B$9:$B$772,B295,Chitiet!$N$9:$N$772)</f>
        <v>1956500</v>
      </c>
      <c r="M295" s="33"/>
      <c r="N295" s="31" t="s">
        <v>214</v>
      </c>
    </row>
    <row r="296" spans="1:14" ht="20.25" customHeight="1">
      <c r="A296" s="28">
        <v>287</v>
      </c>
      <c r="B296" s="28" t="s">
        <v>1026</v>
      </c>
      <c r="C296" s="29" t="s">
        <v>45</v>
      </c>
      <c r="D296" s="30" t="s">
        <v>957</v>
      </c>
      <c r="E296" s="28">
        <v>23</v>
      </c>
      <c r="F296" s="31" t="s">
        <v>160</v>
      </c>
      <c r="G296" s="32">
        <f>SUMIF(Chitiet!$B$9:$B$772,B296,Chitiet!$I$9:$I$772)</f>
        <v>45.1</v>
      </c>
      <c r="H296" s="32">
        <f>SUMIF(Chitiet!$B$9:$B$772,B296,Chitiet!$J$9:$J$772)</f>
        <v>45.1</v>
      </c>
      <c r="I296" s="59">
        <v>65000</v>
      </c>
      <c r="J296" s="33">
        <f t="shared" si="4"/>
        <v>2931500</v>
      </c>
      <c r="K296" s="33">
        <f>SUMIF(Chitiet!$B$9:$B$771,B296,Chitiet!$M$9:$M$771)</f>
        <v>0</v>
      </c>
      <c r="L296" s="33">
        <f>SUMIF(Chitiet!$B$9:$B$772,B296,Chitiet!$N$9:$N$772)</f>
        <v>2931500</v>
      </c>
      <c r="M296" s="33"/>
      <c r="N296" s="31" t="s">
        <v>214</v>
      </c>
    </row>
    <row r="297" spans="1:14" ht="20.25" customHeight="1">
      <c r="A297" s="28">
        <v>288</v>
      </c>
      <c r="B297" s="28" t="s">
        <v>661</v>
      </c>
      <c r="C297" s="29" t="s">
        <v>327</v>
      </c>
      <c r="D297" s="30" t="s">
        <v>148</v>
      </c>
      <c r="E297" s="28">
        <v>33</v>
      </c>
      <c r="F297" s="31" t="s">
        <v>473</v>
      </c>
      <c r="G297" s="32">
        <f>SUMIF(Chitiet!$B$9:$B$772,B297,Chitiet!$I$9:$I$772)</f>
        <v>60.8</v>
      </c>
      <c r="H297" s="32">
        <f>SUMIF(Chitiet!$B$9:$B$772,B297,Chitiet!$J$9:$J$772)</f>
        <v>60.8</v>
      </c>
      <c r="I297" s="59">
        <v>65000</v>
      </c>
      <c r="J297" s="33">
        <f t="shared" si="4"/>
        <v>3952000</v>
      </c>
      <c r="K297" s="33">
        <f>SUMIF(Chitiet!$B$9:$B$771,B297,Chitiet!$M$9:$M$771)</f>
        <v>0</v>
      </c>
      <c r="L297" s="33">
        <f>SUMIF(Chitiet!$B$9:$B$772,B297,Chitiet!$N$9:$N$772)</f>
        <v>3952000</v>
      </c>
      <c r="M297" s="33"/>
      <c r="N297" s="31" t="s">
        <v>183</v>
      </c>
    </row>
    <row r="298" spans="1:14" ht="20.25" customHeight="1">
      <c r="A298" s="28">
        <v>289</v>
      </c>
      <c r="B298" s="28" t="s">
        <v>662</v>
      </c>
      <c r="C298" s="29" t="s">
        <v>147</v>
      </c>
      <c r="D298" s="30" t="s">
        <v>136</v>
      </c>
      <c r="E298" s="28">
        <v>33</v>
      </c>
      <c r="F298" s="31" t="s">
        <v>473</v>
      </c>
      <c r="G298" s="32">
        <f>SUMIF(Chitiet!$B$9:$B$772,B298,Chitiet!$I$9:$I$772)</f>
        <v>60.2</v>
      </c>
      <c r="H298" s="32">
        <f>SUMIF(Chitiet!$B$9:$B$772,B298,Chitiet!$J$9:$J$772)</f>
        <v>60.2</v>
      </c>
      <c r="I298" s="59">
        <v>65000</v>
      </c>
      <c r="J298" s="33">
        <f t="shared" si="4"/>
        <v>3913000</v>
      </c>
      <c r="K298" s="33">
        <f>SUMIF(Chitiet!$B$9:$B$771,B298,Chitiet!$M$9:$M$771)</f>
        <v>0</v>
      </c>
      <c r="L298" s="33">
        <f>SUMIF(Chitiet!$B$9:$B$772,B298,Chitiet!$N$9:$N$772)</f>
        <v>3913000</v>
      </c>
      <c r="M298" s="33"/>
      <c r="N298" s="31" t="s">
        <v>183</v>
      </c>
    </row>
    <row r="299" spans="1:14" ht="20.25" customHeight="1">
      <c r="A299" s="28">
        <v>290</v>
      </c>
      <c r="B299" s="28" t="s">
        <v>663</v>
      </c>
      <c r="C299" s="29" t="s">
        <v>128</v>
      </c>
      <c r="D299" s="30" t="s">
        <v>151</v>
      </c>
      <c r="E299" s="28">
        <v>33</v>
      </c>
      <c r="F299" s="31" t="s">
        <v>473</v>
      </c>
      <c r="G299" s="32">
        <f>SUMIF(Chitiet!$B$9:$B$772,B299,Chitiet!$I$9:$I$772)</f>
        <v>91.1</v>
      </c>
      <c r="H299" s="32">
        <f>SUMIF(Chitiet!$B$9:$B$772,B299,Chitiet!$J$9:$J$772)</f>
        <v>91.1</v>
      </c>
      <c r="I299" s="59">
        <v>65000</v>
      </c>
      <c r="J299" s="33">
        <f t="shared" si="4"/>
        <v>5921500</v>
      </c>
      <c r="K299" s="33">
        <f>SUMIF(Chitiet!$B$9:$B$771,B299,Chitiet!$M$9:$M$771)</f>
        <v>0</v>
      </c>
      <c r="L299" s="33">
        <f>SUMIF(Chitiet!$B$9:$B$772,B299,Chitiet!$N$9:$N$772)</f>
        <v>5921500</v>
      </c>
      <c r="M299" s="33"/>
      <c r="N299" s="31" t="s">
        <v>183</v>
      </c>
    </row>
    <row r="300" spans="1:14" ht="20.25" customHeight="1">
      <c r="A300" s="28">
        <v>291</v>
      </c>
      <c r="B300" s="28" t="s">
        <v>664</v>
      </c>
      <c r="C300" s="29" t="s">
        <v>390</v>
      </c>
      <c r="D300" s="30" t="s">
        <v>150</v>
      </c>
      <c r="E300" s="28">
        <v>33</v>
      </c>
      <c r="F300" s="31" t="s">
        <v>473</v>
      </c>
      <c r="G300" s="32">
        <f>SUMIF(Chitiet!$B$9:$B$772,B300,Chitiet!$I$9:$I$772)</f>
        <v>90.300000000000011</v>
      </c>
      <c r="H300" s="32">
        <f>SUMIF(Chitiet!$B$9:$B$772,B300,Chitiet!$J$9:$J$772)</f>
        <v>90.300000000000011</v>
      </c>
      <c r="I300" s="59">
        <v>65000</v>
      </c>
      <c r="J300" s="33">
        <f t="shared" si="4"/>
        <v>5869500.0000000009</v>
      </c>
      <c r="K300" s="33">
        <f>SUMIF(Chitiet!$B$9:$B$771,B300,Chitiet!$M$9:$M$771)</f>
        <v>0</v>
      </c>
      <c r="L300" s="33">
        <f>SUMIF(Chitiet!$B$9:$B$772,B300,Chitiet!$N$9:$N$772)</f>
        <v>5869500</v>
      </c>
      <c r="M300" s="33"/>
      <c r="N300" s="31" t="s">
        <v>183</v>
      </c>
    </row>
    <row r="301" spans="1:14" ht="20.25" customHeight="1">
      <c r="A301" s="28">
        <v>292</v>
      </c>
      <c r="B301" s="28" t="s">
        <v>665</v>
      </c>
      <c r="C301" s="29" t="s">
        <v>365</v>
      </c>
      <c r="D301" s="30" t="s">
        <v>456</v>
      </c>
      <c r="E301" s="28">
        <v>33</v>
      </c>
      <c r="F301" s="31" t="s">
        <v>473</v>
      </c>
      <c r="G301" s="32">
        <f>SUMIF(Chitiet!$B$9:$B$772,B301,Chitiet!$I$9:$I$772)</f>
        <v>60.8</v>
      </c>
      <c r="H301" s="32">
        <f>SUMIF(Chitiet!$B$9:$B$772,B301,Chitiet!$J$9:$J$772)</f>
        <v>60.8</v>
      </c>
      <c r="I301" s="59">
        <v>65000</v>
      </c>
      <c r="J301" s="33">
        <f t="shared" si="4"/>
        <v>3952000</v>
      </c>
      <c r="K301" s="33">
        <f>SUMIF(Chitiet!$B$9:$B$771,B301,Chitiet!$M$9:$M$771)</f>
        <v>0</v>
      </c>
      <c r="L301" s="33">
        <f>SUMIF(Chitiet!$B$9:$B$772,B301,Chitiet!$N$9:$N$772)</f>
        <v>3952000</v>
      </c>
      <c r="M301" s="33"/>
      <c r="N301" s="31" t="s">
        <v>183</v>
      </c>
    </row>
    <row r="302" spans="1:14" ht="20.25" customHeight="1">
      <c r="A302" s="28">
        <v>293</v>
      </c>
      <c r="B302" s="28" t="s">
        <v>666</v>
      </c>
      <c r="C302" s="29" t="s">
        <v>149</v>
      </c>
      <c r="D302" s="30" t="s">
        <v>331</v>
      </c>
      <c r="E302" s="28">
        <v>33</v>
      </c>
      <c r="F302" s="31" t="s">
        <v>473</v>
      </c>
      <c r="G302" s="32">
        <f>SUMIF(Chitiet!$B$9:$B$772,B302,Chitiet!$I$9:$I$772)</f>
        <v>90.300000000000011</v>
      </c>
      <c r="H302" s="32">
        <f>SUMIF(Chitiet!$B$9:$B$772,B302,Chitiet!$J$9:$J$772)</f>
        <v>90.300000000000011</v>
      </c>
      <c r="I302" s="59">
        <v>65000</v>
      </c>
      <c r="J302" s="33">
        <f t="shared" si="4"/>
        <v>5869500.0000000009</v>
      </c>
      <c r="K302" s="33">
        <f>SUMIF(Chitiet!$B$9:$B$771,B302,Chitiet!$M$9:$M$771)</f>
        <v>0</v>
      </c>
      <c r="L302" s="33">
        <f>SUMIF(Chitiet!$B$9:$B$772,B302,Chitiet!$N$9:$N$772)</f>
        <v>5869500</v>
      </c>
      <c r="M302" s="33"/>
      <c r="N302" s="31" t="s">
        <v>183</v>
      </c>
    </row>
    <row r="303" spans="1:14" ht="20.25" customHeight="1">
      <c r="A303" s="28">
        <v>294</v>
      </c>
      <c r="B303" s="28" t="s">
        <v>667</v>
      </c>
      <c r="C303" s="29" t="s">
        <v>370</v>
      </c>
      <c r="D303" s="30" t="s">
        <v>144</v>
      </c>
      <c r="E303" s="28">
        <v>33</v>
      </c>
      <c r="F303" s="31" t="s">
        <v>473</v>
      </c>
      <c r="G303" s="32">
        <f>SUMIF(Chitiet!$B$9:$B$772,B303,Chitiet!$I$9:$I$772)</f>
        <v>60.400000000000006</v>
      </c>
      <c r="H303" s="32">
        <f>SUMIF(Chitiet!$B$9:$B$772,B303,Chitiet!$J$9:$J$772)</f>
        <v>60.400000000000006</v>
      </c>
      <c r="I303" s="59">
        <v>65000</v>
      </c>
      <c r="J303" s="33">
        <f t="shared" si="4"/>
        <v>3926000.0000000005</v>
      </c>
      <c r="K303" s="33">
        <f>SUMIF(Chitiet!$B$9:$B$771,B303,Chitiet!$M$9:$M$771)</f>
        <v>0</v>
      </c>
      <c r="L303" s="33">
        <f>SUMIF(Chitiet!$B$9:$B$772,B303,Chitiet!$N$9:$N$772)</f>
        <v>3926000</v>
      </c>
      <c r="M303" s="33"/>
      <c r="N303" s="31" t="s">
        <v>183</v>
      </c>
    </row>
    <row r="304" spans="1:14" ht="20.25" customHeight="1">
      <c r="A304" s="28">
        <v>295</v>
      </c>
      <c r="B304" s="28" t="s">
        <v>146</v>
      </c>
      <c r="C304" s="29" t="s">
        <v>327</v>
      </c>
      <c r="D304" s="30" t="s">
        <v>104</v>
      </c>
      <c r="E304" s="28">
        <v>33</v>
      </c>
      <c r="F304" s="31" t="s">
        <v>473</v>
      </c>
      <c r="G304" s="32">
        <f>SUMIF(Chitiet!$B$9:$B$772,B304,Chitiet!$I$9:$I$772)</f>
        <v>151.4</v>
      </c>
      <c r="H304" s="32">
        <f>SUMIF(Chitiet!$B$9:$B$772,B304,Chitiet!$J$9:$J$772)</f>
        <v>151.4</v>
      </c>
      <c r="I304" s="59">
        <v>65000</v>
      </c>
      <c r="J304" s="33">
        <f t="shared" si="4"/>
        <v>9841000</v>
      </c>
      <c r="K304" s="33">
        <f>SUMIF(Chitiet!$B$9:$B$771,B304,Chitiet!$M$9:$M$771)</f>
        <v>0</v>
      </c>
      <c r="L304" s="33">
        <f>SUMIF(Chitiet!$B$9:$B$772,B304,Chitiet!$N$9:$N$772)</f>
        <v>9841000</v>
      </c>
      <c r="M304" s="33"/>
      <c r="N304" s="31" t="s">
        <v>183</v>
      </c>
    </row>
    <row r="305" spans="1:14" ht="20.25" customHeight="1">
      <c r="A305" s="28">
        <v>296</v>
      </c>
      <c r="B305" s="28" t="s">
        <v>668</v>
      </c>
      <c r="C305" s="29" t="s">
        <v>152</v>
      </c>
      <c r="D305" s="30" t="s">
        <v>381</v>
      </c>
      <c r="E305" s="28">
        <v>33</v>
      </c>
      <c r="F305" s="31" t="s">
        <v>473</v>
      </c>
      <c r="G305" s="32">
        <f>SUMIF(Chitiet!$B$9:$B$772,B305,Chitiet!$I$9:$I$772)</f>
        <v>90.5</v>
      </c>
      <c r="H305" s="32">
        <f>SUMIF(Chitiet!$B$9:$B$772,B305,Chitiet!$J$9:$J$772)</f>
        <v>90.5</v>
      </c>
      <c r="I305" s="59">
        <v>65000</v>
      </c>
      <c r="J305" s="33">
        <f t="shared" si="4"/>
        <v>5882500</v>
      </c>
      <c r="K305" s="33">
        <f>SUMIF(Chitiet!$B$9:$B$771,B305,Chitiet!$M$9:$M$771)</f>
        <v>0</v>
      </c>
      <c r="L305" s="33">
        <f>SUMIF(Chitiet!$B$9:$B$772,B305,Chitiet!$N$9:$N$772)</f>
        <v>5882500</v>
      </c>
      <c r="M305" s="33"/>
      <c r="N305" s="31" t="s">
        <v>183</v>
      </c>
    </row>
    <row r="306" spans="1:14" ht="20.25" customHeight="1">
      <c r="A306" s="28">
        <v>297</v>
      </c>
      <c r="B306" s="28" t="s">
        <v>769</v>
      </c>
      <c r="C306" s="29" t="s">
        <v>462</v>
      </c>
      <c r="D306" s="30" t="s">
        <v>439</v>
      </c>
      <c r="E306" s="28">
        <v>33</v>
      </c>
      <c r="F306" s="31" t="s">
        <v>473</v>
      </c>
      <c r="G306" s="32">
        <f>SUMIF(Chitiet!$B$9:$B$772,B306,Chitiet!$I$9:$I$772)</f>
        <v>60.400000000000006</v>
      </c>
      <c r="H306" s="32">
        <f>SUMIF(Chitiet!$B$9:$B$772,B306,Chitiet!$J$9:$J$772)</f>
        <v>60.400000000000006</v>
      </c>
      <c r="I306" s="59">
        <v>65000</v>
      </c>
      <c r="J306" s="33">
        <f t="shared" si="4"/>
        <v>3926000.0000000005</v>
      </c>
      <c r="K306" s="33">
        <f>SUMIF(Chitiet!$B$9:$B$771,B306,Chitiet!$M$9:$M$771)</f>
        <v>0</v>
      </c>
      <c r="L306" s="33">
        <f>SUMIF(Chitiet!$B$9:$B$772,B306,Chitiet!$N$9:$N$772)</f>
        <v>3926000</v>
      </c>
      <c r="M306" s="33"/>
      <c r="N306" s="31" t="s">
        <v>183</v>
      </c>
    </row>
    <row r="307" spans="1:14" ht="20.25" customHeight="1">
      <c r="A307" s="28">
        <v>298</v>
      </c>
      <c r="B307" s="28" t="s">
        <v>895</v>
      </c>
      <c r="C307" s="29" t="s">
        <v>889</v>
      </c>
      <c r="D307" s="30" t="s">
        <v>439</v>
      </c>
      <c r="E307" s="28">
        <v>33</v>
      </c>
      <c r="F307" s="31" t="s">
        <v>473</v>
      </c>
      <c r="G307" s="32">
        <f>SUMIF(Chitiet!$B$9:$B$772,B307,Chitiet!$I$9:$I$772)</f>
        <v>121.1</v>
      </c>
      <c r="H307" s="32">
        <f>SUMIF(Chitiet!$B$9:$B$772,B307,Chitiet!$J$9:$J$772)</f>
        <v>121.1</v>
      </c>
      <c r="I307" s="59">
        <v>65000</v>
      </c>
      <c r="J307" s="33">
        <f t="shared" si="4"/>
        <v>7871500</v>
      </c>
      <c r="K307" s="33">
        <f>SUMIF(Chitiet!$B$9:$B$771,B307,Chitiet!$M$9:$M$771)</f>
        <v>0</v>
      </c>
      <c r="L307" s="33">
        <f>SUMIF(Chitiet!$B$9:$B$772,B307,Chitiet!$N$9:$N$772)</f>
        <v>7871500</v>
      </c>
      <c r="M307" s="33"/>
      <c r="N307" s="31" t="s">
        <v>183</v>
      </c>
    </row>
    <row r="308" spans="1:14" ht="20.25" customHeight="1">
      <c r="A308" s="28">
        <v>299</v>
      </c>
      <c r="B308" s="28" t="s">
        <v>669</v>
      </c>
      <c r="C308" s="29" t="s">
        <v>342</v>
      </c>
      <c r="D308" s="30" t="s">
        <v>153</v>
      </c>
      <c r="E308" s="28">
        <v>33</v>
      </c>
      <c r="F308" s="31" t="s">
        <v>473</v>
      </c>
      <c r="G308" s="32">
        <f>SUMIF(Chitiet!$B$9:$B$772,B308,Chitiet!$I$9:$I$772)</f>
        <v>151.69999999999999</v>
      </c>
      <c r="H308" s="32">
        <f>SUMIF(Chitiet!$B$9:$B$772,B308,Chitiet!$J$9:$J$772)</f>
        <v>151.69999999999999</v>
      </c>
      <c r="I308" s="59">
        <v>65000</v>
      </c>
      <c r="J308" s="33">
        <f t="shared" si="4"/>
        <v>9860500</v>
      </c>
      <c r="K308" s="33">
        <f>SUMIF(Chitiet!$B$9:$B$771,B308,Chitiet!$M$9:$M$771)</f>
        <v>0</v>
      </c>
      <c r="L308" s="33">
        <f>SUMIF(Chitiet!$B$9:$B$772,B308,Chitiet!$N$9:$N$772)</f>
        <v>9860500</v>
      </c>
      <c r="M308" s="33"/>
      <c r="N308" s="31" t="s">
        <v>183</v>
      </c>
    </row>
    <row r="309" spans="1:14" ht="20.25" customHeight="1">
      <c r="A309" s="28">
        <v>300</v>
      </c>
      <c r="B309" s="28" t="s">
        <v>670</v>
      </c>
      <c r="C309" s="29" t="s">
        <v>138</v>
      </c>
      <c r="D309" s="30" t="s">
        <v>357</v>
      </c>
      <c r="E309" s="28">
        <v>33</v>
      </c>
      <c r="F309" s="31" t="s">
        <v>473</v>
      </c>
      <c r="G309" s="32">
        <f>SUMIF(Chitiet!$B$9:$B$772,B309,Chitiet!$I$9:$I$772)</f>
        <v>120.4</v>
      </c>
      <c r="H309" s="32">
        <f>SUMIF(Chitiet!$B$9:$B$772,B309,Chitiet!$J$9:$J$772)</f>
        <v>120.4</v>
      </c>
      <c r="I309" s="59">
        <v>65000</v>
      </c>
      <c r="J309" s="33">
        <f t="shared" si="4"/>
        <v>7826000</v>
      </c>
      <c r="K309" s="33">
        <f>SUMIF(Chitiet!$B$9:$B$771,B309,Chitiet!$M$9:$M$771)</f>
        <v>0</v>
      </c>
      <c r="L309" s="33">
        <f>SUMIF(Chitiet!$B$9:$B$772,B309,Chitiet!$N$9:$N$772)</f>
        <v>7826000</v>
      </c>
      <c r="M309" s="33"/>
      <c r="N309" s="31" t="s">
        <v>183</v>
      </c>
    </row>
    <row r="310" spans="1:14" ht="20.25" customHeight="1">
      <c r="A310" s="28">
        <v>301</v>
      </c>
      <c r="B310" s="28" t="s">
        <v>671</v>
      </c>
      <c r="C310" s="29" t="s">
        <v>382</v>
      </c>
      <c r="D310" s="30" t="s">
        <v>378</v>
      </c>
      <c r="E310" s="28">
        <v>33</v>
      </c>
      <c r="F310" s="31" t="s">
        <v>473</v>
      </c>
      <c r="G310" s="32">
        <f>SUMIF(Chitiet!$B$9:$B$772,B310,Chitiet!$I$9:$I$772)</f>
        <v>61.2</v>
      </c>
      <c r="H310" s="32">
        <f>SUMIF(Chitiet!$B$9:$B$772,B310,Chitiet!$J$9:$J$772)</f>
        <v>61.2</v>
      </c>
      <c r="I310" s="59">
        <v>65000</v>
      </c>
      <c r="J310" s="33">
        <f t="shared" si="4"/>
        <v>3978000</v>
      </c>
      <c r="K310" s="33">
        <f>SUMIF(Chitiet!$B$9:$B$771,B310,Chitiet!$M$9:$M$771)</f>
        <v>0</v>
      </c>
      <c r="L310" s="33">
        <f>SUMIF(Chitiet!$B$9:$B$772,B310,Chitiet!$N$9:$N$772)</f>
        <v>3978000</v>
      </c>
      <c r="M310" s="33"/>
      <c r="N310" s="31" t="s">
        <v>183</v>
      </c>
    </row>
    <row r="311" spans="1:14" ht="20.25" customHeight="1">
      <c r="A311" s="28">
        <v>302</v>
      </c>
      <c r="B311" s="28" t="s">
        <v>672</v>
      </c>
      <c r="C311" s="29" t="s">
        <v>154</v>
      </c>
      <c r="D311" s="30" t="s">
        <v>458</v>
      </c>
      <c r="E311" s="28">
        <v>33</v>
      </c>
      <c r="F311" s="31" t="s">
        <v>473</v>
      </c>
      <c r="G311" s="32">
        <f>SUMIF(Chitiet!$B$9:$B$772,B311,Chitiet!$I$9:$I$772)</f>
        <v>90.5</v>
      </c>
      <c r="H311" s="32">
        <f>SUMIF(Chitiet!$B$9:$B$772,B311,Chitiet!$J$9:$J$772)</f>
        <v>90.5</v>
      </c>
      <c r="I311" s="59">
        <v>65000</v>
      </c>
      <c r="J311" s="33">
        <f>I311*H311</f>
        <v>5882500</v>
      </c>
      <c r="K311" s="33">
        <f>SUMIF(Chitiet!$B$9:$B$771,B311,Chitiet!$M$9:$M$771)</f>
        <v>0</v>
      </c>
      <c r="L311" s="33">
        <f>SUMIF(Chitiet!$B$9:$B$772,B311,Chitiet!$N$9:$N$772)</f>
        <v>5882500</v>
      </c>
      <c r="M311" s="33"/>
      <c r="N311" s="31" t="s">
        <v>183</v>
      </c>
    </row>
    <row r="312" spans="1:14" ht="20.25" customHeight="1">
      <c r="A312" s="28">
        <v>303</v>
      </c>
      <c r="B312" s="28" t="s">
        <v>673</v>
      </c>
      <c r="C312" s="29" t="s">
        <v>155</v>
      </c>
      <c r="D312" s="30" t="s">
        <v>156</v>
      </c>
      <c r="E312" s="28">
        <v>33</v>
      </c>
      <c r="F312" s="31" t="s">
        <v>473</v>
      </c>
      <c r="G312" s="32">
        <f>SUMIF(Chitiet!$B$9:$B$772,B312,Chitiet!$I$9:$I$772)</f>
        <v>61</v>
      </c>
      <c r="H312" s="32">
        <f>SUMIF(Chitiet!$B$9:$B$772,B312,Chitiet!$J$9:$J$772)</f>
        <v>61</v>
      </c>
      <c r="I312" s="59">
        <v>65000</v>
      </c>
      <c r="J312" s="33">
        <f>I312*H312</f>
        <v>3965000</v>
      </c>
      <c r="K312" s="33">
        <f>SUMIF(Chitiet!$B$9:$B$771,B312,Chitiet!$M$9:$M$771)</f>
        <v>0</v>
      </c>
      <c r="L312" s="33">
        <f>SUMIF(Chitiet!$B$9:$B$772,B312,Chitiet!$N$9:$N$772)</f>
        <v>3965000</v>
      </c>
      <c r="M312" s="33"/>
      <c r="N312" s="31" t="s">
        <v>183</v>
      </c>
    </row>
    <row r="313" spans="1:14" ht="20.25" customHeight="1">
      <c r="A313" s="28">
        <v>304</v>
      </c>
      <c r="B313" s="28" t="s">
        <v>674</v>
      </c>
      <c r="C313" s="29" t="s">
        <v>119</v>
      </c>
      <c r="D313" s="30" t="s">
        <v>157</v>
      </c>
      <c r="E313" s="28">
        <v>33</v>
      </c>
      <c r="F313" s="31" t="s">
        <v>473</v>
      </c>
      <c r="G313" s="32">
        <f>SUMIF(Chitiet!$B$9:$B$772,B313,Chitiet!$I$9:$I$772)</f>
        <v>120.6</v>
      </c>
      <c r="H313" s="32">
        <f>SUMIF(Chitiet!$B$9:$B$772,B313,Chitiet!$J$9:$J$772)</f>
        <v>120.6</v>
      </c>
      <c r="I313" s="59">
        <v>65000</v>
      </c>
      <c r="J313" s="33">
        <f>I313*H313</f>
        <v>7839000</v>
      </c>
      <c r="K313" s="33">
        <f>SUMIF(Chitiet!$B$9:$B$771,B313,Chitiet!$M$9:$M$771)</f>
        <v>0</v>
      </c>
      <c r="L313" s="33">
        <f>SUMIF(Chitiet!$B$9:$B$772,B313,Chitiet!$N$9:$N$772)</f>
        <v>7839000</v>
      </c>
      <c r="M313" s="33"/>
      <c r="N313" s="31" t="s">
        <v>183</v>
      </c>
    </row>
    <row r="314" spans="1:14" ht="20.25" customHeight="1">
      <c r="A314" s="28">
        <v>305</v>
      </c>
      <c r="B314" s="28" t="s">
        <v>1027</v>
      </c>
      <c r="C314" s="29" t="s">
        <v>450</v>
      </c>
      <c r="D314" s="30" t="s">
        <v>366</v>
      </c>
      <c r="E314" s="28">
        <v>51</v>
      </c>
      <c r="F314" s="31" t="s">
        <v>1034</v>
      </c>
      <c r="G314" s="32">
        <f>SUMIF(Chitiet!$B$9:$B$772,B314,Chitiet!$I$9:$I$772)</f>
        <v>15.1</v>
      </c>
      <c r="H314" s="32">
        <f>SUMIF(Chitiet!$B$9:$B$772,B314,Chitiet!$J$9:$J$772)</f>
        <v>15.1</v>
      </c>
      <c r="I314" s="59">
        <v>65000</v>
      </c>
      <c r="J314" s="33">
        <f t="shared" si="4"/>
        <v>981500</v>
      </c>
      <c r="K314" s="33">
        <f>SUMIF(Chitiet!$B$9:$B$771,B314,Chitiet!$M$9:$M$771)</f>
        <v>0</v>
      </c>
      <c r="L314" s="33">
        <f>SUMIF(Chitiet!$B$9:$B$772,B314,Chitiet!$N$9:$N$772)</f>
        <v>981500</v>
      </c>
      <c r="M314" s="33"/>
      <c r="N314" s="31" t="s">
        <v>1171</v>
      </c>
    </row>
    <row r="315" spans="1:14" ht="20.25" hidden="1" customHeight="1">
      <c r="A315" s="34"/>
      <c r="B315" s="34"/>
      <c r="C315" s="35"/>
      <c r="D315" s="60"/>
      <c r="E315" s="61"/>
      <c r="F315" s="36"/>
      <c r="G315" s="62"/>
      <c r="H315" s="62"/>
      <c r="I315" s="63"/>
      <c r="J315" s="64"/>
      <c r="K315" s="64"/>
      <c r="L315" s="64"/>
      <c r="M315" s="65"/>
      <c r="N315" s="66"/>
    </row>
    <row r="316" spans="1:14" ht="22.5" customHeight="1">
      <c r="A316" s="80"/>
      <c r="B316" s="81"/>
      <c r="C316" s="87" t="s">
        <v>261</v>
      </c>
      <c r="D316" s="87"/>
      <c r="E316" s="87"/>
      <c r="F316" s="87"/>
      <c r="G316" s="76">
        <f>SUBTOTAL(9,G10:G315)</f>
        <v>26740.499999999964</v>
      </c>
      <c r="H316" s="76">
        <f>SUBTOTAL(9,H10:H315)</f>
        <v>27049.699999999972</v>
      </c>
      <c r="I316" s="81"/>
      <c r="J316" s="82">
        <f>SUBTOTAL(9,J10:J315)</f>
        <v>1758230500</v>
      </c>
      <c r="K316" s="82">
        <f>SUBTOTAL(9,K10:K315)</f>
        <v>0</v>
      </c>
      <c r="L316" s="82">
        <f>SUBTOTAL(9,L10:L315)</f>
        <v>1758230500</v>
      </c>
      <c r="M316" s="82"/>
      <c r="N316" s="80"/>
    </row>
    <row r="317" spans="1:14">
      <c r="G317" s="69"/>
      <c r="H317" s="69"/>
      <c r="J317" s="69"/>
      <c r="K317" s="69"/>
      <c r="L317" s="69"/>
      <c r="M317" s="69"/>
    </row>
    <row r="318" spans="1:14" s="48" customFormat="1" ht="20.25" customHeight="1">
      <c r="B318" s="46"/>
      <c r="C318" s="92" t="s">
        <v>717</v>
      </c>
      <c r="D318" s="92"/>
      <c r="E318" s="94">
        <f>L316</f>
        <v>1758230500</v>
      </c>
      <c r="F318" s="94"/>
      <c r="G318" s="46" t="s">
        <v>718</v>
      </c>
      <c r="H318" s="46"/>
      <c r="I318" s="46"/>
      <c r="J318" s="49"/>
      <c r="K318" s="49"/>
      <c r="L318" s="49">
        <f>L316-Chitiet!N773</f>
        <v>0</v>
      </c>
      <c r="M318" s="49"/>
    </row>
    <row r="319" spans="1:14" s="48" customFormat="1" ht="20.25" customHeight="1">
      <c r="B319" s="46"/>
      <c r="C319" s="92" t="s">
        <v>719</v>
      </c>
      <c r="D319" s="92"/>
      <c r="E319" s="93" t="str">
        <f>tien_so!C6</f>
        <v>Một tỷ bảy trăm năm mươi tám triệu hai trăm ba mươi ngàn năm trăm đồng./.</v>
      </c>
      <c r="F319" s="93"/>
      <c r="G319" s="93"/>
      <c r="H319" s="93"/>
      <c r="I319" s="93"/>
      <c r="J319" s="93"/>
      <c r="K319" s="93"/>
      <c r="L319" s="93"/>
      <c r="M319" s="50"/>
    </row>
    <row r="320" spans="1:14">
      <c r="J320" s="70"/>
      <c r="K320" s="70"/>
      <c r="L320" s="70"/>
      <c r="M320" s="70"/>
    </row>
    <row r="321" spans="5:13" ht="21.75" customHeight="1">
      <c r="E321" s="87" t="s">
        <v>714</v>
      </c>
      <c r="F321" s="87"/>
      <c r="G321" s="87"/>
      <c r="H321" s="87"/>
      <c r="I321" s="87"/>
      <c r="J321" s="87"/>
      <c r="K321" s="87"/>
      <c r="L321" s="87"/>
    </row>
    <row r="322" spans="5:13" ht="24.75" customHeight="1">
      <c r="E322" s="52">
        <v>1</v>
      </c>
      <c r="F322" s="55" t="s">
        <v>698</v>
      </c>
      <c r="G322" s="71">
        <f t="shared" ref="G322:G338" si="5">SUMIF($E$10:$E$315,E322,$G$10:$G$315)</f>
        <v>1147.0000000000005</v>
      </c>
      <c r="H322" s="71">
        <f t="shared" ref="H322:H338" si="6">SUMIF($E$10:$E$315,E322,$H$10:$H$315)</f>
        <v>1162.0500000000002</v>
      </c>
      <c r="I322" s="52"/>
      <c r="J322" s="58">
        <f t="shared" ref="J322:J338" si="7">SUMIF($E$10:$E$315,E322,$J$10:$J$315)</f>
        <v>75533250</v>
      </c>
      <c r="K322" s="58">
        <f t="shared" ref="K322:K338" si="8">SUMIF($E$10:$E$315,E322,$K$10:$K$315)</f>
        <v>0</v>
      </c>
      <c r="L322" s="58">
        <f t="shared" ref="L322:L338" si="9">SUMIF($E$10:$E$315,E322,$L$10:$L$315)</f>
        <v>75533250</v>
      </c>
      <c r="M322" s="72"/>
    </row>
    <row r="323" spans="5:13" ht="24.75" customHeight="1">
      <c r="E323" s="28">
        <v>2</v>
      </c>
      <c r="F323" s="31" t="s">
        <v>699</v>
      </c>
      <c r="G323" s="73">
        <f t="shared" si="5"/>
        <v>1719.4999999999998</v>
      </c>
      <c r="H323" s="73">
        <f t="shared" si="6"/>
        <v>1719.4999999999998</v>
      </c>
      <c r="I323" s="28"/>
      <c r="J323" s="33">
        <f t="shared" si="7"/>
        <v>111767500</v>
      </c>
      <c r="K323" s="33">
        <f t="shared" si="8"/>
        <v>0</v>
      </c>
      <c r="L323" s="33">
        <f t="shared" si="9"/>
        <v>111767500</v>
      </c>
      <c r="M323" s="72"/>
    </row>
    <row r="324" spans="5:13" ht="24.75" customHeight="1">
      <c r="E324" s="28">
        <v>3</v>
      </c>
      <c r="F324" s="31" t="s">
        <v>700</v>
      </c>
      <c r="G324" s="73">
        <f t="shared" si="5"/>
        <v>3770.0000000000009</v>
      </c>
      <c r="H324" s="73">
        <f t="shared" si="6"/>
        <v>3785.1500000000005</v>
      </c>
      <c r="I324" s="28"/>
      <c r="J324" s="33">
        <f t="shared" si="7"/>
        <v>246034750</v>
      </c>
      <c r="K324" s="33">
        <f t="shared" si="8"/>
        <v>0</v>
      </c>
      <c r="L324" s="33">
        <f t="shared" si="9"/>
        <v>246034750</v>
      </c>
      <c r="M324" s="72"/>
    </row>
    <row r="325" spans="5:13" ht="24.75" customHeight="1">
      <c r="E325" s="28">
        <v>4</v>
      </c>
      <c r="F325" s="31" t="s">
        <v>701</v>
      </c>
      <c r="G325" s="73">
        <f t="shared" si="5"/>
        <v>2113.5999999999995</v>
      </c>
      <c r="H325" s="73">
        <f t="shared" si="6"/>
        <v>2113.5999999999995</v>
      </c>
      <c r="I325" s="28"/>
      <c r="J325" s="33">
        <f t="shared" si="7"/>
        <v>137384000</v>
      </c>
      <c r="K325" s="33">
        <f t="shared" si="8"/>
        <v>0</v>
      </c>
      <c r="L325" s="33">
        <f t="shared" si="9"/>
        <v>137384000</v>
      </c>
      <c r="M325" s="72"/>
    </row>
    <row r="326" spans="5:13" ht="24.75" customHeight="1">
      <c r="E326" s="28">
        <v>5</v>
      </c>
      <c r="F326" s="31" t="s">
        <v>702</v>
      </c>
      <c r="G326" s="73">
        <f t="shared" si="5"/>
        <v>2184.3999999999996</v>
      </c>
      <c r="H326" s="73">
        <f t="shared" si="6"/>
        <v>2282.4999999999995</v>
      </c>
      <c r="I326" s="28"/>
      <c r="J326" s="33">
        <f t="shared" si="7"/>
        <v>148362500</v>
      </c>
      <c r="K326" s="33">
        <f t="shared" si="8"/>
        <v>0</v>
      </c>
      <c r="L326" s="33">
        <f t="shared" si="9"/>
        <v>148362500</v>
      </c>
      <c r="M326" s="72"/>
    </row>
    <row r="327" spans="5:13" ht="24.75" customHeight="1">
      <c r="E327" s="28">
        <v>6</v>
      </c>
      <c r="F327" s="31" t="s">
        <v>1173</v>
      </c>
      <c r="G327" s="73">
        <f t="shared" si="5"/>
        <v>513</v>
      </c>
      <c r="H327" s="73">
        <f t="shared" si="6"/>
        <v>513</v>
      </c>
      <c r="I327" s="28"/>
      <c r="J327" s="33">
        <f t="shared" si="7"/>
        <v>33345000</v>
      </c>
      <c r="K327" s="33">
        <f t="shared" si="8"/>
        <v>0</v>
      </c>
      <c r="L327" s="33">
        <f t="shared" si="9"/>
        <v>33345000</v>
      </c>
      <c r="M327" s="72"/>
    </row>
    <row r="328" spans="5:13" ht="24.75" customHeight="1">
      <c r="E328" s="28">
        <v>7</v>
      </c>
      <c r="F328" s="31" t="s">
        <v>703</v>
      </c>
      <c r="G328" s="73">
        <f t="shared" si="5"/>
        <v>2272.1999999999998</v>
      </c>
      <c r="H328" s="73">
        <f t="shared" si="6"/>
        <v>2272.1999999999998</v>
      </c>
      <c r="I328" s="28"/>
      <c r="J328" s="33">
        <f t="shared" si="7"/>
        <v>147693000</v>
      </c>
      <c r="K328" s="33">
        <f t="shared" si="8"/>
        <v>0</v>
      </c>
      <c r="L328" s="33">
        <f t="shared" si="9"/>
        <v>147693000</v>
      </c>
      <c r="M328" s="72"/>
    </row>
    <row r="329" spans="5:13" ht="24.75" customHeight="1">
      <c r="E329" s="28">
        <v>8</v>
      </c>
      <c r="F329" s="31" t="s">
        <v>704</v>
      </c>
      <c r="G329" s="73">
        <f t="shared" si="5"/>
        <v>361.40000000000003</v>
      </c>
      <c r="H329" s="73">
        <f t="shared" si="6"/>
        <v>361.40000000000003</v>
      </c>
      <c r="I329" s="28"/>
      <c r="J329" s="33">
        <f t="shared" si="7"/>
        <v>23491000</v>
      </c>
      <c r="K329" s="33">
        <f t="shared" si="8"/>
        <v>0</v>
      </c>
      <c r="L329" s="33">
        <f t="shared" si="9"/>
        <v>23491000</v>
      </c>
      <c r="M329" s="72"/>
    </row>
    <row r="330" spans="5:13" ht="24.75" customHeight="1">
      <c r="E330" s="28">
        <v>9</v>
      </c>
      <c r="F330" s="31" t="s">
        <v>705</v>
      </c>
      <c r="G330" s="73">
        <f t="shared" si="5"/>
        <v>2858.7</v>
      </c>
      <c r="H330" s="73">
        <f t="shared" si="6"/>
        <v>2858.7</v>
      </c>
      <c r="I330" s="28"/>
      <c r="J330" s="33">
        <f t="shared" si="7"/>
        <v>185815500</v>
      </c>
      <c r="K330" s="33">
        <f t="shared" si="8"/>
        <v>0</v>
      </c>
      <c r="L330" s="33">
        <f t="shared" si="9"/>
        <v>185815500</v>
      </c>
      <c r="M330" s="72"/>
    </row>
    <row r="331" spans="5:13" ht="24.75" customHeight="1">
      <c r="E331" s="28">
        <v>10</v>
      </c>
      <c r="F331" s="31" t="s">
        <v>706</v>
      </c>
      <c r="G331" s="73">
        <f t="shared" si="5"/>
        <v>4768.4000000000005</v>
      </c>
      <c r="H331" s="73">
        <f t="shared" si="6"/>
        <v>4768.4000000000005</v>
      </c>
      <c r="I331" s="28"/>
      <c r="J331" s="33">
        <f t="shared" si="7"/>
        <v>309946000</v>
      </c>
      <c r="K331" s="33">
        <f t="shared" si="8"/>
        <v>0</v>
      </c>
      <c r="L331" s="33">
        <f t="shared" si="9"/>
        <v>309946000</v>
      </c>
      <c r="M331" s="72"/>
    </row>
    <row r="332" spans="5:13" ht="24.75" customHeight="1">
      <c r="E332" s="28">
        <v>11</v>
      </c>
      <c r="F332" s="31" t="s">
        <v>707</v>
      </c>
      <c r="G332" s="73">
        <f t="shared" si="5"/>
        <v>858.4000000000002</v>
      </c>
      <c r="H332" s="73">
        <f t="shared" si="6"/>
        <v>888.50000000000011</v>
      </c>
      <c r="I332" s="28"/>
      <c r="J332" s="33">
        <f t="shared" si="7"/>
        <v>57752500</v>
      </c>
      <c r="K332" s="33">
        <f t="shared" si="8"/>
        <v>0</v>
      </c>
      <c r="L332" s="33">
        <f t="shared" si="9"/>
        <v>57752500</v>
      </c>
      <c r="M332" s="72"/>
    </row>
    <row r="333" spans="5:13" ht="24.75" customHeight="1">
      <c r="E333" s="28">
        <v>12</v>
      </c>
      <c r="F333" s="31" t="s">
        <v>708</v>
      </c>
      <c r="G333" s="73">
        <f t="shared" si="5"/>
        <v>196.5</v>
      </c>
      <c r="H333" s="73">
        <f t="shared" si="6"/>
        <v>226.60000000000002</v>
      </c>
      <c r="I333" s="28"/>
      <c r="J333" s="33">
        <f t="shared" si="7"/>
        <v>14729000</v>
      </c>
      <c r="K333" s="33">
        <f t="shared" si="8"/>
        <v>0</v>
      </c>
      <c r="L333" s="33">
        <f t="shared" si="9"/>
        <v>14729000</v>
      </c>
      <c r="M333" s="72"/>
    </row>
    <row r="334" spans="5:13" ht="24.75" customHeight="1">
      <c r="E334" s="28">
        <v>13</v>
      </c>
      <c r="F334" s="31" t="s">
        <v>709</v>
      </c>
      <c r="G334" s="73">
        <f t="shared" si="5"/>
        <v>2058.4</v>
      </c>
      <c r="H334" s="73">
        <f t="shared" si="6"/>
        <v>2179.0999999999995</v>
      </c>
      <c r="I334" s="28"/>
      <c r="J334" s="33">
        <f t="shared" si="7"/>
        <v>141641500</v>
      </c>
      <c r="K334" s="33">
        <f t="shared" si="8"/>
        <v>0</v>
      </c>
      <c r="L334" s="33">
        <f t="shared" si="9"/>
        <v>141641500</v>
      </c>
      <c r="M334" s="72"/>
    </row>
    <row r="335" spans="5:13" ht="24.75" customHeight="1">
      <c r="E335" s="28">
        <v>14</v>
      </c>
      <c r="F335" s="31" t="s">
        <v>710</v>
      </c>
      <c r="G335" s="73">
        <f t="shared" si="5"/>
        <v>60.2</v>
      </c>
      <c r="H335" s="73">
        <f t="shared" si="6"/>
        <v>60.2</v>
      </c>
      <c r="I335" s="28"/>
      <c r="J335" s="33">
        <f t="shared" si="7"/>
        <v>3913000</v>
      </c>
      <c r="K335" s="33">
        <f t="shared" si="8"/>
        <v>0</v>
      </c>
      <c r="L335" s="33">
        <f t="shared" si="9"/>
        <v>3913000</v>
      </c>
      <c r="M335" s="72"/>
    </row>
    <row r="336" spans="5:13" ht="24.75" customHeight="1">
      <c r="E336" s="28">
        <v>23</v>
      </c>
      <c r="F336" s="31" t="s">
        <v>711</v>
      </c>
      <c r="G336" s="73">
        <f t="shared" si="5"/>
        <v>301</v>
      </c>
      <c r="H336" s="73">
        <f t="shared" si="6"/>
        <v>301</v>
      </c>
      <c r="I336" s="28"/>
      <c r="J336" s="33">
        <f t="shared" si="7"/>
        <v>19565000</v>
      </c>
      <c r="K336" s="33">
        <f t="shared" si="8"/>
        <v>0</v>
      </c>
      <c r="L336" s="33">
        <f t="shared" si="9"/>
        <v>19565000</v>
      </c>
      <c r="M336" s="72"/>
    </row>
    <row r="337" spans="5:13" ht="24.75" customHeight="1">
      <c r="E337" s="28">
        <v>33</v>
      </c>
      <c r="F337" s="31" t="s">
        <v>712</v>
      </c>
      <c r="G337" s="73">
        <f t="shared" si="5"/>
        <v>1542.7</v>
      </c>
      <c r="H337" s="73">
        <f t="shared" si="6"/>
        <v>1542.7</v>
      </c>
      <c r="I337" s="28"/>
      <c r="J337" s="33">
        <f t="shared" si="7"/>
        <v>100275500</v>
      </c>
      <c r="K337" s="33">
        <f t="shared" si="8"/>
        <v>0</v>
      </c>
      <c r="L337" s="33">
        <f t="shared" si="9"/>
        <v>100275500</v>
      </c>
      <c r="M337" s="72"/>
    </row>
    <row r="338" spans="5:13" ht="24.75" customHeight="1">
      <c r="E338" s="68">
        <v>51</v>
      </c>
      <c r="F338" s="67" t="s">
        <v>713</v>
      </c>
      <c r="G338" s="74">
        <f t="shared" si="5"/>
        <v>15.1</v>
      </c>
      <c r="H338" s="74">
        <f t="shared" si="6"/>
        <v>15.1</v>
      </c>
      <c r="I338" s="68"/>
      <c r="J338" s="75">
        <f t="shared" si="7"/>
        <v>981500</v>
      </c>
      <c r="K338" s="75">
        <f t="shared" si="8"/>
        <v>0</v>
      </c>
      <c r="L338" s="75">
        <f t="shared" si="9"/>
        <v>981500</v>
      </c>
    </row>
    <row r="339" spans="5:13" ht="19.5" customHeight="1">
      <c r="E339" s="22"/>
      <c r="F339" s="22" t="s">
        <v>41</v>
      </c>
      <c r="G339" s="76">
        <f>SUM(G322:G338)</f>
        <v>26740.500000000004</v>
      </c>
      <c r="H339" s="76">
        <f>SUM(H322:H338)</f>
        <v>27049.699999999997</v>
      </c>
      <c r="I339" s="22"/>
      <c r="J339" s="39">
        <f>SUM(J322:J338)</f>
        <v>1758230500</v>
      </c>
      <c r="K339" s="39">
        <f>SUM(K322:K338)</f>
        <v>0</v>
      </c>
      <c r="L339" s="39">
        <f>SUM(L322:L338)</f>
        <v>1758230500</v>
      </c>
    </row>
    <row r="341" spans="5:13">
      <c r="L341" s="70"/>
    </row>
    <row r="342" spans="5:13">
      <c r="L342" s="70"/>
    </row>
  </sheetData>
  <autoFilter ref="A9:N314"/>
  <mergeCells count="12">
    <mergeCell ref="E321:L321"/>
    <mergeCell ref="C319:D319"/>
    <mergeCell ref="C318:D318"/>
    <mergeCell ref="E319:L319"/>
    <mergeCell ref="E318:F318"/>
    <mergeCell ref="C316:F316"/>
    <mergeCell ref="A1:E1"/>
    <mergeCell ref="A2:E2"/>
    <mergeCell ref="A4:L4"/>
    <mergeCell ref="A6:L6"/>
    <mergeCell ref="A7:L7"/>
    <mergeCell ref="A5:L5"/>
  </mergeCells>
  <phoneticPr fontId="2" type="noConversion"/>
  <pageMargins left="0.39" right="0.17" top="0.45" bottom="0.56999999999999995" header="0.28999999999999998" footer="0.2"/>
  <pageSetup paperSize="9" scale="85" orientation="landscape" r:id="rId1"/>
  <headerFooter alignWithMargins="0">
    <oddFooter>&amp;C&amp;"Times New Roman,Regular"&amp;P/&amp;N</oddFooter>
  </headerFooter>
  <rowBreaks count="1" manualBreakCount="1">
    <brk id="3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R777"/>
  <sheetViews>
    <sheetView showZeros="0" workbookViewId="0">
      <pane xSplit="6" ySplit="8" topLeftCell="G9" activePane="bottomRight" state="frozen"/>
      <selection pane="topRight" activeCell="G1" sqref="G1"/>
      <selection pane="bottomLeft" activeCell="A9" sqref="A9"/>
      <selection pane="bottomRight" activeCell="C19" sqref="C19"/>
    </sheetView>
  </sheetViews>
  <sheetFormatPr defaultRowHeight="15"/>
  <cols>
    <col min="1" max="1" width="7.28515625" style="21" customWidth="1"/>
    <col min="2" max="2" width="8" style="21" bestFit="1" customWidth="1"/>
    <col min="3" max="3" width="18.28515625" style="20" bestFit="1" customWidth="1"/>
    <col min="4" max="4" width="9.28515625" style="20" bestFit="1" customWidth="1"/>
    <col min="5" max="5" width="5.85546875" style="21" customWidth="1"/>
    <col min="6" max="6" width="31.85546875" style="20" bestFit="1" customWidth="1"/>
    <col min="7" max="7" width="32.42578125" style="20" bestFit="1" customWidth="1"/>
    <col min="8" max="8" width="6.42578125" style="21" bestFit="1" customWidth="1"/>
    <col min="9" max="9" width="10.140625" style="20" bestFit="1" customWidth="1"/>
    <col min="10" max="10" width="10.140625" style="20" customWidth="1"/>
    <col min="11" max="11" width="8.140625" style="20" bestFit="1" customWidth="1"/>
    <col min="12" max="12" width="14.28515625" style="20" bestFit="1" customWidth="1"/>
    <col min="13" max="13" width="11.85546875" style="20" customWidth="1"/>
    <col min="14" max="14" width="14.42578125" style="20" bestFit="1" customWidth="1"/>
    <col min="15" max="15" width="17.42578125" style="20" customWidth="1"/>
    <col min="16" max="16" width="15.85546875" style="20" hidden="1" customWidth="1"/>
    <col min="17" max="17" width="12.42578125" style="21" hidden="1" customWidth="1"/>
    <col min="18" max="18" width="7.42578125" style="20" hidden="1" customWidth="1"/>
    <col min="19" max="16384" width="9.140625" style="20"/>
  </cols>
  <sheetData>
    <row r="1" spans="1:18" ht="16.5">
      <c r="A1" s="88" t="s">
        <v>695</v>
      </c>
      <c r="B1" s="88"/>
      <c r="C1" s="88"/>
      <c r="D1" s="88"/>
      <c r="E1" s="88"/>
    </row>
    <row r="2" spans="1:18" ht="16.5">
      <c r="A2" s="89" t="s">
        <v>696</v>
      </c>
      <c r="B2" s="89"/>
      <c r="C2" s="89"/>
      <c r="D2" s="89"/>
      <c r="E2" s="89"/>
    </row>
    <row r="4" spans="1:18" ht="18.75">
      <c r="A4" s="90" t="s">
        <v>903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43"/>
    </row>
    <row r="5" spans="1:18" ht="18.75">
      <c r="A5" s="91" t="s">
        <v>1174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44"/>
    </row>
    <row r="6" spans="1:18" ht="18.75">
      <c r="A6" s="91" t="s">
        <v>697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44"/>
    </row>
    <row r="8" spans="1:18" s="23" customFormat="1" ht="57">
      <c r="A8" s="96" t="s">
        <v>679</v>
      </c>
      <c r="B8" s="96" t="s">
        <v>680</v>
      </c>
      <c r="C8" s="97" t="s">
        <v>161</v>
      </c>
      <c r="D8" s="98" t="s">
        <v>162</v>
      </c>
      <c r="E8" s="96" t="s">
        <v>163</v>
      </c>
      <c r="F8" s="96" t="s">
        <v>681</v>
      </c>
      <c r="G8" s="96" t="s">
        <v>255</v>
      </c>
      <c r="H8" s="99" t="s">
        <v>256</v>
      </c>
      <c r="I8" s="99" t="s">
        <v>260</v>
      </c>
      <c r="J8" s="99" t="s">
        <v>39</v>
      </c>
      <c r="K8" s="99" t="s">
        <v>257</v>
      </c>
      <c r="L8" s="99" t="s">
        <v>258</v>
      </c>
      <c r="M8" s="99" t="s">
        <v>721</v>
      </c>
      <c r="N8" s="99" t="s">
        <v>259</v>
      </c>
      <c r="O8" s="96" t="s">
        <v>675</v>
      </c>
      <c r="P8" s="22" t="s">
        <v>902</v>
      </c>
      <c r="Q8" s="22" t="s">
        <v>241</v>
      </c>
      <c r="R8" s="22" t="s">
        <v>164</v>
      </c>
    </row>
    <row r="9" spans="1:18" ht="20.100000000000001" customHeight="1">
      <c r="A9" s="24">
        <v>1</v>
      </c>
      <c r="B9" s="24" t="s">
        <v>810</v>
      </c>
      <c r="C9" s="77" t="s">
        <v>845</v>
      </c>
      <c r="D9" s="78" t="s">
        <v>323</v>
      </c>
      <c r="E9" s="24">
        <v>1</v>
      </c>
      <c r="F9" s="25" t="s">
        <v>468</v>
      </c>
      <c r="G9" s="25" t="s">
        <v>1035</v>
      </c>
      <c r="H9" s="24">
        <v>2</v>
      </c>
      <c r="I9" s="26">
        <v>30.3</v>
      </c>
      <c r="J9" s="26">
        <f t="shared" ref="J9:J71" si="0">IF(Q9="ĐH",I9,IF(Q9="CH",I9*1.5,I9*2))</f>
        <v>30.3</v>
      </c>
      <c r="K9" s="27">
        <v>65000</v>
      </c>
      <c r="L9" s="27">
        <f>K9*J9</f>
        <v>1969500</v>
      </c>
      <c r="M9" s="27"/>
      <c r="N9" s="27">
        <f>L9-M9</f>
        <v>1969500</v>
      </c>
      <c r="O9" s="25"/>
      <c r="P9" s="25"/>
      <c r="Q9" s="24" t="s">
        <v>320</v>
      </c>
      <c r="R9" s="25" t="s">
        <v>177</v>
      </c>
    </row>
    <row r="10" spans="1:18" ht="20.100000000000001" customHeight="1">
      <c r="A10" s="28">
        <f>A9+1</f>
        <v>2</v>
      </c>
      <c r="B10" s="28" t="s">
        <v>604</v>
      </c>
      <c r="C10" s="29" t="s">
        <v>330</v>
      </c>
      <c r="D10" s="30" t="s">
        <v>331</v>
      </c>
      <c r="E10" s="28">
        <v>1</v>
      </c>
      <c r="F10" s="31" t="s">
        <v>684</v>
      </c>
      <c r="G10" s="31" t="s">
        <v>242</v>
      </c>
      <c r="H10" s="28">
        <v>2</v>
      </c>
      <c r="I10" s="32">
        <v>30.3</v>
      </c>
      <c r="J10" s="26">
        <f t="shared" si="0"/>
        <v>30.3</v>
      </c>
      <c r="K10" s="33">
        <v>65000</v>
      </c>
      <c r="L10" s="27">
        <f t="shared" ref="L10:L73" si="1">K10*J10</f>
        <v>1969500</v>
      </c>
      <c r="M10" s="33"/>
      <c r="N10" s="33">
        <f t="shared" ref="N10:N75" si="2">L10-M10</f>
        <v>1969500</v>
      </c>
      <c r="O10" s="31"/>
      <c r="P10" s="31"/>
      <c r="Q10" s="28" t="s">
        <v>320</v>
      </c>
      <c r="R10" s="31" t="s">
        <v>166</v>
      </c>
    </row>
    <row r="11" spans="1:18" ht="20.100000000000001" customHeight="1">
      <c r="A11" s="28">
        <f t="shared" ref="A11:A74" si="3">A10+1</f>
        <v>3</v>
      </c>
      <c r="B11" s="28" t="s">
        <v>604</v>
      </c>
      <c r="C11" s="29" t="s">
        <v>330</v>
      </c>
      <c r="D11" s="30" t="s">
        <v>331</v>
      </c>
      <c r="E11" s="28">
        <v>1</v>
      </c>
      <c r="F11" s="31" t="s">
        <v>684</v>
      </c>
      <c r="G11" s="31" t="s">
        <v>786</v>
      </c>
      <c r="H11" s="28">
        <v>4</v>
      </c>
      <c r="I11" s="32">
        <v>30.5</v>
      </c>
      <c r="J11" s="26">
        <f t="shared" si="0"/>
        <v>30.5</v>
      </c>
      <c r="K11" s="33">
        <v>65000</v>
      </c>
      <c r="L11" s="27">
        <f t="shared" si="1"/>
        <v>1982500</v>
      </c>
      <c r="M11" s="33"/>
      <c r="N11" s="33">
        <f t="shared" si="2"/>
        <v>1982500</v>
      </c>
      <c r="O11" s="31"/>
      <c r="P11" s="31"/>
      <c r="Q11" s="28" t="s">
        <v>320</v>
      </c>
      <c r="R11" s="31" t="s">
        <v>166</v>
      </c>
    </row>
    <row r="12" spans="1:18" ht="20.100000000000001" customHeight="1">
      <c r="A12" s="28">
        <f t="shared" si="3"/>
        <v>4</v>
      </c>
      <c r="B12" s="28" t="s">
        <v>604</v>
      </c>
      <c r="C12" s="29" t="s">
        <v>330</v>
      </c>
      <c r="D12" s="30" t="s">
        <v>331</v>
      </c>
      <c r="E12" s="28">
        <v>1</v>
      </c>
      <c r="F12" s="31" t="s">
        <v>684</v>
      </c>
      <c r="G12" s="31" t="s">
        <v>786</v>
      </c>
      <c r="H12" s="28">
        <v>1</v>
      </c>
      <c r="I12" s="32">
        <v>30.1</v>
      </c>
      <c r="J12" s="26">
        <f t="shared" si="0"/>
        <v>30.1</v>
      </c>
      <c r="K12" s="33">
        <v>65000</v>
      </c>
      <c r="L12" s="27">
        <f t="shared" si="1"/>
        <v>1956500</v>
      </c>
      <c r="M12" s="33"/>
      <c r="N12" s="33">
        <f t="shared" si="2"/>
        <v>1956500</v>
      </c>
      <c r="O12" s="31"/>
      <c r="P12" s="31"/>
      <c r="Q12" s="28" t="s">
        <v>320</v>
      </c>
      <c r="R12" s="31" t="s">
        <v>166</v>
      </c>
    </row>
    <row r="13" spans="1:18" ht="20.100000000000001" customHeight="1">
      <c r="A13" s="28">
        <f t="shared" si="3"/>
        <v>5</v>
      </c>
      <c r="B13" s="28" t="s">
        <v>605</v>
      </c>
      <c r="C13" s="29" t="s">
        <v>334</v>
      </c>
      <c r="D13" s="30" t="s">
        <v>335</v>
      </c>
      <c r="E13" s="28">
        <v>1</v>
      </c>
      <c r="F13" s="31" t="s">
        <v>684</v>
      </c>
      <c r="G13" s="31" t="s">
        <v>242</v>
      </c>
      <c r="H13" s="28">
        <v>1</v>
      </c>
      <c r="I13" s="32">
        <v>30.1</v>
      </c>
      <c r="J13" s="26">
        <f t="shared" si="0"/>
        <v>30.1</v>
      </c>
      <c r="K13" s="33">
        <v>65000</v>
      </c>
      <c r="L13" s="27">
        <f t="shared" si="1"/>
        <v>1956500</v>
      </c>
      <c r="M13" s="33"/>
      <c r="N13" s="33">
        <f t="shared" si="2"/>
        <v>1956500</v>
      </c>
      <c r="O13" s="31"/>
      <c r="P13" s="31"/>
      <c r="Q13" s="28" t="s">
        <v>320</v>
      </c>
      <c r="R13" s="31" t="s">
        <v>166</v>
      </c>
    </row>
    <row r="14" spans="1:18" ht="20.100000000000001" customHeight="1">
      <c r="A14" s="28">
        <f t="shared" si="3"/>
        <v>6</v>
      </c>
      <c r="B14" s="28" t="s">
        <v>605</v>
      </c>
      <c r="C14" s="29" t="s">
        <v>334</v>
      </c>
      <c r="D14" s="30" t="s">
        <v>335</v>
      </c>
      <c r="E14" s="28">
        <v>1</v>
      </c>
      <c r="F14" s="31" t="s">
        <v>684</v>
      </c>
      <c r="G14" s="31" t="s">
        <v>242</v>
      </c>
      <c r="H14" s="28">
        <v>1</v>
      </c>
      <c r="I14" s="32">
        <v>30.1</v>
      </c>
      <c r="J14" s="26">
        <f t="shared" si="0"/>
        <v>30.1</v>
      </c>
      <c r="K14" s="33">
        <v>65000</v>
      </c>
      <c r="L14" s="27">
        <f t="shared" si="1"/>
        <v>1956500</v>
      </c>
      <c r="M14" s="33"/>
      <c r="N14" s="33">
        <f t="shared" si="2"/>
        <v>1956500</v>
      </c>
      <c r="O14" s="31"/>
      <c r="P14" s="31"/>
      <c r="Q14" s="28" t="s">
        <v>320</v>
      </c>
      <c r="R14" s="31" t="s">
        <v>166</v>
      </c>
    </row>
    <row r="15" spans="1:18" ht="20.100000000000001" customHeight="1">
      <c r="A15" s="28">
        <f t="shared" si="3"/>
        <v>7</v>
      </c>
      <c r="B15" s="28" t="s">
        <v>605</v>
      </c>
      <c r="C15" s="29" t="s">
        <v>334</v>
      </c>
      <c r="D15" s="30" t="s">
        <v>335</v>
      </c>
      <c r="E15" s="28">
        <v>1</v>
      </c>
      <c r="F15" s="31" t="s">
        <v>684</v>
      </c>
      <c r="G15" s="31" t="s">
        <v>242</v>
      </c>
      <c r="H15" s="28">
        <v>2</v>
      </c>
      <c r="I15" s="32">
        <v>30.3</v>
      </c>
      <c r="J15" s="26">
        <f t="shared" si="0"/>
        <v>30.3</v>
      </c>
      <c r="K15" s="33">
        <v>65000</v>
      </c>
      <c r="L15" s="27">
        <f t="shared" si="1"/>
        <v>1969500</v>
      </c>
      <c r="M15" s="33"/>
      <c r="N15" s="33">
        <f t="shared" si="2"/>
        <v>1969500</v>
      </c>
      <c r="O15" s="31"/>
      <c r="P15" s="31"/>
      <c r="Q15" s="28" t="s">
        <v>320</v>
      </c>
      <c r="R15" s="31" t="s">
        <v>166</v>
      </c>
    </row>
    <row r="16" spans="1:18" ht="20.100000000000001" customHeight="1">
      <c r="A16" s="28">
        <f t="shared" si="3"/>
        <v>8</v>
      </c>
      <c r="B16" s="28" t="s">
        <v>605</v>
      </c>
      <c r="C16" s="29" t="s">
        <v>334</v>
      </c>
      <c r="D16" s="30" t="s">
        <v>335</v>
      </c>
      <c r="E16" s="28">
        <v>1</v>
      </c>
      <c r="F16" s="31" t="s">
        <v>684</v>
      </c>
      <c r="G16" s="31" t="s">
        <v>787</v>
      </c>
      <c r="H16" s="28">
        <v>3</v>
      </c>
      <c r="I16" s="32">
        <v>15.2</v>
      </c>
      <c r="J16" s="26">
        <f t="shared" si="0"/>
        <v>15.2</v>
      </c>
      <c r="K16" s="33">
        <v>65000</v>
      </c>
      <c r="L16" s="27">
        <f t="shared" si="1"/>
        <v>988000</v>
      </c>
      <c r="M16" s="33"/>
      <c r="N16" s="33">
        <f t="shared" si="2"/>
        <v>988000</v>
      </c>
      <c r="O16" s="31"/>
      <c r="P16" s="31"/>
      <c r="Q16" s="28" t="s">
        <v>320</v>
      </c>
      <c r="R16" s="31" t="s">
        <v>166</v>
      </c>
    </row>
    <row r="17" spans="1:18" ht="20.100000000000001" customHeight="1">
      <c r="A17" s="28">
        <f t="shared" si="3"/>
        <v>9</v>
      </c>
      <c r="B17" s="28" t="s">
        <v>605</v>
      </c>
      <c r="C17" s="29" t="s">
        <v>334</v>
      </c>
      <c r="D17" s="30" t="s">
        <v>335</v>
      </c>
      <c r="E17" s="28">
        <v>1</v>
      </c>
      <c r="F17" s="31" t="s">
        <v>684</v>
      </c>
      <c r="G17" s="31" t="s">
        <v>787</v>
      </c>
      <c r="H17" s="28">
        <v>1</v>
      </c>
      <c r="I17" s="32">
        <v>15.1</v>
      </c>
      <c r="J17" s="26">
        <f t="shared" si="0"/>
        <v>15.1</v>
      </c>
      <c r="K17" s="33">
        <v>65000</v>
      </c>
      <c r="L17" s="27">
        <f t="shared" si="1"/>
        <v>981500</v>
      </c>
      <c r="M17" s="33"/>
      <c r="N17" s="33">
        <f t="shared" si="2"/>
        <v>981500</v>
      </c>
      <c r="O17" s="31"/>
      <c r="P17" s="31"/>
      <c r="Q17" s="28" t="s">
        <v>320</v>
      </c>
      <c r="R17" s="31" t="s">
        <v>166</v>
      </c>
    </row>
    <row r="18" spans="1:18" ht="20.100000000000001" customHeight="1">
      <c r="A18" s="28">
        <f t="shared" si="3"/>
        <v>10</v>
      </c>
      <c r="B18" s="28" t="s">
        <v>544</v>
      </c>
      <c r="C18" s="29" t="s">
        <v>327</v>
      </c>
      <c r="D18" s="30" t="s">
        <v>328</v>
      </c>
      <c r="E18" s="28">
        <v>1</v>
      </c>
      <c r="F18" s="31" t="s">
        <v>684</v>
      </c>
      <c r="G18" s="31" t="s">
        <v>685</v>
      </c>
      <c r="H18" s="28">
        <v>2</v>
      </c>
      <c r="I18" s="32">
        <v>30.3</v>
      </c>
      <c r="J18" s="26">
        <f t="shared" si="0"/>
        <v>30.3</v>
      </c>
      <c r="K18" s="33">
        <v>65000</v>
      </c>
      <c r="L18" s="27">
        <f t="shared" si="1"/>
        <v>1969500</v>
      </c>
      <c r="M18" s="33"/>
      <c r="N18" s="33">
        <f t="shared" si="2"/>
        <v>1969500</v>
      </c>
      <c r="O18" s="31"/>
      <c r="P18" s="31"/>
      <c r="Q18" s="28" t="s">
        <v>320</v>
      </c>
      <c r="R18" s="31" t="s">
        <v>166</v>
      </c>
    </row>
    <row r="19" spans="1:18" ht="20.100000000000001" customHeight="1">
      <c r="A19" s="28">
        <f t="shared" si="3"/>
        <v>11</v>
      </c>
      <c r="B19" s="28" t="s">
        <v>544</v>
      </c>
      <c r="C19" s="29" t="s">
        <v>327</v>
      </c>
      <c r="D19" s="30" t="s">
        <v>328</v>
      </c>
      <c r="E19" s="28">
        <v>1</v>
      </c>
      <c r="F19" s="31" t="s">
        <v>684</v>
      </c>
      <c r="G19" s="31" t="s">
        <v>685</v>
      </c>
      <c r="H19" s="28">
        <v>2</v>
      </c>
      <c r="I19" s="32">
        <v>30.3</v>
      </c>
      <c r="J19" s="26">
        <f t="shared" si="0"/>
        <v>30.3</v>
      </c>
      <c r="K19" s="33">
        <v>65000</v>
      </c>
      <c r="L19" s="27">
        <f t="shared" si="1"/>
        <v>1969500</v>
      </c>
      <c r="M19" s="33"/>
      <c r="N19" s="33">
        <f t="shared" si="2"/>
        <v>1969500</v>
      </c>
      <c r="O19" s="31"/>
      <c r="P19" s="31"/>
      <c r="Q19" s="28" t="s">
        <v>320</v>
      </c>
      <c r="R19" s="31" t="s">
        <v>166</v>
      </c>
    </row>
    <row r="20" spans="1:18" ht="20.100000000000001" customHeight="1">
      <c r="A20" s="28">
        <f t="shared" si="3"/>
        <v>12</v>
      </c>
      <c r="B20" s="28" t="s">
        <v>751</v>
      </c>
      <c r="C20" s="29" t="s">
        <v>770</v>
      </c>
      <c r="D20" s="30" t="s">
        <v>341</v>
      </c>
      <c r="E20" s="28">
        <v>1</v>
      </c>
      <c r="F20" s="31" t="s">
        <v>692</v>
      </c>
      <c r="G20" s="31" t="s">
        <v>243</v>
      </c>
      <c r="H20" s="28">
        <v>1</v>
      </c>
      <c r="I20" s="32">
        <v>30.1</v>
      </c>
      <c r="J20" s="26">
        <f t="shared" si="0"/>
        <v>30.1</v>
      </c>
      <c r="K20" s="33">
        <v>65000</v>
      </c>
      <c r="L20" s="27">
        <f t="shared" si="1"/>
        <v>1956500</v>
      </c>
      <c r="M20" s="33"/>
      <c r="N20" s="33">
        <f t="shared" si="2"/>
        <v>1956500</v>
      </c>
      <c r="O20" s="31"/>
      <c r="P20" s="31"/>
      <c r="Q20" s="28" t="s">
        <v>320</v>
      </c>
      <c r="R20" s="31" t="s">
        <v>173</v>
      </c>
    </row>
    <row r="21" spans="1:18" ht="20.100000000000001" customHeight="1">
      <c r="A21" s="28">
        <f t="shared" si="3"/>
        <v>13</v>
      </c>
      <c r="B21" s="28" t="s">
        <v>606</v>
      </c>
      <c r="C21" s="29" t="s">
        <v>346</v>
      </c>
      <c r="D21" s="30" t="s">
        <v>347</v>
      </c>
      <c r="E21" s="28">
        <v>1</v>
      </c>
      <c r="F21" s="31" t="s">
        <v>693</v>
      </c>
      <c r="G21" s="31" t="s">
        <v>1036</v>
      </c>
      <c r="H21" s="28">
        <v>1</v>
      </c>
      <c r="I21" s="32">
        <v>30.1</v>
      </c>
      <c r="J21" s="26">
        <f t="shared" si="0"/>
        <v>30.1</v>
      </c>
      <c r="K21" s="33">
        <v>65000</v>
      </c>
      <c r="L21" s="27">
        <f t="shared" si="1"/>
        <v>1956500</v>
      </c>
      <c r="M21" s="33"/>
      <c r="N21" s="33">
        <f t="shared" si="2"/>
        <v>1956500</v>
      </c>
      <c r="O21" s="31"/>
      <c r="P21" s="31"/>
      <c r="Q21" s="28" t="s">
        <v>320</v>
      </c>
      <c r="R21" s="31" t="s">
        <v>174</v>
      </c>
    </row>
    <row r="22" spans="1:18" ht="20.100000000000001" customHeight="1">
      <c r="A22" s="28">
        <f t="shared" si="3"/>
        <v>14</v>
      </c>
      <c r="B22" s="28" t="s">
        <v>811</v>
      </c>
      <c r="C22" s="29" t="s">
        <v>327</v>
      </c>
      <c r="D22" s="30" t="s">
        <v>343</v>
      </c>
      <c r="E22" s="28">
        <v>1</v>
      </c>
      <c r="F22" s="31" t="s">
        <v>693</v>
      </c>
      <c r="G22" s="31" t="s">
        <v>694</v>
      </c>
      <c r="H22" s="28">
        <v>1</v>
      </c>
      <c r="I22" s="32">
        <v>30.1</v>
      </c>
      <c r="J22" s="26">
        <f t="shared" si="0"/>
        <v>30.1</v>
      </c>
      <c r="K22" s="33">
        <v>65000</v>
      </c>
      <c r="L22" s="27">
        <f t="shared" si="1"/>
        <v>1956500</v>
      </c>
      <c r="M22" s="33"/>
      <c r="N22" s="33">
        <f>L22-M22</f>
        <v>1956500</v>
      </c>
      <c r="O22" s="31"/>
      <c r="P22" s="31"/>
      <c r="Q22" s="28" t="s">
        <v>320</v>
      </c>
      <c r="R22" s="31" t="s">
        <v>174</v>
      </c>
    </row>
    <row r="23" spans="1:18" ht="20.100000000000001" customHeight="1">
      <c r="A23" s="28">
        <f t="shared" si="3"/>
        <v>15</v>
      </c>
      <c r="B23" s="28" t="s">
        <v>602</v>
      </c>
      <c r="C23" s="29" t="s">
        <v>356</v>
      </c>
      <c r="D23" s="30" t="s">
        <v>357</v>
      </c>
      <c r="E23" s="28">
        <v>1</v>
      </c>
      <c r="F23" s="31" t="s">
        <v>686</v>
      </c>
      <c r="G23" s="31" t="s">
        <v>1037</v>
      </c>
      <c r="H23" s="28">
        <v>1</v>
      </c>
      <c r="I23" s="32">
        <v>30.1</v>
      </c>
      <c r="J23" s="26">
        <f t="shared" si="0"/>
        <v>30.1</v>
      </c>
      <c r="K23" s="33">
        <v>65000</v>
      </c>
      <c r="L23" s="27">
        <f t="shared" si="1"/>
        <v>1956500</v>
      </c>
      <c r="M23" s="33"/>
      <c r="N23" s="33">
        <f>L23-M23</f>
        <v>1956500</v>
      </c>
      <c r="O23" s="31"/>
      <c r="P23" s="31"/>
      <c r="Q23" s="28" t="s">
        <v>320</v>
      </c>
      <c r="R23" s="31" t="s">
        <v>167</v>
      </c>
    </row>
    <row r="24" spans="1:18" ht="20.100000000000001" customHeight="1">
      <c r="A24" s="28">
        <f t="shared" si="3"/>
        <v>16</v>
      </c>
      <c r="B24" s="28" t="s">
        <v>602</v>
      </c>
      <c r="C24" s="29" t="s">
        <v>356</v>
      </c>
      <c r="D24" s="30" t="s">
        <v>357</v>
      </c>
      <c r="E24" s="28">
        <v>1</v>
      </c>
      <c r="F24" s="31" t="s">
        <v>686</v>
      </c>
      <c r="G24" s="31" t="s">
        <v>1037</v>
      </c>
      <c r="H24" s="28">
        <v>1</v>
      </c>
      <c r="I24" s="32">
        <v>30.1</v>
      </c>
      <c r="J24" s="26">
        <f t="shared" si="0"/>
        <v>30.1</v>
      </c>
      <c r="K24" s="33">
        <v>65000</v>
      </c>
      <c r="L24" s="27">
        <f t="shared" si="1"/>
        <v>1956500</v>
      </c>
      <c r="M24" s="33"/>
      <c r="N24" s="33">
        <f t="shared" si="2"/>
        <v>1956500</v>
      </c>
      <c r="O24" s="31"/>
      <c r="P24" s="31"/>
      <c r="Q24" s="28" t="s">
        <v>320</v>
      </c>
      <c r="R24" s="31" t="s">
        <v>167</v>
      </c>
    </row>
    <row r="25" spans="1:18" ht="20.100000000000001" customHeight="1">
      <c r="A25" s="28">
        <f t="shared" si="3"/>
        <v>17</v>
      </c>
      <c r="B25" s="28" t="s">
        <v>602</v>
      </c>
      <c r="C25" s="29" t="s">
        <v>356</v>
      </c>
      <c r="D25" s="30" t="s">
        <v>357</v>
      </c>
      <c r="E25" s="28">
        <v>1</v>
      </c>
      <c r="F25" s="31" t="s">
        <v>686</v>
      </c>
      <c r="G25" s="31" t="s">
        <v>873</v>
      </c>
      <c r="H25" s="28">
        <v>2</v>
      </c>
      <c r="I25" s="32">
        <v>30.3</v>
      </c>
      <c r="J25" s="26">
        <f t="shared" si="0"/>
        <v>30.3</v>
      </c>
      <c r="K25" s="33">
        <v>65000</v>
      </c>
      <c r="L25" s="27">
        <f t="shared" si="1"/>
        <v>1969500</v>
      </c>
      <c r="M25" s="33"/>
      <c r="N25" s="33">
        <f t="shared" si="2"/>
        <v>1969500</v>
      </c>
      <c r="O25" s="31"/>
      <c r="P25" s="31"/>
      <c r="Q25" s="28" t="s">
        <v>320</v>
      </c>
      <c r="R25" s="31" t="s">
        <v>167</v>
      </c>
    </row>
    <row r="26" spans="1:18" ht="20.100000000000001" customHeight="1">
      <c r="A26" s="28">
        <f t="shared" si="3"/>
        <v>18</v>
      </c>
      <c r="B26" s="28" t="s">
        <v>603</v>
      </c>
      <c r="C26" s="29" t="s">
        <v>334</v>
      </c>
      <c r="D26" s="30" t="s">
        <v>352</v>
      </c>
      <c r="E26" s="28">
        <v>1</v>
      </c>
      <c r="F26" s="31" t="s">
        <v>686</v>
      </c>
      <c r="G26" s="31" t="s">
        <v>872</v>
      </c>
      <c r="H26" s="28">
        <v>1</v>
      </c>
      <c r="I26" s="32">
        <v>30.1</v>
      </c>
      <c r="J26" s="26">
        <f t="shared" si="0"/>
        <v>30.1</v>
      </c>
      <c r="K26" s="33">
        <v>65000</v>
      </c>
      <c r="L26" s="27">
        <f t="shared" si="1"/>
        <v>1956500</v>
      </c>
      <c r="M26" s="33"/>
      <c r="N26" s="33">
        <f t="shared" si="2"/>
        <v>1956500</v>
      </c>
      <c r="O26" s="31"/>
      <c r="P26" s="31"/>
      <c r="Q26" s="28" t="s">
        <v>320</v>
      </c>
      <c r="R26" s="31" t="s">
        <v>167</v>
      </c>
    </row>
    <row r="27" spans="1:18" ht="20.100000000000001" customHeight="1">
      <c r="A27" s="28">
        <f t="shared" si="3"/>
        <v>19</v>
      </c>
      <c r="B27" s="28" t="s">
        <v>353</v>
      </c>
      <c r="C27" s="29" t="s">
        <v>354</v>
      </c>
      <c r="D27" s="30" t="s">
        <v>355</v>
      </c>
      <c r="E27" s="28">
        <v>1</v>
      </c>
      <c r="F27" s="31" t="s">
        <v>686</v>
      </c>
      <c r="G27" s="31" t="s">
        <v>787</v>
      </c>
      <c r="H27" s="28">
        <v>3</v>
      </c>
      <c r="I27" s="32">
        <v>15.2</v>
      </c>
      <c r="J27" s="26">
        <f t="shared" si="0"/>
        <v>15.2</v>
      </c>
      <c r="K27" s="33">
        <v>65000</v>
      </c>
      <c r="L27" s="27">
        <f t="shared" si="1"/>
        <v>988000</v>
      </c>
      <c r="M27" s="33"/>
      <c r="N27" s="33">
        <f t="shared" si="2"/>
        <v>988000</v>
      </c>
      <c r="O27" s="31"/>
      <c r="P27" s="31"/>
      <c r="Q27" s="28" t="s">
        <v>320</v>
      </c>
      <c r="R27" s="31" t="s">
        <v>167</v>
      </c>
    </row>
    <row r="28" spans="1:18" ht="20.100000000000001" customHeight="1">
      <c r="A28" s="28">
        <f t="shared" si="3"/>
        <v>20</v>
      </c>
      <c r="B28" s="28" t="s">
        <v>353</v>
      </c>
      <c r="C28" s="29" t="s">
        <v>354</v>
      </c>
      <c r="D28" s="30" t="s">
        <v>355</v>
      </c>
      <c r="E28" s="28">
        <v>1</v>
      </c>
      <c r="F28" s="31" t="s">
        <v>686</v>
      </c>
      <c r="G28" s="31" t="s">
        <v>787</v>
      </c>
      <c r="H28" s="28">
        <v>1</v>
      </c>
      <c r="I28" s="32">
        <v>15</v>
      </c>
      <c r="J28" s="26">
        <f t="shared" si="0"/>
        <v>15</v>
      </c>
      <c r="K28" s="33">
        <v>65000</v>
      </c>
      <c r="L28" s="27">
        <f t="shared" si="1"/>
        <v>975000</v>
      </c>
      <c r="M28" s="33"/>
      <c r="N28" s="33">
        <f t="shared" si="2"/>
        <v>975000</v>
      </c>
      <c r="O28" s="31"/>
      <c r="P28" s="31"/>
      <c r="Q28" s="28" t="s">
        <v>320</v>
      </c>
      <c r="R28" s="31" t="s">
        <v>167</v>
      </c>
    </row>
    <row r="29" spans="1:18" ht="20.100000000000001" customHeight="1">
      <c r="A29" s="28">
        <f t="shared" si="3"/>
        <v>21</v>
      </c>
      <c r="B29" s="28" t="s">
        <v>607</v>
      </c>
      <c r="C29" s="29" t="s">
        <v>363</v>
      </c>
      <c r="D29" s="30" t="s">
        <v>364</v>
      </c>
      <c r="E29" s="28">
        <v>1</v>
      </c>
      <c r="F29" s="31" t="s">
        <v>212</v>
      </c>
      <c r="G29" s="31" t="s">
        <v>265</v>
      </c>
      <c r="H29" s="28">
        <v>2</v>
      </c>
      <c r="I29" s="32">
        <v>30.3</v>
      </c>
      <c r="J29" s="26">
        <f t="shared" si="0"/>
        <v>30.3</v>
      </c>
      <c r="K29" s="33">
        <v>65000</v>
      </c>
      <c r="L29" s="27">
        <f t="shared" si="1"/>
        <v>1969500</v>
      </c>
      <c r="M29" s="33"/>
      <c r="N29" s="33">
        <f t="shared" si="2"/>
        <v>1969500</v>
      </c>
      <c r="O29" s="31"/>
      <c r="P29" s="31"/>
      <c r="Q29" s="28" t="s">
        <v>320</v>
      </c>
      <c r="R29" s="31" t="s">
        <v>213</v>
      </c>
    </row>
    <row r="30" spans="1:18" ht="20.100000000000001" customHeight="1">
      <c r="A30" s="28">
        <f t="shared" si="3"/>
        <v>22</v>
      </c>
      <c r="B30" s="28" t="s">
        <v>607</v>
      </c>
      <c r="C30" s="29" t="s">
        <v>363</v>
      </c>
      <c r="D30" s="30" t="s">
        <v>364</v>
      </c>
      <c r="E30" s="28">
        <v>1</v>
      </c>
      <c r="F30" s="31" t="s">
        <v>212</v>
      </c>
      <c r="G30" s="31" t="s">
        <v>265</v>
      </c>
      <c r="H30" s="28">
        <v>1</v>
      </c>
      <c r="I30" s="32">
        <v>30.1</v>
      </c>
      <c r="J30" s="26">
        <f t="shared" si="0"/>
        <v>30.1</v>
      </c>
      <c r="K30" s="33">
        <v>65000</v>
      </c>
      <c r="L30" s="27">
        <f t="shared" si="1"/>
        <v>1956500</v>
      </c>
      <c r="M30" s="33"/>
      <c r="N30" s="33">
        <f t="shared" si="2"/>
        <v>1956500</v>
      </c>
      <c r="O30" s="31"/>
      <c r="P30" s="31"/>
      <c r="Q30" s="28" t="s">
        <v>320</v>
      </c>
      <c r="R30" s="31" t="s">
        <v>213</v>
      </c>
    </row>
    <row r="31" spans="1:18" ht="20.100000000000001" customHeight="1">
      <c r="A31" s="28">
        <f t="shared" si="3"/>
        <v>23</v>
      </c>
      <c r="B31" s="28" t="s">
        <v>360</v>
      </c>
      <c r="C31" s="29" t="s">
        <v>361</v>
      </c>
      <c r="D31" s="30" t="s">
        <v>347</v>
      </c>
      <c r="E31" s="28">
        <v>1</v>
      </c>
      <c r="F31" s="31" t="s">
        <v>212</v>
      </c>
      <c r="G31" s="31" t="s">
        <v>266</v>
      </c>
      <c r="H31" s="28">
        <v>1</v>
      </c>
      <c r="I31" s="32">
        <v>30.1</v>
      </c>
      <c r="J31" s="26">
        <f t="shared" si="0"/>
        <v>30.1</v>
      </c>
      <c r="K31" s="33">
        <v>65000</v>
      </c>
      <c r="L31" s="27">
        <f t="shared" si="1"/>
        <v>1956500</v>
      </c>
      <c r="M31" s="33"/>
      <c r="N31" s="33">
        <f t="shared" si="2"/>
        <v>1956500</v>
      </c>
      <c r="O31" s="31"/>
      <c r="P31" s="31"/>
      <c r="Q31" s="28" t="s">
        <v>320</v>
      </c>
      <c r="R31" s="31" t="s">
        <v>213</v>
      </c>
    </row>
    <row r="32" spans="1:18" ht="20.100000000000001" customHeight="1">
      <c r="A32" s="28">
        <f t="shared" si="3"/>
        <v>24</v>
      </c>
      <c r="B32" s="28" t="s">
        <v>812</v>
      </c>
      <c r="C32" s="29" t="s">
        <v>846</v>
      </c>
      <c r="D32" s="30" t="s">
        <v>345</v>
      </c>
      <c r="E32" s="28">
        <v>1</v>
      </c>
      <c r="F32" s="31" t="s">
        <v>367</v>
      </c>
      <c r="G32" s="31" t="s">
        <v>244</v>
      </c>
      <c r="H32" s="28">
        <v>3</v>
      </c>
      <c r="I32" s="32">
        <v>45.4</v>
      </c>
      <c r="J32" s="26">
        <f t="shared" si="0"/>
        <v>45.4</v>
      </c>
      <c r="K32" s="33">
        <v>65000</v>
      </c>
      <c r="L32" s="27">
        <f t="shared" si="1"/>
        <v>2951000</v>
      </c>
      <c r="M32" s="33"/>
      <c r="N32" s="33">
        <f t="shared" si="2"/>
        <v>2951000</v>
      </c>
      <c r="O32" s="31"/>
      <c r="P32" s="31"/>
      <c r="Q32" s="28" t="s">
        <v>320</v>
      </c>
      <c r="R32" s="31" t="s">
        <v>180</v>
      </c>
    </row>
    <row r="33" spans="1:18" ht="20.100000000000001" customHeight="1">
      <c r="A33" s="28">
        <f t="shared" si="3"/>
        <v>25</v>
      </c>
      <c r="B33" s="28" t="s">
        <v>813</v>
      </c>
      <c r="C33" s="29" t="s">
        <v>847</v>
      </c>
      <c r="D33" s="30" t="s">
        <v>375</v>
      </c>
      <c r="E33" s="28">
        <v>1</v>
      </c>
      <c r="F33" s="31" t="s">
        <v>367</v>
      </c>
      <c r="G33" s="31" t="s">
        <v>244</v>
      </c>
      <c r="H33" s="28">
        <v>1</v>
      </c>
      <c r="I33" s="32">
        <v>45.1</v>
      </c>
      <c r="J33" s="26">
        <f t="shared" si="0"/>
        <v>45.1</v>
      </c>
      <c r="K33" s="33">
        <v>65000</v>
      </c>
      <c r="L33" s="27">
        <f t="shared" si="1"/>
        <v>2931500</v>
      </c>
      <c r="M33" s="33"/>
      <c r="N33" s="33">
        <f t="shared" si="2"/>
        <v>2931500</v>
      </c>
      <c r="O33" s="31"/>
      <c r="P33" s="31"/>
      <c r="Q33" s="28" t="s">
        <v>320</v>
      </c>
      <c r="R33" s="31" t="s">
        <v>180</v>
      </c>
    </row>
    <row r="34" spans="1:18" ht="20.100000000000001" customHeight="1">
      <c r="A34" s="28">
        <f t="shared" si="3"/>
        <v>26</v>
      </c>
      <c r="B34" s="28" t="s">
        <v>376</v>
      </c>
      <c r="C34" s="29" t="s">
        <v>377</v>
      </c>
      <c r="D34" s="30" t="s">
        <v>378</v>
      </c>
      <c r="E34" s="28">
        <v>1</v>
      </c>
      <c r="F34" s="31" t="s">
        <v>367</v>
      </c>
      <c r="G34" s="31" t="s">
        <v>1038</v>
      </c>
      <c r="H34" s="28">
        <v>1</v>
      </c>
      <c r="I34" s="32">
        <v>30.1</v>
      </c>
      <c r="J34" s="26">
        <f t="shared" si="0"/>
        <v>30.1</v>
      </c>
      <c r="K34" s="33">
        <v>65000</v>
      </c>
      <c r="L34" s="27">
        <f t="shared" si="1"/>
        <v>1956500</v>
      </c>
      <c r="M34" s="33"/>
      <c r="N34" s="33">
        <f t="shared" si="2"/>
        <v>1956500</v>
      </c>
      <c r="O34" s="31"/>
      <c r="P34" s="31"/>
      <c r="Q34" s="28" t="s">
        <v>320</v>
      </c>
      <c r="R34" s="31" t="s">
        <v>180</v>
      </c>
    </row>
    <row r="35" spans="1:18" ht="20.100000000000001" customHeight="1">
      <c r="A35" s="28">
        <f t="shared" si="3"/>
        <v>27</v>
      </c>
      <c r="B35" s="28" t="s">
        <v>373</v>
      </c>
      <c r="C35" s="29" t="s">
        <v>350</v>
      </c>
      <c r="D35" s="30" t="s">
        <v>374</v>
      </c>
      <c r="E35" s="28">
        <v>1</v>
      </c>
      <c r="F35" s="31" t="s">
        <v>367</v>
      </c>
      <c r="G35" s="31" t="s">
        <v>244</v>
      </c>
      <c r="H35" s="28">
        <v>2</v>
      </c>
      <c r="I35" s="32">
        <v>45.3</v>
      </c>
      <c r="J35" s="26">
        <f t="shared" si="0"/>
        <v>45.3</v>
      </c>
      <c r="K35" s="33">
        <v>65000</v>
      </c>
      <c r="L35" s="27">
        <f t="shared" si="1"/>
        <v>2944500</v>
      </c>
      <c r="M35" s="33"/>
      <c r="N35" s="33">
        <f t="shared" si="2"/>
        <v>2944500</v>
      </c>
      <c r="O35" s="31"/>
      <c r="P35" s="31"/>
      <c r="Q35" s="28" t="s">
        <v>320</v>
      </c>
      <c r="R35" s="31" t="s">
        <v>180</v>
      </c>
    </row>
    <row r="36" spans="1:18" ht="20.100000000000001" customHeight="1">
      <c r="A36" s="28">
        <f t="shared" si="3"/>
        <v>28</v>
      </c>
      <c r="B36" s="28" t="s">
        <v>814</v>
      </c>
      <c r="C36" s="29" t="s">
        <v>848</v>
      </c>
      <c r="D36" s="30" t="s">
        <v>366</v>
      </c>
      <c r="E36" s="28">
        <v>1</v>
      </c>
      <c r="F36" s="31" t="s">
        <v>367</v>
      </c>
      <c r="G36" s="31" t="s">
        <v>874</v>
      </c>
      <c r="H36" s="28">
        <v>1</v>
      </c>
      <c r="I36" s="32">
        <v>30.1</v>
      </c>
      <c r="J36" s="26">
        <f t="shared" si="0"/>
        <v>30.1</v>
      </c>
      <c r="K36" s="33">
        <v>65000</v>
      </c>
      <c r="L36" s="27">
        <f t="shared" si="1"/>
        <v>1956500</v>
      </c>
      <c r="M36" s="33"/>
      <c r="N36" s="33">
        <f t="shared" si="2"/>
        <v>1956500</v>
      </c>
      <c r="O36" s="31"/>
      <c r="P36" s="31"/>
      <c r="Q36" s="28" t="s">
        <v>320</v>
      </c>
      <c r="R36" s="31" t="s">
        <v>180</v>
      </c>
    </row>
    <row r="37" spans="1:18" ht="20.100000000000001" customHeight="1">
      <c r="A37" s="28">
        <f t="shared" si="3"/>
        <v>29</v>
      </c>
      <c r="B37" s="28" t="s">
        <v>608</v>
      </c>
      <c r="C37" s="29" t="s">
        <v>380</v>
      </c>
      <c r="D37" s="30" t="s">
        <v>340</v>
      </c>
      <c r="E37" s="28">
        <v>1</v>
      </c>
      <c r="F37" s="31" t="s">
        <v>220</v>
      </c>
      <c r="G37" s="31" t="s">
        <v>875</v>
      </c>
      <c r="H37" s="28">
        <v>1</v>
      </c>
      <c r="I37" s="32">
        <v>30.1</v>
      </c>
      <c r="J37" s="26">
        <f t="shared" si="0"/>
        <v>30.1</v>
      </c>
      <c r="K37" s="33">
        <v>65000</v>
      </c>
      <c r="L37" s="27">
        <f t="shared" si="1"/>
        <v>1956500</v>
      </c>
      <c r="M37" s="33"/>
      <c r="N37" s="33">
        <f t="shared" si="2"/>
        <v>1956500</v>
      </c>
      <c r="O37" s="31"/>
      <c r="P37" s="31"/>
      <c r="Q37" s="28" t="s">
        <v>320</v>
      </c>
      <c r="R37" s="31" t="s">
        <v>221</v>
      </c>
    </row>
    <row r="38" spans="1:18" ht="20.100000000000001" customHeight="1">
      <c r="A38" s="28">
        <f t="shared" si="3"/>
        <v>30</v>
      </c>
      <c r="B38" s="28" t="s">
        <v>722</v>
      </c>
      <c r="C38" s="29" t="s">
        <v>735</v>
      </c>
      <c r="D38" s="30" t="s">
        <v>381</v>
      </c>
      <c r="E38" s="28">
        <v>1</v>
      </c>
      <c r="F38" s="31" t="s">
        <v>220</v>
      </c>
      <c r="G38" s="31" t="s">
        <v>280</v>
      </c>
      <c r="H38" s="28">
        <v>1</v>
      </c>
      <c r="I38" s="32">
        <v>30.1</v>
      </c>
      <c r="J38" s="26">
        <f t="shared" si="0"/>
        <v>30.1</v>
      </c>
      <c r="K38" s="33">
        <v>65000</v>
      </c>
      <c r="L38" s="27">
        <f t="shared" si="1"/>
        <v>1956500</v>
      </c>
      <c r="M38" s="33"/>
      <c r="N38" s="33">
        <f t="shared" si="2"/>
        <v>1956500</v>
      </c>
      <c r="O38" s="31"/>
      <c r="P38" s="31"/>
      <c r="Q38" s="28" t="s">
        <v>320</v>
      </c>
      <c r="R38" s="31" t="s">
        <v>221</v>
      </c>
    </row>
    <row r="39" spans="1:18" ht="20.100000000000001" customHeight="1">
      <c r="A39" s="28">
        <f t="shared" si="3"/>
        <v>31</v>
      </c>
      <c r="B39" s="28" t="s">
        <v>815</v>
      </c>
      <c r="C39" s="29" t="s">
        <v>849</v>
      </c>
      <c r="D39" s="30" t="s">
        <v>344</v>
      </c>
      <c r="E39" s="28">
        <v>1</v>
      </c>
      <c r="F39" s="31" t="s">
        <v>220</v>
      </c>
      <c r="G39" s="31" t="s">
        <v>1039</v>
      </c>
      <c r="H39" s="28">
        <v>1</v>
      </c>
      <c r="I39" s="32">
        <v>30.1</v>
      </c>
      <c r="J39" s="26">
        <f t="shared" si="0"/>
        <v>45.150000000000006</v>
      </c>
      <c r="K39" s="33">
        <v>65000</v>
      </c>
      <c r="L39" s="27">
        <f t="shared" si="1"/>
        <v>2934750.0000000005</v>
      </c>
      <c r="M39" s="33"/>
      <c r="N39" s="33">
        <f t="shared" si="2"/>
        <v>2934750.0000000005</v>
      </c>
      <c r="O39" s="31" t="s">
        <v>1176</v>
      </c>
      <c r="P39" s="31" t="s">
        <v>676</v>
      </c>
      <c r="Q39" s="28" t="s">
        <v>676</v>
      </c>
      <c r="R39" s="31" t="s">
        <v>221</v>
      </c>
    </row>
    <row r="40" spans="1:18" ht="20.100000000000001" customHeight="1">
      <c r="A40" s="28">
        <f t="shared" si="3"/>
        <v>32</v>
      </c>
      <c r="B40" s="28" t="s">
        <v>958</v>
      </c>
      <c r="C40" s="29" t="s">
        <v>385</v>
      </c>
      <c r="D40" s="30" t="s">
        <v>337</v>
      </c>
      <c r="E40" s="28">
        <v>1</v>
      </c>
      <c r="F40" s="31" t="s">
        <v>299</v>
      </c>
      <c r="G40" s="31" t="s">
        <v>300</v>
      </c>
      <c r="H40" s="28">
        <v>1</v>
      </c>
      <c r="I40" s="32">
        <v>45.1</v>
      </c>
      <c r="J40" s="26">
        <f t="shared" si="0"/>
        <v>45.1</v>
      </c>
      <c r="K40" s="33">
        <v>65000</v>
      </c>
      <c r="L40" s="27">
        <f t="shared" si="1"/>
        <v>2931500</v>
      </c>
      <c r="M40" s="33"/>
      <c r="N40" s="33">
        <f t="shared" si="2"/>
        <v>2931500</v>
      </c>
      <c r="O40" s="31"/>
      <c r="P40" s="31"/>
      <c r="Q40" s="28" t="s">
        <v>320</v>
      </c>
      <c r="R40" s="31" t="s">
        <v>229</v>
      </c>
    </row>
    <row r="41" spans="1:18" ht="20.100000000000001" customHeight="1">
      <c r="A41" s="28">
        <f t="shared" si="3"/>
        <v>33</v>
      </c>
      <c r="B41" s="28" t="s">
        <v>959</v>
      </c>
      <c r="C41" s="29" t="s">
        <v>904</v>
      </c>
      <c r="D41" s="30" t="s">
        <v>383</v>
      </c>
      <c r="E41" s="28">
        <v>1</v>
      </c>
      <c r="F41" s="31" t="s">
        <v>299</v>
      </c>
      <c r="G41" s="31" t="s">
        <v>300</v>
      </c>
      <c r="H41" s="28">
        <v>1</v>
      </c>
      <c r="I41" s="32">
        <v>45.1</v>
      </c>
      <c r="J41" s="26">
        <f t="shared" si="0"/>
        <v>45.1</v>
      </c>
      <c r="K41" s="33">
        <v>65000</v>
      </c>
      <c r="L41" s="27">
        <f t="shared" si="1"/>
        <v>2931500</v>
      </c>
      <c r="M41" s="33"/>
      <c r="N41" s="33">
        <f t="shared" si="2"/>
        <v>2931500</v>
      </c>
      <c r="O41" s="31"/>
      <c r="P41" s="31"/>
      <c r="Q41" s="28" t="s">
        <v>320</v>
      </c>
      <c r="R41" s="31" t="s">
        <v>229</v>
      </c>
    </row>
    <row r="42" spans="1:18" ht="20.100000000000001" customHeight="1">
      <c r="A42" s="28">
        <f t="shared" si="3"/>
        <v>34</v>
      </c>
      <c r="B42" s="28" t="s">
        <v>959</v>
      </c>
      <c r="C42" s="29" t="s">
        <v>904</v>
      </c>
      <c r="D42" s="30" t="s">
        <v>383</v>
      </c>
      <c r="E42" s="28">
        <v>1</v>
      </c>
      <c r="F42" s="31" t="s">
        <v>299</v>
      </c>
      <c r="G42" s="31" t="s">
        <v>300</v>
      </c>
      <c r="H42" s="28">
        <v>3</v>
      </c>
      <c r="I42" s="32">
        <v>45.4</v>
      </c>
      <c r="J42" s="26">
        <f t="shared" si="0"/>
        <v>45.4</v>
      </c>
      <c r="K42" s="33">
        <v>65000</v>
      </c>
      <c r="L42" s="27">
        <f t="shared" si="1"/>
        <v>2951000</v>
      </c>
      <c r="M42" s="33"/>
      <c r="N42" s="33">
        <f t="shared" si="2"/>
        <v>2951000</v>
      </c>
      <c r="O42" s="31"/>
      <c r="P42" s="31"/>
      <c r="Q42" s="28" t="s">
        <v>320</v>
      </c>
      <c r="R42" s="31" t="s">
        <v>229</v>
      </c>
    </row>
    <row r="43" spans="1:18" ht="20.100000000000001" customHeight="1">
      <c r="A43" s="28">
        <f t="shared" si="3"/>
        <v>35</v>
      </c>
      <c r="B43" s="28" t="s">
        <v>609</v>
      </c>
      <c r="C43" s="29" t="s">
        <v>386</v>
      </c>
      <c r="D43" s="30" t="s">
        <v>336</v>
      </c>
      <c r="E43" s="28">
        <v>1</v>
      </c>
      <c r="F43" s="31" t="s">
        <v>299</v>
      </c>
      <c r="G43" s="31" t="s">
        <v>300</v>
      </c>
      <c r="H43" s="28">
        <v>4</v>
      </c>
      <c r="I43" s="32">
        <v>45.5</v>
      </c>
      <c r="J43" s="26">
        <f t="shared" si="0"/>
        <v>45.5</v>
      </c>
      <c r="K43" s="33">
        <v>65000</v>
      </c>
      <c r="L43" s="27">
        <f t="shared" si="1"/>
        <v>2957500</v>
      </c>
      <c r="M43" s="33"/>
      <c r="N43" s="33">
        <f t="shared" si="2"/>
        <v>2957500</v>
      </c>
      <c r="O43" s="31"/>
      <c r="P43" s="31"/>
      <c r="Q43" s="28" t="s">
        <v>320</v>
      </c>
      <c r="R43" s="31" t="s">
        <v>229</v>
      </c>
    </row>
    <row r="44" spans="1:18" ht="20.100000000000001" customHeight="1">
      <c r="A44" s="28">
        <f t="shared" si="3"/>
        <v>36</v>
      </c>
      <c r="B44" s="28" t="s">
        <v>609</v>
      </c>
      <c r="C44" s="29" t="s">
        <v>386</v>
      </c>
      <c r="D44" s="30" t="s">
        <v>336</v>
      </c>
      <c r="E44" s="28">
        <v>1</v>
      </c>
      <c r="F44" s="31" t="s">
        <v>299</v>
      </c>
      <c r="G44" s="31" t="s">
        <v>300</v>
      </c>
      <c r="H44" s="28">
        <v>3</v>
      </c>
      <c r="I44" s="32">
        <v>45.4</v>
      </c>
      <c r="J44" s="26">
        <f t="shared" si="0"/>
        <v>45.4</v>
      </c>
      <c r="K44" s="33">
        <v>65000</v>
      </c>
      <c r="L44" s="27">
        <f t="shared" si="1"/>
        <v>2951000</v>
      </c>
      <c r="M44" s="33"/>
      <c r="N44" s="33">
        <f t="shared" si="2"/>
        <v>2951000</v>
      </c>
      <c r="O44" s="31"/>
      <c r="P44" s="31"/>
      <c r="Q44" s="28" t="s">
        <v>320</v>
      </c>
      <c r="R44" s="31" t="s">
        <v>229</v>
      </c>
    </row>
    <row r="45" spans="1:18" ht="20.100000000000001" customHeight="1">
      <c r="A45" s="28">
        <f t="shared" si="3"/>
        <v>37</v>
      </c>
      <c r="B45" s="28" t="s">
        <v>960</v>
      </c>
      <c r="C45" s="29" t="s">
        <v>327</v>
      </c>
      <c r="D45" s="30" t="s">
        <v>341</v>
      </c>
      <c r="E45" s="28">
        <v>2</v>
      </c>
      <c r="F45" s="31" t="s">
        <v>469</v>
      </c>
      <c r="G45" s="31" t="s">
        <v>1040</v>
      </c>
      <c r="H45" s="28">
        <v>1</v>
      </c>
      <c r="I45" s="32">
        <v>30.1</v>
      </c>
      <c r="J45" s="26">
        <f t="shared" si="0"/>
        <v>30.1</v>
      </c>
      <c r="K45" s="33">
        <v>65000</v>
      </c>
      <c r="L45" s="27">
        <f t="shared" si="1"/>
        <v>1956500</v>
      </c>
      <c r="M45" s="33"/>
      <c r="N45" s="33">
        <f t="shared" si="2"/>
        <v>1956500</v>
      </c>
      <c r="O45" s="31"/>
      <c r="P45" s="31"/>
      <c r="Q45" s="28" t="s">
        <v>320</v>
      </c>
      <c r="R45" s="31" t="s">
        <v>178</v>
      </c>
    </row>
    <row r="46" spans="1:18" ht="20.100000000000001" customHeight="1">
      <c r="A46" s="28">
        <f t="shared" si="3"/>
        <v>38</v>
      </c>
      <c r="B46" s="28" t="s">
        <v>961</v>
      </c>
      <c r="C46" s="29" t="s">
        <v>905</v>
      </c>
      <c r="D46" s="30" t="s">
        <v>906</v>
      </c>
      <c r="E46" s="28">
        <v>2</v>
      </c>
      <c r="F46" s="31" t="s">
        <v>469</v>
      </c>
      <c r="G46" s="31" t="s">
        <v>1041</v>
      </c>
      <c r="H46" s="28">
        <v>1</v>
      </c>
      <c r="I46" s="32">
        <v>45.1</v>
      </c>
      <c r="J46" s="26">
        <f t="shared" si="0"/>
        <v>45.1</v>
      </c>
      <c r="K46" s="33">
        <v>65000</v>
      </c>
      <c r="L46" s="27">
        <f t="shared" si="1"/>
        <v>2931500</v>
      </c>
      <c r="M46" s="33"/>
      <c r="N46" s="33">
        <f t="shared" si="2"/>
        <v>2931500</v>
      </c>
      <c r="O46" s="31"/>
      <c r="P46" s="31"/>
      <c r="Q46" s="28" t="s">
        <v>320</v>
      </c>
      <c r="R46" s="31" t="s">
        <v>178</v>
      </c>
    </row>
    <row r="47" spans="1:18" ht="20.100000000000001" customHeight="1">
      <c r="A47" s="28">
        <f t="shared" si="3"/>
        <v>39</v>
      </c>
      <c r="B47" s="28" t="s">
        <v>961</v>
      </c>
      <c r="C47" s="29" t="s">
        <v>905</v>
      </c>
      <c r="D47" s="30" t="s">
        <v>906</v>
      </c>
      <c r="E47" s="28">
        <v>2</v>
      </c>
      <c r="F47" s="31" t="s">
        <v>469</v>
      </c>
      <c r="G47" s="31" t="s">
        <v>1041</v>
      </c>
      <c r="H47" s="28">
        <v>1</v>
      </c>
      <c r="I47" s="32">
        <v>45.1</v>
      </c>
      <c r="J47" s="26">
        <f t="shared" si="0"/>
        <v>45.1</v>
      </c>
      <c r="K47" s="33">
        <v>65000</v>
      </c>
      <c r="L47" s="27">
        <f t="shared" si="1"/>
        <v>2931500</v>
      </c>
      <c r="M47" s="33"/>
      <c r="N47" s="33">
        <f t="shared" si="2"/>
        <v>2931500</v>
      </c>
      <c r="O47" s="31"/>
      <c r="P47" s="31"/>
      <c r="Q47" s="28" t="s">
        <v>320</v>
      </c>
      <c r="R47" s="31" t="s">
        <v>178</v>
      </c>
    </row>
    <row r="48" spans="1:18" ht="20.100000000000001" customHeight="1">
      <c r="A48" s="28">
        <f t="shared" si="3"/>
        <v>40</v>
      </c>
      <c r="B48" s="28" t="s">
        <v>962</v>
      </c>
      <c r="C48" s="29" t="s">
        <v>907</v>
      </c>
      <c r="D48" s="30" t="s">
        <v>908</v>
      </c>
      <c r="E48" s="28">
        <v>2</v>
      </c>
      <c r="F48" s="31" t="s">
        <v>469</v>
      </c>
      <c r="G48" s="31" t="s">
        <v>1041</v>
      </c>
      <c r="H48" s="28">
        <v>1</v>
      </c>
      <c r="I48" s="32">
        <v>45.1</v>
      </c>
      <c r="J48" s="26">
        <f t="shared" si="0"/>
        <v>45.1</v>
      </c>
      <c r="K48" s="33">
        <v>65000</v>
      </c>
      <c r="L48" s="27">
        <f t="shared" si="1"/>
        <v>2931500</v>
      </c>
      <c r="M48" s="33"/>
      <c r="N48" s="33">
        <f t="shared" si="2"/>
        <v>2931500</v>
      </c>
      <c r="O48" s="31"/>
      <c r="P48" s="31"/>
      <c r="Q48" s="28" t="s">
        <v>320</v>
      </c>
      <c r="R48" s="31" t="s">
        <v>178</v>
      </c>
    </row>
    <row r="49" spans="1:18" ht="20.100000000000001" customHeight="1">
      <c r="A49" s="28">
        <f t="shared" si="3"/>
        <v>41</v>
      </c>
      <c r="B49" s="28" t="s">
        <v>962</v>
      </c>
      <c r="C49" s="29" t="s">
        <v>907</v>
      </c>
      <c r="D49" s="30" t="s">
        <v>908</v>
      </c>
      <c r="E49" s="28">
        <v>2</v>
      </c>
      <c r="F49" s="31" t="s">
        <v>469</v>
      </c>
      <c r="G49" s="31" t="s">
        <v>1042</v>
      </c>
      <c r="H49" s="28">
        <v>3</v>
      </c>
      <c r="I49" s="32">
        <v>30.4</v>
      </c>
      <c r="J49" s="26">
        <f t="shared" si="0"/>
        <v>30.4</v>
      </c>
      <c r="K49" s="33">
        <v>65000</v>
      </c>
      <c r="L49" s="27">
        <f t="shared" si="1"/>
        <v>1976000</v>
      </c>
      <c r="M49" s="33"/>
      <c r="N49" s="33">
        <f t="shared" si="2"/>
        <v>1976000</v>
      </c>
      <c r="O49" s="31"/>
      <c r="P49" s="31"/>
      <c r="Q49" s="28" t="s">
        <v>320</v>
      </c>
      <c r="R49" s="31" t="s">
        <v>178</v>
      </c>
    </row>
    <row r="50" spans="1:18" ht="20.100000000000001" customHeight="1">
      <c r="A50" s="28">
        <f t="shared" si="3"/>
        <v>42</v>
      </c>
      <c r="B50" s="28" t="s">
        <v>963</v>
      </c>
      <c r="C50" s="29" t="s">
        <v>909</v>
      </c>
      <c r="D50" s="30" t="s">
        <v>392</v>
      </c>
      <c r="E50" s="28">
        <v>2</v>
      </c>
      <c r="F50" s="31" t="s">
        <v>469</v>
      </c>
      <c r="G50" s="31" t="s">
        <v>1043</v>
      </c>
      <c r="H50" s="28">
        <v>1</v>
      </c>
      <c r="I50" s="32">
        <v>45.1</v>
      </c>
      <c r="J50" s="26">
        <f t="shared" si="0"/>
        <v>45.1</v>
      </c>
      <c r="K50" s="33">
        <v>65000</v>
      </c>
      <c r="L50" s="27">
        <f t="shared" si="1"/>
        <v>2931500</v>
      </c>
      <c r="M50" s="33"/>
      <c r="N50" s="33">
        <f t="shared" si="2"/>
        <v>2931500</v>
      </c>
      <c r="O50" s="31"/>
      <c r="P50" s="31"/>
      <c r="Q50" s="28" t="s">
        <v>320</v>
      </c>
      <c r="R50" s="31" t="s">
        <v>178</v>
      </c>
    </row>
    <row r="51" spans="1:18" ht="20.100000000000001" customHeight="1">
      <c r="A51" s="28">
        <f t="shared" si="3"/>
        <v>43</v>
      </c>
      <c r="B51" s="28" t="s">
        <v>963</v>
      </c>
      <c r="C51" s="29" t="s">
        <v>909</v>
      </c>
      <c r="D51" s="30" t="s">
        <v>392</v>
      </c>
      <c r="E51" s="28">
        <v>2</v>
      </c>
      <c r="F51" s="31" t="s">
        <v>469</v>
      </c>
      <c r="G51" s="31" t="s">
        <v>1043</v>
      </c>
      <c r="H51" s="28">
        <v>1</v>
      </c>
      <c r="I51" s="32">
        <v>45.1</v>
      </c>
      <c r="J51" s="26">
        <f t="shared" si="0"/>
        <v>45.1</v>
      </c>
      <c r="K51" s="33">
        <v>65000</v>
      </c>
      <c r="L51" s="27">
        <f t="shared" si="1"/>
        <v>2931500</v>
      </c>
      <c r="M51" s="33"/>
      <c r="N51" s="33">
        <f t="shared" si="2"/>
        <v>2931500</v>
      </c>
      <c r="O51" s="31"/>
      <c r="P51" s="31"/>
      <c r="Q51" s="28" t="s">
        <v>320</v>
      </c>
      <c r="R51" s="31" t="s">
        <v>178</v>
      </c>
    </row>
    <row r="52" spans="1:18" ht="20.100000000000001" customHeight="1">
      <c r="A52" s="28">
        <f t="shared" si="3"/>
        <v>44</v>
      </c>
      <c r="B52" s="28" t="s">
        <v>963</v>
      </c>
      <c r="C52" s="29" t="s">
        <v>909</v>
      </c>
      <c r="D52" s="30" t="s">
        <v>392</v>
      </c>
      <c r="E52" s="28">
        <v>2</v>
      </c>
      <c r="F52" s="31" t="s">
        <v>469</v>
      </c>
      <c r="G52" s="31" t="s">
        <v>1044</v>
      </c>
      <c r="H52" s="28">
        <v>1</v>
      </c>
      <c r="I52" s="32">
        <v>30.1</v>
      </c>
      <c r="J52" s="26">
        <f t="shared" si="0"/>
        <v>30.1</v>
      </c>
      <c r="K52" s="33">
        <v>65000</v>
      </c>
      <c r="L52" s="27">
        <f t="shared" si="1"/>
        <v>1956500</v>
      </c>
      <c r="M52" s="33"/>
      <c r="N52" s="33">
        <f t="shared" si="2"/>
        <v>1956500</v>
      </c>
      <c r="O52" s="31"/>
      <c r="P52" s="31"/>
      <c r="Q52" s="28" t="s">
        <v>320</v>
      </c>
      <c r="R52" s="31" t="s">
        <v>178</v>
      </c>
    </row>
    <row r="53" spans="1:18" ht="20.100000000000001" customHeight="1">
      <c r="A53" s="28">
        <f t="shared" si="3"/>
        <v>45</v>
      </c>
      <c r="B53" s="28" t="s">
        <v>1177</v>
      </c>
      <c r="C53" s="29" t="s">
        <v>388</v>
      </c>
      <c r="D53" s="30" t="s">
        <v>1180</v>
      </c>
      <c r="E53" s="28">
        <v>2</v>
      </c>
      <c r="F53" s="31" t="s">
        <v>469</v>
      </c>
      <c r="G53" s="31" t="s">
        <v>1184</v>
      </c>
      <c r="H53" s="28">
        <v>1</v>
      </c>
      <c r="I53" s="32">
        <v>30.1</v>
      </c>
      <c r="J53" s="26">
        <f t="shared" si="0"/>
        <v>30.1</v>
      </c>
      <c r="K53" s="33">
        <v>65000</v>
      </c>
      <c r="L53" s="27">
        <f t="shared" si="1"/>
        <v>1956500</v>
      </c>
      <c r="M53" s="33"/>
      <c r="N53" s="33">
        <f t="shared" si="2"/>
        <v>1956500</v>
      </c>
      <c r="O53" s="31"/>
      <c r="P53" s="31" t="s">
        <v>1188</v>
      </c>
      <c r="Q53" s="28" t="s">
        <v>320</v>
      </c>
      <c r="R53" s="31" t="s">
        <v>178</v>
      </c>
    </row>
    <row r="54" spans="1:18" ht="20.100000000000001" customHeight="1">
      <c r="A54" s="28">
        <f t="shared" si="3"/>
        <v>46</v>
      </c>
      <c r="B54" s="28" t="s">
        <v>816</v>
      </c>
      <c r="C54" s="29" t="s">
        <v>850</v>
      </c>
      <c r="D54" s="30" t="s">
        <v>332</v>
      </c>
      <c r="E54" s="28">
        <v>2</v>
      </c>
      <c r="F54" s="31" t="s">
        <v>395</v>
      </c>
      <c r="G54" s="31" t="s">
        <v>876</v>
      </c>
      <c r="H54" s="28">
        <v>2</v>
      </c>
      <c r="I54" s="32">
        <v>45.3</v>
      </c>
      <c r="J54" s="26">
        <f t="shared" si="0"/>
        <v>45.3</v>
      </c>
      <c r="K54" s="33">
        <v>65000</v>
      </c>
      <c r="L54" s="27">
        <f t="shared" si="1"/>
        <v>2944500</v>
      </c>
      <c r="M54" s="33"/>
      <c r="N54" s="33">
        <f t="shared" si="2"/>
        <v>2944500</v>
      </c>
      <c r="O54" s="31"/>
      <c r="P54" s="31"/>
      <c r="Q54" s="28" t="s">
        <v>320</v>
      </c>
      <c r="R54" s="31" t="s">
        <v>181</v>
      </c>
    </row>
    <row r="55" spans="1:18" ht="20.100000000000001" customHeight="1">
      <c r="A55" s="28">
        <f t="shared" si="3"/>
        <v>47</v>
      </c>
      <c r="B55" s="28" t="s">
        <v>816</v>
      </c>
      <c r="C55" s="29" t="s">
        <v>850</v>
      </c>
      <c r="D55" s="30" t="s">
        <v>332</v>
      </c>
      <c r="E55" s="28">
        <v>2</v>
      </c>
      <c r="F55" s="31" t="s">
        <v>395</v>
      </c>
      <c r="G55" s="31" t="s">
        <v>876</v>
      </c>
      <c r="H55" s="28">
        <v>1</v>
      </c>
      <c r="I55" s="32">
        <v>45.1</v>
      </c>
      <c r="J55" s="26">
        <f t="shared" si="0"/>
        <v>45.1</v>
      </c>
      <c r="K55" s="33">
        <v>65000</v>
      </c>
      <c r="L55" s="27">
        <f t="shared" si="1"/>
        <v>2931500</v>
      </c>
      <c r="M55" s="33"/>
      <c r="N55" s="33">
        <f t="shared" si="2"/>
        <v>2931500</v>
      </c>
      <c r="O55" s="31"/>
      <c r="P55" s="31"/>
      <c r="Q55" s="28" t="s">
        <v>320</v>
      </c>
      <c r="R55" s="31" t="s">
        <v>181</v>
      </c>
    </row>
    <row r="56" spans="1:18" ht="20.100000000000001" customHeight="1">
      <c r="A56" s="28">
        <f t="shared" si="3"/>
        <v>48</v>
      </c>
      <c r="B56" s="28" t="s">
        <v>964</v>
      </c>
      <c r="C56" s="29" t="s">
        <v>910</v>
      </c>
      <c r="D56" s="30" t="s">
        <v>396</v>
      </c>
      <c r="E56" s="28">
        <v>2</v>
      </c>
      <c r="F56" s="31" t="s">
        <v>395</v>
      </c>
      <c r="G56" s="31" t="s">
        <v>1045</v>
      </c>
      <c r="H56" s="28">
        <v>3</v>
      </c>
      <c r="I56" s="32">
        <v>30.4</v>
      </c>
      <c r="J56" s="26">
        <f t="shared" si="0"/>
        <v>30.4</v>
      </c>
      <c r="K56" s="33">
        <v>65000</v>
      </c>
      <c r="L56" s="27">
        <f t="shared" si="1"/>
        <v>1976000</v>
      </c>
      <c r="M56" s="33"/>
      <c r="N56" s="33">
        <f t="shared" si="2"/>
        <v>1976000</v>
      </c>
      <c r="O56" s="31"/>
      <c r="P56" s="31"/>
      <c r="Q56" s="28" t="s">
        <v>320</v>
      </c>
      <c r="R56" s="31" t="s">
        <v>181</v>
      </c>
    </row>
    <row r="57" spans="1:18" ht="20.100000000000001" customHeight="1">
      <c r="A57" s="28">
        <f t="shared" si="3"/>
        <v>49</v>
      </c>
      <c r="B57" s="28" t="s">
        <v>964</v>
      </c>
      <c r="C57" s="29" t="s">
        <v>910</v>
      </c>
      <c r="D57" s="30" t="s">
        <v>396</v>
      </c>
      <c r="E57" s="28">
        <v>2</v>
      </c>
      <c r="F57" s="31" t="s">
        <v>395</v>
      </c>
      <c r="G57" s="31" t="s">
        <v>1045</v>
      </c>
      <c r="H57" s="28">
        <v>1</v>
      </c>
      <c r="I57" s="32">
        <v>30.1</v>
      </c>
      <c r="J57" s="26">
        <f t="shared" si="0"/>
        <v>30.1</v>
      </c>
      <c r="K57" s="33">
        <v>65000</v>
      </c>
      <c r="L57" s="27">
        <f t="shared" si="1"/>
        <v>1956500</v>
      </c>
      <c r="M57" s="33"/>
      <c r="N57" s="33">
        <f t="shared" si="2"/>
        <v>1956500</v>
      </c>
      <c r="O57" s="31"/>
      <c r="P57" s="31"/>
      <c r="Q57" s="28" t="s">
        <v>320</v>
      </c>
      <c r="R57" s="31" t="s">
        <v>181</v>
      </c>
    </row>
    <row r="58" spans="1:18" ht="20.100000000000001" customHeight="1">
      <c r="A58" s="28">
        <f t="shared" si="3"/>
        <v>50</v>
      </c>
      <c r="B58" s="28" t="s">
        <v>964</v>
      </c>
      <c r="C58" s="29" t="s">
        <v>910</v>
      </c>
      <c r="D58" s="30" t="s">
        <v>396</v>
      </c>
      <c r="E58" s="28">
        <v>2</v>
      </c>
      <c r="F58" s="31" t="s">
        <v>395</v>
      </c>
      <c r="G58" s="31" t="s">
        <v>1045</v>
      </c>
      <c r="H58" s="28">
        <v>3</v>
      </c>
      <c r="I58" s="32">
        <v>30.4</v>
      </c>
      <c r="J58" s="26">
        <f t="shared" si="0"/>
        <v>30.4</v>
      </c>
      <c r="K58" s="33">
        <v>65000</v>
      </c>
      <c r="L58" s="27">
        <f t="shared" si="1"/>
        <v>1976000</v>
      </c>
      <c r="M58" s="33"/>
      <c r="N58" s="33">
        <f t="shared" si="2"/>
        <v>1976000</v>
      </c>
      <c r="O58" s="31"/>
      <c r="P58" s="31"/>
      <c r="Q58" s="28" t="s">
        <v>320</v>
      </c>
      <c r="R58" s="31" t="s">
        <v>181</v>
      </c>
    </row>
    <row r="59" spans="1:18" ht="20.100000000000001" customHeight="1">
      <c r="A59" s="28">
        <f t="shared" si="3"/>
        <v>51</v>
      </c>
      <c r="B59" s="28" t="s">
        <v>964</v>
      </c>
      <c r="C59" s="29" t="s">
        <v>910</v>
      </c>
      <c r="D59" s="30" t="s">
        <v>396</v>
      </c>
      <c r="E59" s="28">
        <v>2</v>
      </c>
      <c r="F59" s="31" t="s">
        <v>395</v>
      </c>
      <c r="G59" s="31" t="s">
        <v>1045</v>
      </c>
      <c r="H59" s="28">
        <v>1</v>
      </c>
      <c r="I59" s="32">
        <v>30.1</v>
      </c>
      <c r="J59" s="26">
        <f t="shared" si="0"/>
        <v>30.1</v>
      </c>
      <c r="K59" s="33">
        <v>65000</v>
      </c>
      <c r="L59" s="27">
        <f t="shared" si="1"/>
        <v>1956500</v>
      </c>
      <c r="M59" s="33"/>
      <c r="N59" s="33">
        <f t="shared" si="2"/>
        <v>1956500</v>
      </c>
      <c r="O59" s="31"/>
      <c r="P59" s="31"/>
      <c r="Q59" s="28" t="s">
        <v>320</v>
      </c>
      <c r="R59" s="31" t="s">
        <v>181</v>
      </c>
    </row>
    <row r="60" spans="1:18" ht="20.100000000000001" customHeight="1">
      <c r="A60" s="28">
        <f t="shared" si="3"/>
        <v>52</v>
      </c>
      <c r="B60" s="28" t="s">
        <v>964</v>
      </c>
      <c r="C60" s="29" t="s">
        <v>910</v>
      </c>
      <c r="D60" s="30" t="s">
        <v>396</v>
      </c>
      <c r="E60" s="28">
        <v>2</v>
      </c>
      <c r="F60" s="31" t="s">
        <v>395</v>
      </c>
      <c r="G60" s="31" t="s">
        <v>1045</v>
      </c>
      <c r="H60" s="28">
        <v>1</v>
      </c>
      <c r="I60" s="32">
        <v>30.1</v>
      </c>
      <c r="J60" s="26">
        <f t="shared" si="0"/>
        <v>30.1</v>
      </c>
      <c r="K60" s="33">
        <v>65000</v>
      </c>
      <c r="L60" s="27">
        <f t="shared" si="1"/>
        <v>1956500</v>
      </c>
      <c r="M60" s="33"/>
      <c r="N60" s="33">
        <f t="shared" si="2"/>
        <v>1956500</v>
      </c>
      <c r="O60" s="31"/>
      <c r="P60" s="31"/>
      <c r="Q60" s="28" t="s">
        <v>320</v>
      </c>
      <c r="R60" s="31" t="s">
        <v>181</v>
      </c>
    </row>
    <row r="61" spans="1:18" ht="20.100000000000001" customHeight="1">
      <c r="A61" s="28">
        <f t="shared" si="3"/>
        <v>53</v>
      </c>
      <c r="B61" s="28" t="s">
        <v>964</v>
      </c>
      <c r="C61" s="29" t="s">
        <v>910</v>
      </c>
      <c r="D61" s="30" t="s">
        <v>396</v>
      </c>
      <c r="E61" s="28">
        <v>2</v>
      </c>
      <c r="F61" s="31" t="s">
        <v>395</v>
      </c>
      <c r="G61" s="31" t="s">
        <v>1045</v>
      </c>
      <c r="H61" s="28">
        <v>1</v>
      </c>
      <c r="I61" s="32">
        <v>30.1</v>
      </c>
      <c r="J61" s="26">
        <f t="shared" si="0"/>
        <v>30.1</v>
      </c>
      <c r="K61" s="33">
        <v>65000</v>
      </c>
      <c r="L61" s="27">
        <f t="shared" si="1"/>
        <v>1956500</v>
      </c>
      <c r="M61" s="33"/>
      <c r="N61" s="33">
        <f t="shared" si="2"/>
        <v>1956500</v>
      </c>
      <c r="O61" s="31"/>
      <c r="P61" s="31"/>
      <c r="Q61" s="28" t="s">
        <v>320</v>
      </c>
      <c r="R61" s="31" t="s">
        <v>181</v>
      </c>
    </row>
    <row r="62" spans="1:18" ht="20.100000000000001" customHeight="1">
      <c r="A62" s="28">
        <f t="shared" si="3"/>
        <v>54</v>
      </c>
      <c r="B62" s="28" t="s">
        <v>397</v>
      </c>
      <c r="C62" s="29" t="s">
        <v>398</v>
      </c>
      <c r="D62" s="30" t="s">
        <v>399</v>
      </c>
      <c r="E62" s="28">
        <v>2</v>
      </c>
      <c r="F62" s="31" t="s">
        <v>395</v>
      </c>
      <c r="G62" s="31" t="s">
        <v>1046</v>
      </c>
      <c r="H62" s="28">
        <v>1</v>
      </c>
      <c r="I62" s="32">
        <v>30.1</v>
      </c>
      <c r="J62" s="26">
        <f t="shared" si="0"/>
        <v>30.1</v>
      </c>
      <c r="K62" s="33">
        <v>65000</v>
      </c>
      <c r="L62" s="27">
        <f>K62*J62</f>
        <v>1956500</v>
      </c>
      <c r="M62" s="33"/>
      <c r="N62" s="33">
        <f>L62-M62</f>
        <v>1956500</v>
      </c>
      <c r="O62" s="31"/>
      <c r="P62" s="31"/>
      <c r="Q62" s="28" t="s">
        <v>320</v>
      </c>
      <c r="R62" s="31" t="s">
        <v>181</v>
      </c>
    </row>
    <row r="63" spans="1:18" ht="20.100000000000001" customHeight="1">
      <c r="A63" s="28">
        <f t="shared" si="3"/>
        <v>55</v>
      </c>
      <c r="B63" s="28" t="s">
        <v>397</v>
      </c>
      <c r="C63" s="29" t="s">
        <v>398</v>
      </c>
      <c r="D63" s="30" t="s">
        <v>399</v>
      </c>
      <c r="E63" s="28">
        <v>2</v>
      </c>
      <c r="F63" s="31" t="s">
        <v>395</v>
      </c>
      <c r="G63" s="31" t="s">
        <v>1046</v>
      </c>
      <c r="H63" s="28">
        <v>2</v>
      </c>
      <c r="I63" s="32">
        <v>30.3</v>
      </c>
      <c r="J63" s="26">
        <f t="shared" si="0"/>
        <v>30.3</v>
      </c>
      <c r="K63" s="33">
        <v>65000</v>
      </c>
      <c r="L63" s="27">
        <f t="shared" si="1"/>
        <v>1969500</v>
      </c>
      <c r="M63" s="33"/>
      <c r="N63" s="33">
        <f t="shared" si="2"/>
        <v>1969500</v>
      </c>
      <c r="O63" s="31"/>
      <c r="P63" s="31"/>
      <c r="Q63" s="28" t="s">
        <v>320</v>
      </c>
      <c r="R63" s="31" t="s">
        <v>181</v>
      </c>
    </row>
    <row r="64" spans="1:18" ht="20.100000000000001" customHeight="1">
      <c r="A64" s="28">
        <f t="shared" si="3"/>
        <v>56</v>
      </c>
      <c r="B64" s="28" t="s">
        <v>562</v>
      </c>
      <c r="C64" s="29" t="s">
        <v>325</v>
      </c>
      <c r="D64" s="30" t="s">
        <v>402</v>
      </c>
      <c r="E64" s="28">
        <v>2</v>
      </c>
      <c r="F64" s="31" t="s">
        <v>282</v>
      </c>
      <c r="G64" s="31" t="s">
        <v>283</v>
      </c>
      <c r="H64" s="28">
        <v>3</v>
      </c>
      <c r="I64" s="32">
        <v>45.4</v>
      </c>
      <c r="J64" s="26">
        <f t="shared" si="0"/>
        <v>45.4</v>
      </c>
      <c r="K64" s="33">
        <v>65000</v>
      </c>
      <c r="L64" s="27">
        <f t="shared" si="1"/>
        <v>2951000</v>
      </c>
      <c r="M64" s="33"/>
      <c r="N64" s="33">
        <f t="shared" si="2"/>
        <v>2951000</v>
      </c>
      <c r="O64" s="31"/>
      <c r="P64" s="31"/>
      <c r="Q64" s="28" t="s">
        <v>320</v>
      </c>
      <c r="R64" s="31" t="s">
        <v>222</v>
      </c>
    </row>
    <row r="65" spans="1:18" ht="20.100000000000001" customHeight="1">
      <c r="A65" s="28">
        <f t="shared" si="3"/>
        <v>57</v>
      </c>
      <c r="B65" s="28" t="s">
        <v>563</v>
      </c>
      <c r="C65" s="29" t="s">
        <v>400</v>
      </c>
      <c r="D65" s="30" t="s">
        <v>401</v>
      </c>
      <c r="E65" s="28">
        <v>2</v>
      </c>
      <c r="F65" s="31" t="s">
        <v>282</v>
      </c>
      <c r="G65" s="31" t="s">
        <v>283</v>
      </c>
      <c r="H65" s="28">
        <v>3</v>
      </c>
      <c r="I65" s="32">
        <v>45.4</v>
      </c>
      <c r="J65" s="26">
        <f t="shared" si="0"/>
        <v>45.4</v>
      </c>
      <c r="K65" s="33">
        <v>65000</v>
      </c>
      <c r="L65" s="27">
        <f t="shared" si="1"/>
        <v>2951000</v>
      </c>
      <c r="M65" s="33"/>
      <c r="N65" s="33">
        <f t="shared" si="2"/>
        <v>2951000</v>
      </c>
      <c r="O65" s="31"/>
      <c r="P65" s="31"/>
      <c r="Q65" s="28" t="s">
        <v>320</v>
      </c>
      <c r="R65" s="31" t="s">
        <v>222</v>
      </c>
    </row>
    <row r="66" spans="1:18" ht="20.100000000000001" customHeight="1">
      <c r="A66" s="28">
        <f t="shared" si="3"/>
        <v>58</v>
      </c>
      <c r="B66" s="28" t="s">
        <v>403</v>
      </c>
      <c r="C66" s="29" t="s">
        <v>404</v>
      </c>
      <c r="D66" s="30" t="s">
        <v>359</v>
      </c>
      <c r="E66" s="28">
        <v>2</v>
      </c>
      <c r="F66" s="31" t="s">
        <v>282</v>
      </c>
      <c r="G66" s="31" t="s">
        <v>283</v>
      </c>
      <c r="H66" s="28">
        <v>1</v>
      </c>
      <c r="I66" s="32">
        <v>45.1</v>
      </c>
      <c r="J66" s="26">
        <f t="shared" si="0"/>
        <v>45.1</v>
      </c>
      <c r="K66" s="33">
        <v>65000</v>
      </c>
      <c r="L66" s="27">
        <f t="shared" si="1"/>
        <v>2931500</v>
      </c>
      <c r="M66" s="33"/>
      <c r="N66" s="33">
        <f t="shared" si="2"/>
        <v>2931500</v>
      </c>
      <c r="O66" s="31"/>
      <c r="P66" s="31"/>
      <c r="Q66" s="28" t="s">
        <v>320</v>
      </c>
      <c r="R66" s="31" t="s">
        <v>222</v>
      </c>
    </row>
    <row r="67" spans="1:18" ht="20.100000000000001" customHeight="1">
      <c r="A67" s="28">
        <f t="shared" si="3"/>
        <v>59</v>
      </c>
      <c r="B67" s="28" t="s">
        <v>559</v>
      </c>
      <c r="C67" s="29" t="s">
        <v>407</v>
      </c>
      <c r="D67" s="30" t="s">
        <v>359</v>
      </c>
      <c r="E67" s="28">
        <v>2</v>
      </c>
      <c r="F67" s="31" t="s">
        <v>405</v>
      </c>
      <c r="G67" s="31" t="s">
        <v>470</v>
      </c>
      <c r="H67" s="28">
        <v>1</v>
      </c>
      <c r="I67" s="32">
        <v>45.1</v>
      </c>
      <c r="J67" s="26">
        <f t="shared" si="0"/>
        <v>45.1</v>
      </c>
      <c r="K67" s="33">
        <v>65000</v>
      </c>
      <c r="L67" s="27">
        <f t="shared" si="1"/>
        <v>2931500</v>
      </c>
      <c r="M67" s="33"/>
      <c r="N67" s="33">
        <f t="shared" si="2"/>
        <v>2931500</v>
      </c>
      <c r="O67" s="31"/>
      <c r="P67" s="31"/>
      <c r="Q67" s="28" t="s">
        <v>320</v>
      </c>
      <c r="R67" s="31" t="s">
        <v>182</v>
      </c>
    </row>
    <row r="68" spans="1:18" ht="20.100000000000001" customHeight="1">
      <c r="A68" s="28">
        <f t="shared" si="3"/>
        <v>60</v>
      </c>
      <c r="B68" s="28" t="s">
        <v>559</v>
      </c>
      <c r="C68" s="29" t="s">
        <v>407</v>
      </c>
      <c r="D68" s="30" t="s">
        <v>359</v>
      </c>
      <c r="E68" s="28">
        <v>2</v>
      </c>
      <c r="F68" s="31" t="s">
        <v>405</v>
      </c>
      <c r="G68" s="31" t="s">
        <v>1047</v>
      </c>
      <c r="H68" s="28">
        <v>2</v>
      </c>
      <c r="I68" s="32">
        <v>30.3</v>
      </c>
      <c r="J68" s="26">
        <f t="shared" si="0"/>
        <v>30.3</v>
      </c>
      <c r="K68" s="33">
        <v>65000</v>
      </c>
      <c r="L68" s="27">
        <f t="shared" si="1"/>
        <v>1969500</v>
      </c>
      <c r="M68" s="33"/>
      <c r="N68" s="33">
        <f t="shared" si="2"/>
        <v>1969500</v>
      </c>
      <c r="O68" s="31"/>
      <c r="P68" s="31"/>
      <c r="Q68" s="28" t="s">
        <v>320</v>
      </c>
      <c r="R68" s="31" t="s">
        <v>182</v>
      </c>
    </row>
    <row r="69" spans="1:18" ht="20.100000000000001" customHeight="1">
      <c r="A69" s="28">
        <f t="shared" si="3"/>
        <v>61</v>
      </c>
      <c r="B69" s="28" t="s">
        <v>965</v>
      </c>
      <c r="C69" s="29" t="s">
        <v>409</v>
      </c>
      <c r="D69" s="30" t="s">
        <v>410</v>
      </c>
      <c r="E69" s="28">
        <v>2</v>
      </c>
      <c r="F69" s="31" t="s">
        <v>405</v>
      </c>
      <c r="G69" s="31" t="s">
        <v>471</v>
      </c>
      <c r="H69" s="28">
        <v>1</v>
      </c>
      <c r="I69" s="32">
        <v>30.1</v>
      </c>
      <c r="J69" s="26">
        <f t="shared" si="0"/>
        <v>30.1</v>
      </c>
      <c r="K69" s="33">
        <v>65000</v>
      </c>
      <c r="L69" s="27">
        <f t="shared" si="1"/>
        <v>1956500</v>
      </c>
      <c r="M69" s="33"/>
      <c r="N69" s="33">
        <f t="shared" si="2"/>
        <v>1956500</v>
      </c>
      <c r="O69" s="31"/>
      <c r="P69" s="31"/>
      <c r="Q69" s="28" t="s">
        <v>320</v>
      </c>
      <c r="R69" s="31" t="s">
        <v>182</v>
      </c>
    </row>
    <row r="70" spans="1:18" ht="20.100000000000001" customHeight="1">
      <c r="A70" s="28">
        <f t="shared" si="3"/>
        <v>62</v>
      </c>
      <c r="B70" s="28" t="s">
        <v>965</v>
      </c>
      <c r="C70" s="29" t="s">
        <v>409</v>
      </c>
      <c r="D70" s="30" t="s">
        <v>410</v>
      </c>
      <c r="E70" s="28">
        <v>2</v>
      </c>
      <c r="F70" s="31" t="s">
        <v>405</v>
      </c>
      <c r="G70" s="31" t="s">
        <v>877</v>
      </c>
      <c r="H70" s="28">
        <v>1</v>
      </c>
      <c r="I70" s="32">
        <v>30.1</v>
      </c>
      <c r="J70" s="26">
        <f t="shared" si="0"/>
        <v>30.1</v>
      </c>
      <c r="K70" s="33">
        <v>65000</v>
      </c>
      <c r="L70" s="27">
        <f t="shared" si="1"/>
        <v>1956500</v>
      </c>
      <c r="M70" s="33"/>
      <c r="N70" s="33">
        <f t="shared" si="2"/>
        <v>1956500</v>
      </c>
      <c r="O70" s="31"/>
      <c r="P70" s="31"/>
      <c r="Q70" s="28" t="s">
        <v>320</v>
      </c>
      <c r="R70" s="31" t="s">
        <v>182</v>
      </c>
    </row>
    <row r="71" spans="1:18" ht="20.100000000000001" customHeight="1">
      <c r="A71" s="28">
        <f t="shared" si="3"/>
        <v>63</v>
      </c>
      <c r="B71" s="28" t="s">
        <v>965</v>
      </c>
      <c r="C71" s="29" t="s">
        <v>409</v>
      </c>
      <c r="D71" s="30" t="s">
        <v>410</v>
      </c>
      <c r="E71" s="28">
        <v>2</v>
      </c>
      <c r="F71" s="31" t="s">
        <v>405</v>
      </c>
      <c r="G71" s="31" t="s">
        <v>471</v>
      </c>
      <c r="H71" s="28">
        <v>2</v>
      </c>
      <c r="I71" s="32">
        <v>30.3</v>
      </c>
      <c r="J71" s="26">
        <f t="shared" si="0"/>
        <v>30.3</v>
      </c>
      <c r="K71" s="33">
        <v>65000</v>
      </c>
      <c r="L71" s="27">
        <f t="shared" si="1"/>
        <v>1969500</v>
      </c>
      <c r="M71" s="33"/>
      <c r="N71" s="33">
        <f t="shared" si="2"/>
        <v>1969500</v>
      </c>
      <c r="O71" s="31"/>
      <c r="P71" s="31"/>
      <c r="Q71" s="28" t="s">
        <v>320</v>
      </c>
      <c r="R71" s="31" t="s">
        <v>182</v>
      </c>
    </row>
    <row r="72" spans="1:18" ht="20.100000000000001" customHeight="1">
      <c r="A72" s="28">
        <f t="shared" si="3"/>
        <v>64</v>
      </c>
      <c r="B72" s="28" t="s">
        <v>560</v>
      </c>
      <c r="C72" s="29" t="s">
        <v>408</v>
      </c>
      <c r="D72" s="30" t="s">
        <v>349</v>
      </c>
      <c r="E72" s="28">
        <v>2</v>
      </c>
      <c r="F72" s="31" t="s">
        <v>405</v>
      </c>
      <c r="G72" s="31" t="s">
        <v>1048</v>
      </c>
      <c r="H72" s="28">
        <v>1</v>
      </c>
      <c r="I72" s="32">
        <v>30.1</v>
      </c>
      <c r="J72" s="26">
        <f t="shared" ref="J72:J135" si="4">IF(Q72="ĐH",I72,IF(Q72="CH",I72*1.5,I72*2))</f>
        <v>30.1</v>
      </c>
      <c r="K72" s="33">
        <v>65000</v>
      </c>
      <c r="L72" s="27">
        <f t="shared" si="1"/>
        <v>1956500</v>
      </c>
      <c r="M72" s="33"/>
      <c r="N72" s="33">
        <f t="shared" si="2"/>
        <v>1956500</v>
      </c>
      <c r="O72" s="31"/>
      <c r="P72" s="31"/>
      <c r="Q72" s="28" t="s">
        <v>320</v>
      </c>
      <c r="R72" s="31" t="s">
        <v>182</v>
      </c>
    </row>
    <row r="73" spans="1:18" ht="20.100000000000001" customHeight="1">
      <c r="A73" s="28">
        <f t="shared" si="3"/>
        <v>65</v>
      </c>
      <c r="B73" s="28" t="s">
        <v>561</v>
      </c>
      <c r="C73" s="29" t="s">
        <v>406</v>
      </c>
      <c r="D73" s="30" t="s">
        <v>378</v>
      </c>
      <c r="E73" s="28">
        <v>2</v>
      </c>
      <c r="F73" s="31" t="s">
        <v>405</v>
      </c>
      <c r="G73" s="31" t="s">
        <v>472</v>
      </c>
      <c r="H73" s="28">
        <v>1</v>
      </c>
      <c r="I73" s="32">
        <v>30.1</v>
      </c>
      <c r="J73" s="26">
        <f t="shared" si="4"/>
        <v>30.1</v>
      </c>
      <c r="K73" s="33">
        <v>65000</v>
      </c>
      <c r="L73" s="27">
        <f t="shared" si="1"/>
        <v>1956500</v>
      </c>
      <c r="M73" s="33"/>
      <c r="N73" s="33">
        <f t="shared" si="2"/>
        <v>1956500</v>
      </c>
      <c r="O73" s="31"/>
      <c r="P73" s="31"/>
      <c r="Q73" s="28" t="s">
        <v>320</v>
      </c>
      <c r="R73" s="31" t="s">
        <v>182</v>
      </c>
    </row>
    <row r="74" spans="1:18" ht="20.100000000000001" customHeight="1">
      <c r="A74" s="28">
        <f t="shared" si="3"/>
        <v>66</v>
      </c>
      <c r="B74" s="28" t="s">
        <v>561</v>
      </c>
      <c r="C74" s="29" t="s">
        <v>406</v>
      </c>
      <c r="D74" s="30" t="s">
        <v>378</v>
      </c>
      <c r="E74" s="28">
        <v>2</v>
      </c>
      <c r="F74" s="31" t="s">
        <v>405</v>
      </c>
      <c r="G74" s="31" t="s">
        <v>472</v>
      </c>
      <c r="H74" s="28">
        <v>1</v>
      </c>
      <c r="I74" s="32">
        <v>30.1</v>
      </c>
      <c r="J74" s="26">
        <f t="shared" si="4"/>
        <v>30.1</v>
      </c>
      <c r="K74" s="33">
        <v>65000</v>
      </c>
      <c r="L74" s="27">
        <f t="shared" ref="L74:L137" si="5">K74*J74</f>
        <v>1956500</v>
      </c>
      <c r="M74" s="33"/>
      <c r="N74" s="33">
        <f t="shared" si="2"/>
        <v>1956500</v>
      </c>
      <c r="O74" s="31"/>
      <c r="P74" s="31"/>
      <c r="Q74" s="28" t="s">
        <v>320</v>
      </c>
      <c r="R74" s="31" t="s">
        <v>182</v>
      </c>
    </row>
    <row r="75" spans="1:18" ht="20.100000000000001" customHeight="1">
      <c r="A75" s="28">
        <f t="shared" ref="A75:A138" si="6">A74+1</f>
        <v>67</v>
      </c>
      <c r="B75" s="28" t="s">
        <v>561</v>
      </c>
      <c r="C75" s="29" t="s">
        <v>406</v>
      </c>
      <c r="D75" s="30" t="s">
        <v>378</v>
      </c>
      <c r="E75" s="28">
        <v>2</v>
      </c>
      <c r="F75" s="31" t="s">
        <v>405</v>
      </c>
      <c r="G75" s="31" t="s">
        <v>472</v>
      </c>
      <c r="H75" s="28">
        <v>1</v>
      </c>
      <c r="I75" s="32">
        <v>30.1</v>
      </c>
      <c r="J75" s="26">
        <f t="shared" si="4"/>
        <v>30.1</v>
      </c>
      <c r="K75" s="33">
        <v>65000</v>
      </c>
      <c r="L75" s="27">
        <f t="shared" si="5"/>
        <v>1956500</v>
      </c>
      <c r="M75" s="33"/>
      <c r="N75" s="33">
        <f t="shared" si="2"/>
        <v>1956500</v>
      </c>
      <c r="O75" s="31"/>
      <c r="P75" s="31"/>
      <c r="Q75" s="28" t="s">
        <v>320</v>
      </c>
      <c r="R75" s="31" t="s">
        <v>182</v>
      </c>
    </row>
    <row r="76" spans="1:18" ht="20.100000000000001" customHeight="1">
      <c r="A76" s="28">
        <f t="shared" si="6"/>
        <v>68</v>
      </c>
      <c r="B76" s="28" t="s">
        <v>558</v>
      </c>
      <c r="C76" s="29" t="s">
        <v>411</v>
      </c>
      <c r="D76" s="30" t="s">
        <v>340</v>
      </c>
      <c r="E76" s="28">
        <v>2</v>
      </c>
      <c r="F76" s="31" t="s">
        <v>486</v>
      </c>
      <c r="G76" s="31" t="s">
        <v>486</v>
      </c>
      <c r="H76" s="28">
        <v>2</v>
      </c>
      <c r="I76" s="32">
        <v>30.3</v>
      </c>
      <c r="J76" s="26">
        <f t="shared" si="4"/>
        <v>30.3</v>
      </c>
      <c r="K76" s="33">
        <v>65000</v>
      </c>
      <c r="L76" s="27">
        <f t="shared" si="5"/>
        <v>1969500</v>
      </c>
      <c r="M76" s="33"/>
      <c r="N76" s="33">
        <f t="shared" ref="N76:N139" si="7">L76-M76</f>
        <v>1969500</v>
      </c>
      <c r="O76" s="31"/>
      <c r="P76" s="31"/>
      <c r="Q76" s="28" t="s">
        <v>320</v>
      </c>
      <c r="R76" s="31" t="s">
        <v>185</v>
      </c>
    </row>
    <row r="77" spans="1:18" ht="20.100000000000001" customHeight="1">
      <c r="A77" s="28">
        <f t="shared" si="6"/>
        <v>69</v>
      </c>
      <c r="B77" s="28" t="s">
        <v>558</v>
      </c>
      <c r="C77" s="29" t="s">
        <v>411</v>
      </c>
      <c r="D77" s="30" t="s">
        <v>340</v>
      </c>
      <c r="E77" s="28">
        <v>2</v>
      </c>
      <c r="F77" s="31" t="s">
        <v>486</v>
      </c>
      <c r="G77" s="31" t="s">
        <v>485</v>
      </c>
      <c r="H77" s="28">
        <v>1</v>
      </c>
      <c r="I77" s="32">
        <v>30.1</v>
      </c>
      <c r="J77" s="26">
        <f t="shared" si="4"/>
        <v>30.1</v>
      </c>
      <c r="K77" s="33">
        <v>65000</v>
      </c>
      <c r="L77" s="27">
        <f t="shared" si="5"/>
        <v>1956500</v>
      </c>
      <c r="M77" s="33"/>
      <c r="N77" s="33">
        <f t="shared" si="7"/>
        <v>1956500</v>
      </c>
      <c r="O77" s="31"/>
      <c r="P77" s="31"/>
      <c r="Q77" s="28" t="s">
        <v>320</v>
      </c>
      <c r="R77" s="31" t="s">
        <v>185</v>
      </c>
    </row>
    <row r="78" spans="1:18" ht="20.100000000000001" customHeight="1">
      <c r="A78" s="28">
        <f t="shared" si="6"/>
        <v>70</v>
      </c>
      <c r="B78" s="28" t="s">
        <v>558</v>
      </c>
      <c r="C78" s="29" t="s">
        <v>411</v>
      </c>
      <c r="D78" s="30" t="s">
        <v>340</v>
      </c>
      <c r="E78" s="28">
        <v>2</v>
      </c>
      <c r="F78" s="31" t="s">
        <v>486</v>
      </c>
      <c r="G78" s="31" t="s">
        <v>486</v>
      </c>
      <c r="H78" s="28">
        <v>1</v>
      </c>
      <c r="I78" s="32">
        <v>30.1</v>
      </c>
      <c r="J78" s="26">
        <f t="shared" si="4"/>
        <v>30.1</v>
      </c>
      <c r="K78" s="33">
        <v>65000</v>
      </c>
      <c r="L78" s="27">
        <f t="shared" si="5"/>
        <v>1956500</v>
      </c>
      <c r="M78" s="33"/>
      <c r="N78" s="33">
        <f t="shared" si="7"/>
        <v>1956500</v>
      </c>
      <c r="O78" s="31"/>
      <c r="P78" s="31"/>
      <c r="Q78" s="28" t="s">
        <v>320</v>
      </c>
      <c r="R78" s="31" t="s">
        <v>185</v>
      </c>
    </row>
    <row r="79" spans="1:18" ht="20.100000000000001" customHeight="1">
      <c r="A79" s="28">
        <f t="shared" si="6"/>
        <v>71</v>
      </c>
      <c r="B79" s="28" t="s">
        <v>558</v>
      </c>
      <c r="C79" s="29" t="s">
        <v>411</v>
      </c>
      <c r="D79" s="30" t="s">
        <v>340</v>
      </c>
      <c r="E79" s="28">
        <v>2</v>
      </c>
      <c r="F79" s="31" t="s">
        <v>486</v>
      </c>
      <c r="G79" s="31" t="s">
        <v>486</v>
      </c>
      <c r="H79" s="28">
        <v>2</v>
      </c>
      <c r="I79" s="32">
        <v>30.3</v>
      </c>
      <c r="J79" s="26">
        <f t="shared" si="4"/>
        <v>30.3</v>
      </c>
      <c r="K79" s="33">
        <v>65000</v>
      </c>
      <c r="L79" s="27">
        <f t="shared" si="5"/>
        <v>1969500</v>
      </c>
      <c r="M79" s="33"/>
      <c r="N79" s="33">
        <f t="shared" si="7"/>
        <v>1969500</v>
      </c>
      <c r="O79" s="31"/>
      <c r="P79" s="31"/>
      <c r="Q79" s="28" t="s">
        <v>320</v>
      </c>
      <c r="R79" s="31" t="s">
        <v>185</v>
      </c>
    </row>
    <row r="80" spans="1:18" ht="20.100000000000001" customHeight="1">
      <c r="A80" s="28">
        <f t="shared" si="6"/>
        <v>72</v>
      </c>
      <c r="B80" s="28" t="s">
        <v>558</v>
      </c>
      <c r="C80" s="29" t="s">
        <v>411</v>
      </c>
      <c r="D80" s="30" t="s">
        <v>340</v>
      </c>
      <c r="E80" s="28">
        <v>2</v>
      </c>
      <c r="F80" s="31" t="s">
        <v>486</v>
      </c>
      <c r="G80" s="31" t="s">
        <v>486</v>
      </c>
      <c r="H80" s="28">
        <v>2</v>
      </c>
      <c r="I80" s="32">
        <v>30.3</v>
      </c>
      <c r="J80" s="26">
        <f t="shared" si="4"/>
        <v>30.3</v>
      </c>
      <c r="K80" s="33">
        <v>65000</v>
      </c>
      <c r="L80" s="27">
        <f t="shared" si="5"/>
        <v>1969500</v>
      </c>
      <c r="M80" s="33"/>
      <c r="N80" s="33">
        <f t="shared" si="7"/>
        <v>1969500</v>
      </c>
      <c r="O80" s="31"/>
      <c r="P80" s="31"/>
      <c r="Q80" s="28" t="s">
        <v>320</v>
      </c>
      <c r="R80" s="31" t="s">
        <v>185</v>
      </c>
    </row>
    <row r="81" spans="1:18" ht="20.100000000000001" customHeight="1">
      <c r="A81" s="28">
        <f t="shared" si="6"/>
        <v>73</v>
      </c>
      <c r="B81" s="28" t="s">
        <v>558</v>
      </c>
      <c r="C81" s="29" t="s">
        <v>411</v>
      </c>
      <c r="D81" s="30" t="s">
        <v>340</v>
      </c>
      <c r="E81" s="28">
        <v>2</v>
      </c>
      <c r="F81" s="31" t="s">
        <v>486</v>
      </c>
      <c r="G81" s="31" t="s">
        <v>486</v>
      </c>
      <c r="H81" s="28">
        <v>2</v>
      </c>
      <c r="I81" s="32">
        <v>30.3</v>
      </c>
      <c r="J81" s="26">
        <f t="shared" si="4"/>
        <v>30.3</v>
      </c>
      <c r="K81" s="33">
        <v>65000</v>
      </c>
      <c r="L81" s="27">
        <f t="shared" si="5"/>
        <v>1969500</v>
      </c>
      <c r="M81" s="33"/>
      <c r="N81" s="33">
        <f t="shared" si="7"/>
        <v>1969500</v>
      </c>
      <c r="O81" s="31"/>
      <c r="P81" s="31"/>
      <c r="Q81" s="28" t="s">
        <v>320</v>
      </c>
      <c r="R81" s="31" t="s">
        <v>185</v>
      </c>
    </row>
    <row r="82" spans="1:18" ht="20.100000000000001" customHeight="1">
      <c r="A82" s="28">
        <f t="shared" si="6"/>
        <v>74</v>
      </c>
      <c r="B82" s="28" t="s">
        <v>558</v>
      </c>
      <c r="C82" s="29" t="s">
        <v>411</v>
      </c>
      <c r="D82" s="30" t="s">
        <v>340</v>
      </c>
      <c r="E82" s="28">
        <v>2</v>
      </c>
      <c r="F82" s="31" t="s">
        <v>486</v>
      </c>
      <c r="G82" s="31" t="s">
        <v>486</v>
      </c>
      <c r="H82" s="28">
        <v>2</v>
      </c>
      <c r="I82" s="32">
        <v>30.3</v>
      </c>
      <c r="J82" s="26">
        <f t="shared" si="4"/>
        <v>30.3</v>
      </c>
      <c r="K82" s="33">
        <v>65000</v>
      </c>
      <c r="L82" s="27">
        <f t="shared" si="5"/>
        <v>1969500</v>
      </c>
      <c r="M82" s="33"/>
      <c r="N82" s="33">
        <f t="shared" si="7"/>
        <v>1969500</v>
      </c>
      <c r="O82" s="31"/>
      <c r="P82" s="31"/>
      <c r="Q82" s="28" t="s">
        <v>320</v>
      </c>
      <c r="R82" s="31" t="s">
        <v>185</v>
      </c>
    </row>
    <row r="83" spans="1:18" ht="20.100000000000001" customHeight="1">
      <c r="A83" s="28">
        <f t="shared" si="6"/>
        <v>75</v>
      </c>
      <c r="B83" s="28" t="s">
        <v>558</v>
      </c>
      <c r="C83" s="29" t="s">
        <v>411</v>
      </c>
      <c r="D83" s="30" t="s">
        <v>340</v>
      </c>
      <c r="E83" s="28">
        <v>2</v>
      </c>
      <c r="F83" s="31" t="s">
        <v>486</v>
      </c>
      <c r="G83" s="31" t="s">
        <v>486</v>
      </c>
      <c r="H83" s="28">
        <v>1</v>
      </c>
      <c r="I83" s="32">
        <v>30.1</v>
      </c>
      <c r="J83" s="26">
        <f t="shared" si="4"/>
        <v>30.1</v>
      </c>
      <c r="K83" s="33">
        <v>65000</v>
      </c>
      <c r="L83" s="27">
        <f t="shared" si="5"/>
        <v>1956500</v>
      </c>
      <c r="M83" s="33"/>
      <c r="N83" s="33">
        <f t="shared" si="7"/>
        <v>1956500</v>
      </c>
      <c r="O83" s="31"/>
      <c r="P83" s="31"/>
      <c r="Q83" s="28" t="s">
        <v>320</v>
      </c>
      <c r="R83" s="31" t="s">
        <v>185</v>
      </c>
    </row>
    <row r="84" spans="1:18" ht="20.100000000000001" customHeight="1">
      <c r="A84" s="28">
        <f t="shared" si="6"/>
        <v>76</v>
      </c>
      <c r="B84" s="28" t="s">
        <v>558</v>
      </c>
      <c r="C84" s="29" t="s">
        <v>411</v>
      </c>
      <c r="D84" s="30" t="s">
        <v>340</v>
      </c>
      <c r="E84" s="28">
        <v>2</v>
      </c>
      <c r="F84" s="31" t="s">
        <v>486</v>
      </c>
      <c r="G84" s="31" t="s">
        <v>486</v>
      </c>
      <c r="H84" s="28">
        <v>2</v>
      </c>
      <c r="I84" s="32">
        <v>30.3</v>
      </c>
      <c r="J84" s="26">
        <f t="shared" si="4"/>
        <v>30.3</v>
      </c>
      <c r="K84" s="33">
        <v>65000</v>
      </c>
      <c r="L84" s="27">
        <f t="shared" si="5"/>
        <v>1969500</v>
      </c>
      <c r="M84" s="33"/>
      <c r="N84" s="33">
        <f t="shared" si="7"/>
        <v>1969500</v>
      </c>
      <c r="O84" s="31"/>
      <c r="P84" s="31"/>
      <c r="Q84" s="28" t="s">
        <v>320</v>
      </c>
      <c r="R84" s="31" t="s">
        <v>185</v>
      </c>
    </row>
    <row r="85" spans="1:18" ht="20.100000000000001" customHeight="1">
      <c r="A85" s="28">
        <f t="shared" si="6"/>
        <v>77</v>
      </c>
      <c r="B85" s="28" t="s">
        <v>966</v>
      </c>
      <c r="C85" s="29" t="s">
        <v>911</v>
      </c>
      <c r="D85" s="30" t="s">
        <v>912</v>
      </c>
      <c r="E85" s="28">
        <v>2</v>
      </c>
      <c r="F85" s="31" t="s">
        <v>486</v>
      </c>
      <c r="G85" s="31" t="s">
        <v>485</v>
      </c>
      <c r="H85" s="28">
        <v>2</v>
      </c>
      <c r="I85" s="32">
        <v>30.3</v>
      </c>
      <c r="J85" s="26">
        <f t="shared" si="4"/>
        <v>30.3</v>
      </c>
      <c r="K85" s="33">
        <v>65000</v>
      </c>
      <c r="L85" s="27">
        <f t="shared" si="5"/>
        <v>1969500</v>
      </c>
      <c r="M85" s="33"/>
      <c r="N85" s="33">
        <f t="shared" si="7"/>
        <v>1969500</v>
      </c>
      <c r="O85" s="31"/>
      <c r="P85" s="31"/>
      <c r="Q85" s="28" t="s">
        <v>320</v>
      </c>
      <c r="R85" s="31" t="s">
        <v>185</v>
      </c>
    </row>
    <row r="86" spans="1:18" ht="20.100000000000001" customHeight="1">
      <c r="A86" s="28">
        <f t="shared" si="6"/>
        <v>78</v>
      </c>
      <c r="B86" s="28" t="s">
        <v>966</v>
      </c>
      <c r="C86" s="29" t="s">
        <v>911</v>
      </c>
      <c r="D86" s="30" t="s">
        <v>912</v>
      </c>
      <c r="E86" s="28">
        <v>2</v>
      </c>
      <c r="F86" s="31" t="s">
        <v>486</v>
      </c>
      <c r="G86" s="31" t="s">
        <v>485</v>
      </c>
      <c r="H86" s="28">
        <v>1</v>
      </c>
      <c r="I86" s="32">
        <v>30.1</v>
      </c>
      <c r="J86" s="26">
        <f t="shared" si="4"/>
        <v>30.1</v>
      </c>
      <c r="K86" s="33">
        <v>65000</v>
      </c>
      <c r="L86" s="27">
        <f t="shared" si="5"/>
        <v>1956500</v>
      </c>
      <c r="M86" s="33"/>
      <c r="N86" s="33">
        <f t="shared" si="7"/>
        <v>1956500</v>
      </c>
      <c r="O86" s="31"/>
      <c r="P86" s="31"/>
      <c r="Q86" s="28" t="s">
        <v>320</v>
      </c>
      <c r="R86" s="31" t="s">
        <v>185</v>
      </c>
    </row>
    <row r="87" spans="1:18" ht="20.100000000000001" customHeight="1">
      <c r="A87" s="28">
        <f t="shared" si="6"/>
        <v>79</v>
      </c>
      <c r="B87" s="28" t="s">
        <v>966</v>
      </c>
      <c r="C87" s="29" t="s">
        <v>911</v>
      </c>
      <c r="D87" s="30" t="s">
        <v>912</v>
      </c>
      <c r="E87" s="28">
        <v>2</v>
      </c>
      <c r="F87" s="31" t="s">
        <v>486</v>
      </c>
      <c r="G87" s="31" t="s">
        <v>485</v>
      </c>
      <c r="H87" s="28">
        <v>1</v>
      </c>
      <c r="I87" s="32">
        <v>30.1</v>
      </c>
      <c r="J87" s="26">
        <f t="shared" si="4"/>
        <v>30.1</v>
      </c>
      <c r="K87" s="33">
        <v>65000</v>
      </c>
      <c r="L87" s="27">
        <f t="shared" si="5"/>
        <v>1956500</v>
      </c>
      <c r="M87" s="33"/>
      <c r="N87" s="33">
        <f t="shared" si="7"/>
        <v>1956500</v>
      </c>
      <c r="O87" s="31"/>
      <c r="P87" s="31"/>
      <c r="Q87" s="28" t="s">
        <v>320</v>
      </c>
      <c r="R87" s="31" t="s">
        <v>185</v>
      </c>
    </row>
    <row r="88" spans="1:18" ht="20.100000000000001" customHeight="1">
      <c r="A88" s="28">
        <f t="shared" si="6"/>
        <v>80</v>
      </c>
      <c r="B88" s="28" t="s">
        <v>966</v>
      </c>
      <c r="C88" s="29" t="s">
        <v>911</v>
      </c>
      <c r="D88" s="30" t="s">
        <v>912</v>
      </c>
      <c r="E88" s="28">
        <v>2</v>
      </c>
      <c r="F88" s="31" t="s">
        <v>486</v>
      </c>
      <c r="G88" s="31" t="s">
        <v>486</v>
      </c>
      <c r="H88" s="28">
        <v>1</v>
      </c>
      <c r="I88" s="32">
        <v>30.1</v>
      </c>
      <c r="J88" s="26">
        <f t="shared" si="4"/>
        <v>30.1</v>
      </c>
      <c r="K88" s="33">
        <v>65000</v>
      </c>
      <c r="L88" s="27">
        <f t="shared" si="5"/>
        <v>1956500</v>
      </c>
      <c r="M88" s="33"/>
      <c r="N88" s="33">
        <f t="shared" si="7"/>
        <v>1956500</v>
      </c>
      <c r="O88" s="31"/>
      <c r="P88" s="31"/>
      <c r="Q88" s="28" t="s">
        <v>320</v>
      </c>
      <c r="R88" s="31" t="s">
        <v>185</v>
      </c>
    </row>
    <row r="89" spans="1:18" ht="20.100000000000001" customHeight="1">
      <c r="A89" s="28">
        <f t="shared" si="6"/>
        <v>81</v>
      </c>
      <c r="B89" s="28" t="s">
        <v>967</v>
      </c>
      <c r="C89" s="29" t="s">
        <v>913</v>
      </c>
      <c r="D89" s="30" t="s">
        <v>412</v>
      </c>
      <c r="E89" s="28">
        <v>2</v>
      </c>
      <c r="F89" s="31" t="s">
        <v>486</v>
      </c>
      <c r="G89" s="31" t="s">
        <v>485</v>
      </c>
      <c r="H89" s="28">
        <v>3</v>
      </c>
      <c r="I89" s="32">
        <v>30.4</v>
      </c>
      <c r="J89" s="26">
        <f t="shared" si="4"/>
        <v>30.4</v>
      </c>
      <c r="K89" s="33">
        <v>65000</v>
      </c>
      <c r="L89" s="27">
        <f t="shared" si="5"/>
        <v>1976000</v>
      </c>
      <c r="M89" s="33"/>
      <c r="N89" s="33">
        <f t="shared" si="7"/>
        <v>1976000</v>
      </c>
      <c r="O89" s="31"/>
      <c r="P89" s="31"/>
      <c r="Q89" s="28" t="s">
        <v>320</v>
      </c>
      <c r="R89" s="31" t="s">
        <v>185</v>
      </c>
    </row>
    <row r="90" spans="1:18" ht="20.100000000000001" customHeight="1">
      <c r="A90" s="28">
        <f t="shared" si="6"/>
        <v>82</v>
      </c>
      <c r="B90" s="28" t="s">
        <v>967</v>
      </c>
      <c r="C90" s="29" t="s">
        <v>913</v>
      </c>
      <c r="D90" s="30" t="s">
        <v>412</v>
      </c>
      <c r="E90" s="28">
        <v>2</v>
      </c>
      <c r="F90" s="31" t="s">
        <v>486</v>
      </c>
      <c r="G90" s="31" t="s">
        <v>485</v>
      </c>
      <c r="H90" s="28">
        <v>2</v>
      </c>
      <c r="I90" s="32">
        <v>30.3</v>
      </c>
      <c r="J90" s="26">
        <f t="shared" si="4"/>
        <v>30.3</v>
      </c>
      <c r="K90" s="33">
        <v>65000</v>
      </c>
      <c r="L90" s="27">
        <f t="shared" si="5"/>
        <v>1969500</v>
      </c>
      <c r="M90" s="33"/>
      <c r="N90" s="33">
        <f t="shared" si="7"/>
        <v>1969500</v>
      </c>
      <c r="O90" s="31"/>
      <c r="P90" s="31"/>
      <c r="Q90" s="28" t="s">
        <v>320</v>
      </c>
      <c r="R90" s="31" t="s">
        <v>185</v>
      </c>
    </row>
    <row r="91" spans="1:18" ht="20.100000000000001" customHeight="1">
      <c r="A91" s="28">
        <f t="shared" si="6"/>
        <v>83</v>
      </c>
      <c r="B91" s="28" t="s">
        <v>564</v>
      </c>
      <c r="C91" s="29" t="s">
        <v>414</v>
      </c>
      <c r="D91" s="30" t="s">
        <v>415</v>
      </c>
      <c r="E91" s="28">
        <v>2</v>
      </c>
      <c r="F91" s="31" t="s">
        <v>284</v>
      </c>
      <c r="G91" s="31" t="s">
        <v>878</v>
      </c>
      <c r="H91" s="28">
        <v>1</v>
      </c>
      <c r="I91" s="32">
        <v>30.1</v>
      </c>
      <c r="J91" s="26">
        <f t="shared" si="4"/>
        <v>30.1</v>
      </c>
      <c r="K91" s="33">
        <v>65000</v>
      </c>
      <c r="L91" s="27">
        <f t="shared" si="5"/>
        <v>1956500</v>
      </c>
      <c r="M91" s="33"/>
      <c r="N91" s="33">
        <f t="shared" si="7"/>
        <v>1956500</v>
      </c>
      <c r="O91" s="31"/>
      <c r="P91" s="31"/>
      <c r="Q91" s="28" t="s">
        <v>320</v>
      </c>
      <c r="R91" s="31" t="s">
        <v>223</v>
      </c>
    </row>
    <row r="92" spans="1:18" ht="20.100000000000001" customHeight="1">
      <c r="A92" s="28">
        <f t="shared" si="6"/>
        <v>84</v>
      </c>
      <c r="B92" s="28" t="s">
        <v>565</v>
      </c>
      <c r="C92" s="29" t="s">
        <v>417</v>
      </c>
      <c r="D92" s="30" t="s">
        <v>418</v>
      </c>
      <c r="E92" s="28">
        <v>2</v>
      </c>
      <c r="F92" s="31" t="s">
        <v>284</v>
      </c>
      <c r="G92" s="31" t="s">
        <v>285</v>
      </c>
      <c r="H92" s="28">
        <v>1</v>
      </c>
      <c r="I92" s="32">
        <v>30.1</v>
      </c>
      <c r="J92" s="26">
        <f t="shared" si="4"/>
        <v>30.1</v>
      </c>
      <c r="K92" s="33">
        <v>65000</v>
      </c>
      <c r="L92" s="27">
        <f t="shared" si="5"/>
        <v>1956500</v>
      </c>
      <c r="M92" s="33"/>
      <c r="N92" s="33">
        <f t="shared" si="7"/>
        <v>1956500</v>
      </c>
      <c r="O92" s="31"/>
      <c r="P92" s="31"/>
      <c r="Q92" s="28" t="s">
        <v>320</v>
      </c>
      <c r="R92" s="31" t="s">
        <v>223</v>
      </c>
    </row>
    <row r="93" spans="1:18" ht="20.100000000000001" customHeight="1">
      <c r="A93" s="28">
        <f t="shared" si="6"/>
        <v>85</v>
      </c>
      <c r="B93" s="28" t="s">
        <v>565</v>
      </c>
      <c r="C93" s="29" t="s">
        <v>417</v>
      </c>
      <c r="D93" s="30" t="s">
        <v>418</v>
      </c>
      <c r="E93" s="28">
        <v>2</v>
      </c>
      <c r="F93" s="31" t="s">
        <v>284</v>
      </c>
      <c r="G93" s="31" t="s">
        <v>286</v>
      </c>
      <c r="H93" s="28">
        <v>1</v>
      </c>
      <c r="I93" s="32">
        <v>30.1</v>
      </c>
      <c r="J93" s="26">
        <f t="shared" si="4"/>
        <v>30.1</v>
      </c>
      <c r="K93" s="33">
        <v>65000</v>
      </c>
      <c r="L93" s="27">
        <f t="shared" si="5"/>
        <v>1956500</v>
      </c>
      <c r="M93" s="33"/>
      <c r="N93" s="33">
        <f t="shared" si="7"/>
        <v>1956500</v>
      </c>
      <c r="O93" s="31"/>
      <c r="P93" s="31"/>
      <c r="Q93" s="28" t="s">
        <v>320</v>
      </c>
      <c r="R93" s="31" t="s">
        <v>223</v>
      </c>
    </row>
    <row r="94" spans="1:18" ht="20.100000000000001" customHeight="1">
      <c r="A94" s="28">
        <f t="shared" si="6"/>
        <v>86</v>
      </c>
      <c r="B94" s="28" t="s">
        <v>565</v>
      </c>
      <c r="C94" s="29" t="s">
        <v>417</v>
      </c>
      <c r="D94" s="30" t="s">
        <v>418</v>
      </c>
      <c r="E94" s="28">
        <v>2</v>
      </c>
      <c r="F94" s="31" t="s">
        <v>284</v>
      </c>
      <c r="G94" s="31" t="s">
        <v>1049</v>
      </c>
      <c r="H94" s="28">
        <v>1</v>
      </c>
      <c r="I94" s="32">
        <v>15.1</v>
      </c>
      <c r="J94" s="26">
        <f t="shared" si="4"/>
        <v>15.1</v>
      </c>
      <c r="K94" s="33">
        <v>65000</v>
      </c>
      <c r="L94" s="27">
        <f t="shared" si="5"/>
        <v>981500</v>
      </c>
      <c r="M94" s="33"/>
      <c r="N94" s="33">
        <f t="shared" si="7"/>
        <v>981500</v>
      </c>
      <c r="O94" s="31"/>
      <c r="P94" s="31"/>
      <c r="Q94" s="28" t="s">
        <v>320</v>
      </c>
      <c r="R94" s="31" t="s">
        <v>223</v>
      </c>
    </row>
    <row r="95" spans="1:18" ht="20.100000000000001" customHeight="1">
      <c r="A95" s="28">
        <f t="shared" si="6"/>
        <v>87</v>
      </c>
      <c r="B95" s="28" t="s">
        <v>565</v>
      </c>
      <c r="C95" s="29" t="s">
        <v>417</v>
      </c>
      <c r="D95" s="30" t="s">
        <v>418</v>
      </c>
      <c r="E95" s="28">
        <v>2</v>
      </c>
      <c r="F95" s="31" t="s">
        <v>284</v>
      </c>
      <c r="G95" s="31" t="s">
        <v>1049</v>
      </c>
      <c r="H95" s="28">
        <v>1</v>
      </c>
      <c r="I95" s="32">
        <v>15.1</v>
      </c>
      <c r="J95" s="26">
        <f t="shared" si="4"/>
        <v>15.1</v>
      </c>
      <c r="K95" s="33">
        <v>65000</v>
      </c>
      <c r="L95" s="27">
        <f t="shared" si="5"/>
        <v>981500</v>
      </c>
      <c r="M95" s="33"/>
      <c r="N95" s="33">
        <f t="shared" si="7"/>
        <v>981500</v>
      </c>
      <c r="O95" s="31"/>
      <c r="P95" s="31"/>
      <c r="Q95" s="28" t="s">
        <v>320</v>
      </c>
      <c r="R95" s="31" t="s">
        <v>223</v>
      </c>
    </row>
    <row r="96" spans="1:18" ht="20.100000000000001" customHeight="1">
      <c r="A96" s="28">
        <f t="shared" si="6"/>
        <v>88</v>
      </c>
      <c r="B96" s="28" t="s">
        <v>565</v>
      </c>
      <c r="C96" s="29" t="s">
        <v>417</v>
      </c>
      <c r="D96" s="30" t="s">
        <v>418</v>
      </c>
      <c r="E96" s="28">
        <v>2</v>
      </c>
      <c r="F96" s="31" t="s">
        <v>284</v>
      </c>
      <c r="G96" s="31" t="s">
        <v>879</v>
      </c>
      <c r="H96" s="28">
        <v>1</v>
      </c>
      <c r="I96" s="32">
        <v>15.1</v>
      </c>
      <c r="J96" s="26">
        <f t="shared" si="4"/>
        <v>15.1</v>
      </c>
      <c r="K96" s="33">
        <v>65000</v>
      </c>
      <c r="L96" s="27">
        <f t="shared" si="5"/>
        <v>981500</v>
      </c>
      <c r="M96" s="33"/>
      <c r="N96" s="33">
        <f t="shared" si="7"/>
        <v>981500</v>
      </c>
      <c r="O96" s="31"/>
      <c r="P96" s="31"/>
      <c r="Q96" s="28" t="s">
        <v>320</v>
      </c>
      <c r="R96" s="31" t="s">
        <v>223</v>
      </c>
    </row>
    <row r="97" spans="1:18" ht="20.100000000000001" customHeight="1">
      <c r="A97" s="28">
        <f t="shared" si="6"/>
        <v>89</v>
      </c>
      <c r="B97" s="28" t="s">
        <v>566</v>
      </c>
      <c r="C97" s="29" t="s">
        <v>416</v>
      </c>
      <c r="D97" s="30" t="s">
        <v>323</v>
      </c>
      <c r="E97" s="28">
        <v>2</v>
      </c>
      <c r="F97" s="31" t="s">
        <v>284</v>
      </c>
      <c r="G97" s="31" t="s">
        <v>286</v>
      </c>
      <c r="H97" s="28">
        <v>1</v>
      </c>
      <c r="I97" s="32">
        <v>30.1</v>
      </c>
      <c r="J97" s="26">
        <f t="shared" si="4"/>
        <v>30.1</v>
      </c>
      <c r="K97" s="33">
        <v>65000</v>
      </c>
      <c r="L97" s="27">
        <f t="shared" si="5"/>
        <v>1956500</v>
      </c>
      <c r="M97" s="33"/>
      <c r="N97" s="33">
        <f t="shared" si="7"/>
        <v>1956500</v>
      </c>
      <c r="O97" s="31"/>
      <c r="P97" s="31"/>
      <c r="Q97" s="28" t="s">
        <v>320</v>
      </c>
      <c r="R97" s="31" t="s">
        <v>223</v>
      </c>
    </row>
    <row r="98" spans="1:18" ht="20.100000000000001" customHeight="1">
      <c r="A98" s="28">
        <f t="shared" si="6"/>
        <v>90</v>
      </c>
      <c r="B98" s="28" t="s">
        <v>613</v>
      </c>
      <c r="C98" s="29" t="s">
        <v>419</v>
      </c>
      <c r="D98" s="30" t="s">
        <v>340</v>
      </c>
      <c r="E98" s="28">
        <v>3</v>
      </c>
      <c r="F98" s="31" t="s">
        <v>500</v>
      </c>
      <c r="G98" s="31" t="s">
        <v>502</v>
      </c>
      <c r="H98" s="28">
        <v>1</v>
      </c>
      <c r="I98" s="32">
        <v>30.1</v>
      </c>
      <c r="J98" s="26">
        <f t="shared" si="4"/>
        <v>30.1</v>
      </c>
      <c r="K98" s="33">
        <v>65000</v>
      </c>
      <c r="L98" s="27">
        <f t="shared" si="5"/>
        <v>1956500</v>
      </c>
      <c r="M98" s="33"/>
      <c r="N98" s="33">
        <f t="shared" si="7"/>
        <v>1956500</v>
      </c>
      <c r="O98" s="31"/>
      <c r="P98" s="31"/>
      <c r="Q98" s="28" t="s">
        <v>320</v>
      </c>
      <c r="R98" s="31" t="s">
        <v>191</v>
      </c>
    </row>
    <row r="99" spans="1:18" ht="20.100000000000001" customHeight="1">
      <c r="A99" s="28">
        <f t="shared" si="6"/>
        <v>91</v>
      </c>
      <c r="B99" s="28" t="s">
        <v>613</v>
      </c>
      <c r="C99" s="29" t="s">
        <v>419</v>
      </c>
      <c r="D99" s="30" t="s">
        <v>340</v>
      </c>
      <c r="E99" s="28">
        <v>3</v>
      </c>
      <c r="F99" s="31" t="s">
        <v>500</v>
      </c>
      <c r="G99" s="31" t="s">
        <v>503</v>
      </c>
      <c r="H99" s="28">
        <v>2</v>
      </c>
      <c r="I99" s="32">
        <v>30.3</v>
      </c>
      <c r="J99" s="26">
        <f t="shared" si="4"/>
        <v>30.3</v>
      </c>
      <c r="K99" s="33">
        <v>65000</v>
      </c>
      <c r="L99" s="27">
        <f t="shared" si="5"/>
        <v>1969500</v>
      </c>
      <c r="M99" s="33"/>
      <c r="N99" s="33">
        <f t="shared" si="7"/>
        <v>1969500</v>
      </c>
      <c r="O99" s="31"/>
      <c r="P99" s="31"/>
      <c r="Q99" s="28" t="s">
        <v>320</v>
      </c>
      <c r="R99" s="31" t="s">
        <v>191</v>
      </c>
    </row>
    <row r="100" spans="1:18" ht="20.100000000000001" customHeight="1">
      <c r="A100" s="28">
        <f t="shared" si="6"/>
        <v>92</v>
      </c>
      <c r="B100" s="28" t="s">
        <v>614</v>
      </c>
      <c r="C100" s="29" t="s">
        <v>422</v>
      </c>
      <c r="D100" s="30" t="s">
        <v>423</v>
      </c>
      <c r="E100" s="28">
        <v>3</v>
      </c>
      <c r="F100" s="31" t="s">
        <v>500</v>
      </c>
      <c r="G100" s="31" t="s">
        <v>503</v>
      </c>
      <c r="H100" s="28">
        <v>1</v>
      </c>
      <c r="I100" s="32">
        <v>30.1</v>
      </c>
      <c r="J100" s="26">
        <f t="shared" si="4"/>
        <v>30.1</v>
      </c>
      <c r="K100" s="33">
        <v>65000</v>
      </c>
      <c r="L100" s="27">
        <f t="shared" si="5"/>
        <v>1956500</v>
      </c>
      <c r="M100" s="33"/>
      <c r="N100" s="33">
        <f t="shared" si="7"/>
        <v>1956500</v>
      </c>
      <c r="O100" s="31"/>
      <c r="P100" s="31"/>
      <c r="Q100" s="28" t="s">
        <v>320</v>
      </c>
      <c r="R100" s="31" t="s">
        <v>191</v>
      </c>
    </row>
    <row r="101" spans="1:18" ht="20.100000000000001" customHeight="1">
      <c r="A101" s="28">
        <f t="shared" si="6"/>
        <v>93</v>
      </c>
      <c r="B101" s="28" t="s">
        <v>614</v>
      </c>
      <c r="C101" s="29" t="s">
        <v>422</v>
      </c>
      <c r="D101" s="30" t="s">
        <v>423</v>
      </c>
      <c r="E101" s="28">
        <v>3</v>
      </c>
      <c r="F101" s="31" t="s">
        <v>500</v>
      </c>
      <c r="G101" s="31" t="s">
        <v>503</v>
      </c>
      <c r="H101" s="28">
        <v>5</v>
      </c>
      <c r="I101" s="32">
        <v>30.6</v>
      </c>
      <c r="J101" s="26">
        <f t="shared" si="4"/>
        <v>30.6</v>
      </c>
      <c r="K101" s="33">
        <v>65000</v>
      </c>
      <c r="L101" s="27">
        <f t="shared" si="5"/>
        <v>1989000</v>
      </c>
      <c r="M101" s="33"/>
      <c r="N101" s="33">
        <f t="shared" si="7"/>
        <v>1989000</v>
      </c>
      <c r="O101" s="31"/>
      <c r="P101" s="31"/>
      <c r="Q101" s="28" t="s">
        <v>320</v>
      </c>
      <c r="R101" s="31" t="s">
        <v>191</v>
      </c>
    </row>
    <row r="102" spans="1:18" ht="20.100000000000001" customHeight="1">
      <c r="A102" s="28">
        <f t="shared" si="6"/>
        <v>94</v>
      </c>
      <c r="B102" s="28" t="s">
        <v>614</v>
      </c>
      <c r="C102" s="29" t="s">
        <v>422</v>
      </c>
      <c r="D102" s="30" t="s">
        <v>423</v>
      </c>
      <c r="E102" s="28">
        <v>3</v>
      </c>
      <c r="F102" s="31" t="s">
        <v>500</v>
      </c>
      <c r="G102" s="31" t="s">
        <v>503</v>
      </c>
      <c r="H102" s="28">
        <v>3</v>
      </c>
      <c r="I102" s="32">
        <v>30.4</v>
      </c>
      <c r="J102" s="26">
        <f t="shared" si="4"/>
        <v>30.4</v>
      </c>
      <c r="K102" s="33">
        <v>65000</v>
      </c>
      <c r="L102" s="27">
        <f t="shared" si="5"/>
        <v>1976000</v>
      </c>
      <c r="M102" s="33"/>
      <c r="N102" s="33">
        <f t="shared" si="7"/>
        <v>1976000</v>
      </c>
      <c r="O102" s="31"/>
      <c r="P102" s="31"/>
      <c r="Q102" s="28" t="s">
        <v>320</v>
      </c>
      <c r="R102" s="31" t="s">
        <v>191</v>
      </c>
    </row>
    <row r="103" spans="1:18" ht="20.100000000000001" customHeight="1">
      <c r="A103" s="28">
        <f t="shared" si="6"/>
        <v>95</v>
      </c>
      <c r="B103" s="28" t="s">
        <v>614</v>
      </c>
      <c r="C103" s="29" t="s">
        <v>422</v>
      </c>
      <c r="D103" s="30" t="s">
        <v>423</v>
      </c>
      <c r="E103" s="28">
        <v>3</v>
      </c>
      <c r="F103" s="31" t="s">
        <v>500</v>
      </c>
      <c r="G103" s="31" t="s">
        <v>503</v>
      </c>
      <c r="H103" s="28">
        <v>5</v>
      </c>
      <c r="I103" s="32">
        <v>30.6</v>
      </c>
      <c r="J103" s="26">
        <f t="shared" si="4"/>
        <v>30.6</v>
      </c>
      <c r="K103" s="33">
        <v>65000</v>
      </c>
      <c r="L103" s="27">
        <f t="shared" si="5"/>
        <v>1989000</v>
      </c>
      <c r="M103" s="33"/>
      <c r="N103" s="33">
        <f t="shared" si="7"/>
        <v>1989000</v>
      </c>
      <c r="O103" s="31"/>
      <c r="P103" s="31"/>
      <c r="Q103" s="28" t="s">
        <v>320</v>
      </c>
      <c r="R103" s="31" t="s">
        <v>191</v>
      </c>
    </row>
    <row r="104" spans="1:18" ht="20.100000000000001" customHeight="1">
      <c r="A104" s="28">
        <f t="shared" si="6"/>
        <v>96</v>
      </c>
      <c r="B104" s="28" t="s">
        <v>614</v>
      </c>
      <c r="C104" s="29" t="s">
        <v>422</v>
      </c>
      <c r="D104" s="30" t="s">
        <v>423</v>
      </c>
      <c r="E104" s="28">
        <v>3</v>
      </c>
      <c r="F104" s="31" t="s">
        <v>500</v>
      </c>
      <c r="G104" s="31" t="s">
        <v>503</v>
      </c>
      <c r="H104" s="28">
        <v>3</v>
      </c>
      <c r="I104" s="32">
        <v>30.4</v>
      </c>
      <c r="J104" s="26">
        <f t="shared" si="4"/>
        <v>30.4</v>
      </c>
      <c r="K104" s="33">
        <v>65000</v>
      </c>
      <c r="L104" s="27">
        <f t="shared" si="5"/>
        <v>1976000</v>
      </c>
      <c r="M104" s="33"/>
      <c r="N104" s="33">
        <f t="shared" si="7"/>
        <v>1976000</v>
      </c>
      <c r="O104" s="31"/>
      <c r="P104" s="31"/>
      <c r="Q104" s="28" t="s">
        <v>320</v>
      </c>
      <c r="R104" s="31" t="s">
        <v>191</v>
      </c>
    </row>
    <row r="105" spans="1:18" ht="20.100000000000001" customHeight="1">
      <c r="A105" s="28">
        <f t="shared" si="6"/>
        <v>97</v>
      </c>
      <c r="B105" s="28" t="s">
        <v>614</v>
      </c>
      <c r="C105" s="29" t="s">
        <v>422</v>
      </c>
      <c r="D105" s="30" t="s">
        <v>423</v>
      </c>
      <c r="E105" s="28">
        <v>3</v>
      </c>
      <c r="F105" s="31" t="s">
        <v>500</v>
      </c>
      <c r="G105" s="31" t="s">
        <v>503</v>
      </c>
      <c r="H105" s="28">
        <v>4</v>
      </c>
      <c r="I105" s="32">
        <v>30.5</v>
      </c>
      <c r="J105" s="26">
        <f t="shared" si="4"/>
        <v>30.5</v>
      </c>
      <c r="K105" s="33">
        <v>65000</v>
      </c>
      <c r="L105" s="27">
        <f t="shared" si="5"/>
        <v>1982500</v>
      </c>
      <c r="M105" s="33"/>
      <c r="N105" s="33">
        <f t="shared" si="7"/>
        <v>1982500</v>
      </c>
      <c r="O105" s="31"/>
      <c r="P105" s="31"/>
      <c r="Q105" s="28" t="s">
        <v>320</v>
      </c>
      <c r="R105" s="31" t="s">
        <v>191</v>
      </c>
    </row>
    <row r="106" spans="1:18" ht="20.100000000000001" customHeight="1">
      <c r="A106" s="28">
        <f t="shared" si="6"/>
        <v>98</v>
      </c>
      <c r="B106" s="28" t="s">
        <v>614</v>
      </c>
      <c r="C106" s="29" t="s">
        <v>422</v>
      </c>
      <c r="D106" s="30" t="s">
        <v>423</v>
      </c>
      <c r="E106" s="28">
        <v>3</v>
      </c>
      <c r="F106" s="31" t="s">
        <v>500</v>
      </c>
      <c r="G106" s="31" t="s">
        <v>503</v>
      </c>
      <c r="H106" s="28">
        <v>3</v>
      </c>
      <c r="I106" s="32">
        <v>30.4</v>
      </c>
      <c r="J106" s="26">
        <f t="shared" si="4"/>
        <v>30.4</v>
      </c>
      <c r="K106" s="33">
        <v>65000</v>
      </c>
      <c r="L106" s="27">
        <f t="shared" si="5"/>
        <v>1976000</v>
      </c>
      <c r="M106" s="33"/>
      <c r="N106" s="33">
        <f t="shared" si="7"/>
        <v>1976000</v>
      </c>
      <c r="O106" s="31"/>
      <c r="P106" s="31"/>
      <c r="Q106" s="28" t="s">
        <v>320</v>
      </c>
      <c r="R106" s="31" t="s">
        <v>191</v>
      </c>
    </row>
    <row r="107" spans="1:18" ht="20.100000000000001" customHeight="1">
      <c r="A107" s="28">
        <f t="shared" si="6"/>
        <v>99</v>
      </c>
      <c r="B107" s="28" t="s">
        <v>614</v>
      </c>
      <c r="C107" s="29" t="s">
        <v>422</v>
      </c>
      <c r="D107" s="30" t="s">
        <v>423</v>
      </c>
      <c r="E107" s="28">
        <v>3</v>
      </c>
      <c r="F107" s="31" t="s">
        <v>500</v>
      </c>
      <c r="G107" s="31" t="s">
        <v>503</v>
      </c>
      <c r="H107" s="28">
        <v>4</v>
      </c>
      <c r="I107" s="32">
        <v>30.5</v>
      </c>
      <c r="J107" s="26">
        <f t="shared" si="4"/>
        <v>30.5</v>
      </c>
      <c r="K107" s="33">
        <v>65000</v>
      </c>
      <c r="L107" s="27">
        <f t="shared" si="5"/>
        <v>1982500</v>
      </c>
      <c r="M107" s="33"/>
      <c r="N107" s="33">
        <f t="shared" si="7"/>
        <v>1982500</v>
      </c>
      <c r="O107" s="31"/>
      <c r="P107" s="31"/>
      <c r="Q107" s="28" t="s">
        <v>320</v>
      </c>
      <c r="R107" s="31" t="s">
        <v>191</v>
      </c>
    </row>
    <row r="108" spans="1:18" ht="20.100000000000001" customHeight="1">
      <c r="A108" s="28">
        <f t="shared" si="6"/>
        <v>100</v>
      </c>
      <c r="B108" s="28" t="s">
        <v>614</v>
      </c>
      <c r="C108" s="29" t="s">
        <v>422</v>
      </c>
      <c r="D108" s="30" t="s">
        <v>423</v>
      </c>
      <c r="E108" s="28">
        <v>3</v>
      </c>
      <c r="F108" s="31" t="s">
        <v>500</v>
      </c>
      <c r="G108" s="31" t="s">
        <v>503</v>
      </c>
      <c r="H108" s="28">
        <v>3</v>
      </c>
      <c r="I108" s="32">
        <v>30.4</v>
      </c>
      <c r="J108" s="26">
        <f t="shared" si="4"/>
        <v>30.4</v>
      </c>
      <c r="K108" s="33">
        <v>65000</v>
      </c>
      <c r="L108" s="27">
        <f t="shared" si="5"/>
        <v>1976000</v>
      </c>
      <c r="M108" s="33"/>
      <c r="N108" s="33">
        <f t="shared" si="7"/>
        <v>1976000</v>
      </c>
      <c r="O108" s="31"/>
      <c r="P108" s="31"/>
      <c r="Q108" s="28" t="s">
        <v>320</v>
      </c>
      <c r="R108" s="31" t="s">
        <v>191</v>
      </c>
    </row>
    <row r="109" spans="1:18" ht="20.100000000000001" customHeight="1">
      <c r="A109" s="28">
        <f t="shared" si="6"/>
        <v>101</v>
      </c>
      <c r="B109" s="28" t="s">
        <v>614</v>
      </c>
      <c r="C109" s="29" t="s">
        <v>422</v>
      </c>
      <c r="D109" s="30" t="s">
        <v>423</v>
      </c>
      <c r="E109" s="28">
        <v>3</v>
      </c>
      <c r="F109" s="31" t="s">
        <v>500</v>
      </c>
      <c r="G109" s="31" t="s">
        <v>503</v>
      </c>
      <c r="H109" s="28">
        <v>3</v>
      </c>
      <c r="I109" s="32">
        <v>30.4</v>
      </c>
      <c r="J109" s="26">
        <f t="shared" si="4"/>
        <v>30.4</v>
      </c>
      <c r="K109" s="33">
        <v>65000</v>
      </c>
      <c r="L109" s="27">
        <f t="shared" si="5"/>
        <v>1976000</v>
      </c>
      <c r="M109" s="33"/>
      <c r="N109" s="33">
        <f t="shared" si="7"/>
        <v>1976000</v>
      </c>
      <c r="O109" s="31"/>
      <c r="P109" s="31"/>
      <c r="Q109" s="28" t="s">
        <v>320</v>
      </c>
      <c r="R109" s="31" t="s">
        <v>191</v>
      </c>
    </row>
    <row r="110" spans="1:18" ht="20.100000000000001" customHeight="1">
      <c r="A110" s="28">
        <f t="shared" si="6"/>
        <v>102</v>
      </c>
      <c r="B110" s="28" t="s">
        <v>614</v>
      </c>
      <c r="C110" s="29" t="s">
        <v>422</v>
      </c>
      <c r="D110" s="30" t="s">
        <v>423</v>
      </c>
      <c r="E110" s="28">
        <v>3</v>
      </c>
      <c r="F110" s="31" t="s">
        <v>500</v>
      </c>
      <c r="G110" s="31" t="s">
        <v>503</v>
      </c>
      <c r="H110" s="28">
        <v>2</v>
      </c>
      <c r="I110" s="32">
        <v>30.3</v>
      </c>
      <c r="J110" s="26">
        <f t="shared" si="4"/>
        <v>30.3</v>
      </c>
      <c r="K110" s="33">
        <v>65000</v>
      </c>
      <c r="L110" s="27">
        <f t="shared" si="5"/>
        <v>1969500</v>
      </c>
      <c r="M110" s="33"/>
      <c r="N110" s="33">
        <f t="shared" si="7"/>
        <v>1969500</v>
      </c>
      <c r="O110" s="31"/>
      <c r="P110" s="31"/>
      <c r="Q110" s="28" t="s">
        <v>320</v>
      </c>
      <c r="R110" s="31" t="s">
        <v>191</v>
      </c>
    </row>
    <row r="111" spans="1:18" ht="20.100000000000001" customHeight="1">
      <c r="A111" s="28">
        <f t="shared" si="6"/>
        <v>103</v>
      </c>
      <c r="B111" s="28" t="s">
        <v>615</v>
      </c>
      <c r="C111" s="29" t="s">
        <v>424</v>
      </c>
      <c r="D111" s="30" t="s">
        <v>336</v>
      </c>
      <c r="E111" s="28">
        <v>3</v>
      </c>
      <c r="F111" s="31" t="s">
        <v>500</v>
      </c>
      <c r="G111" s="31" t="s">
        <v>504</v>
      </c>
      <c r="H111" s="28">
        <v>2</v>
      </c>
      <c r="I111" s="32">
        <v>30.3</v>
      </c>
      <c r="J111" s="26">
        <f t="shared" si="4"/>
        <v>30.3</v>
      </c>
      <c r="K111" s="33">
        <v>65000</v>
      </c>
      <c r="L111" s="27">
        <f t="shared" si="5"/>
        <v>1969500</v>
      </c>
      <c r="M111" s="33"/>
      <c r="N111" s="33">
        <f t="shared" si="7"/>
        <v>1969500</v>
      </c>
      <c r="O111" s="31"/>
      <c r="P111" s="31"/>
      <c r="Q111" s="28" t="s">
        <v>320</v>
      </c>
      <c r="R111" s="31" t="s">
        <v>191</v>
      </c>
    </row>
    <row r="112" spans="1:18" ht="20.100000000000001" customHeight="1">
      <c r="A112" s="28">
        <f t="shared" si="6"/>
        <v>104</v>
      </c>
      <c r="B112" s="28" t="s">
        <v>615</v>
      </c>
      <c r="C112" s="29" t="s">
        <v>424</v>
      </c>
      <c r="D112" s="30" t="s">
        <v>336</v>
      </c>
      <c r="E112" s="28">
        <v>3</v>
      </c>
      <c r="F112" s="31" t="s">
        <v>500</v>
      </c>
      <c r="G112" s="31" t="s">
        <v>504</v>
      </c>
      <c r="H112" s="28">
        <v>2</v>
      </c>
      <c r="I112" s="32">
        <v>30.3</v>
      </c>
      <c r="J112" s="26">
        <f t="shared" si="4"/>
        <v>30.3</v>
      </c>
      <c r="K112" s="33">
        <v>65000</v>
      </c>
      <c r="L112" s="27">
        <f t="shared" si="5"/>
        <v>1969500</v>
      </c>
      <c r="M112" s="33"/>
      <c r="N112" s="33">
        <f t="shared" si="7"/>
        <v>1969500</v>
      </c>
      <c r="O112" s="31"/>
      <c r="P112" s="31"/>
      <c r="Q112" s="28" t="s">
        <v>320</v>
      </c>
      <c r="R112" s="31" t="s">
        <v>191</v>
      </c>
    </row>
    <row r="113" spans="1:18" ht="20.100000000000001" customHeight="1">
      <c r="A113" s="28">
        <f t="shared" si="6"/>
        <v>105</v>
      </c>
      <c r="B113" s="28" t="s">
        <v>615</v>
      </c>
      <c r="C113" s="29" t="s">
        <v>424</v>
      </c>
      <c r="D113" s="30" t="s">
        <v>336</v>
      </c>
      <c r="E113" s="28">
        <v>3</v>
      </c>
      <c r="F113" s="31" t="s">
        <v>500</v>
      </c>
      <c r="G113" s="31" t="s">
        <v>502</v>
      </c>
      <c r="H113" s="28">
        <v>1</v>
      </c>
      <c r="I113" s="32">
        <v>30.1</v>
      </c>
      <c r="J113" s="26">
        <f t="shared" si="4"/>
        <v>30.1</v>
      </c>
      <c r="K113" s="33">
        <v>65000</v>
      </c>
      <c r="L113" s="27">
        <f t="shared" si="5"/>
        <v>1956500</v>
      </c>
      <c r="M113" s="33"/>
      <c r="N113" s="33">
        <f t="shared" si="7"/>
        <v>1956500</v>
      </c>
      <c r="O113" s="31"/>
      <c r="P113" s="31"/>
      <c r="Q113" s="28" t="s">
        <v>320</v>
      </c>
      <c r="R113" s="31" t="s">
        <v>191</v>
      </c>
    </row>
    <row r="114" spans="1:18" ht="20.100000000000001" customHeight="1">
      <c r="A114" s="28">
        <f t="shared" si="6"/>
        <v>106</v>
      </c>
      <c r="B114" s="28" t="s">
        <v>615</v>
      </c>
      <c r="C114" s="29" t="s">
        <v>424</v>
      </c>
      <c r="D114" s="30" t="s">
        <v>336</v>
      </c>
      <c r="E114" s="28">
        <v>3</v>
      </c>
      <c r="F114" s="31" t="s">
        <v>500</v>
      </c>
      <c r="G114" s="31" t="s">
        <v>502</v>
      </c>
      <c r="H114" s="28">
        <v>1</v>
      </c>
      <c r="I114" s="32">
        <v>30.1</v>
      </c>
      <c r="J114" s="26">
        <f t="shared" si="4"/>
        <v>30.1</v>
      </c>
      <c r="K114" s="33">
        <v>65000</v>
      </c>
      <c r="L114" s="27">
        <f t="shared" si="5"/>
        <v>1956500</v>
      </c>
      <c r="M114" s="33"/>
      <c r="N114" s="33">
        <f t="shared" si="7"/>
        <v>1956500</v>
      </c>
      <c r="O114" s="31"/>
      <c r="P114" s="31"/>
      <c r="Q114" s="28" t="s">
        <v>320</v>
      </c>
      <c r="R114" s="31" t="s">
        <v>191</v>
      </c>
    </row>
    <row r="115" spans="1:18" ht="20.100000000000001" customHeight="1">
      <c r="A115" s="28">
        <f t="shared" si="6"/>
        <v>107</v>
      </c>
      <c r="B115" s="28" t="s">
        <v>615</v>
      </c>
      <c r="C115" s="29" t="s">
        <v>424</v>
      </c>
      <c r="D115" s="30" t="s">
        <v>336</v>
      </c>
      <c r="E115" s="28">
        <v>3</v>
      </c>
      <c r="F115" s="31" t="s">
        <v>500</v>
      </c>
      <c r="G115" s="31" t="s">
        <v>502</v>
      </c>
      <c r="H115" s="28">
        <v>1</v>
      </c>
      <c r="I115" s="32">
        <v>30.1</v>
      </c>
      <c r="J115" s="26">
        <f t="shared" si="4"/>
        <v>30.1</v>
      </c>
      <c r="K115" s="33">
        <v>65000</v>
      </c>
      <c r="L115" s="27">
        <f t="shared" si="5"/>
        <v>1956500</v>
      </c>
      <c r="M115" s="33"/>
      <c r="N115" s="33">
        <f t="shared" si="7"/>
        <v>1956500</v>
      </c>
      <c r="O115" s="31"/>
      <c r="P115" s="31"/>
      <c r="Q115" s="28" t="s">
        <v>320</v>
      </c>
      <c r="R115" s="31" t="s">
        <v>191</v>
      </c>
    </row>
    <row r="116" spans="1:18" ht="20.100000000000001" customHeight="1">
      <c r="A116" s="28">
        <f t="shared" si="6"/>
        <v>108</v>
      </c>
      <c r="B116" s="28" t="s">
        <v>817</v>
      </c>
      <c r="C116" s="29" t="s">
        <v>385</v>
      </c>
      <c r="D116" s="30" t="s">
        <v>399</v>
      </c>
      <c r="E116" s="28">
        <v>3</v>
      </c>
      <c r="F116" s="31" t="s">
        <v>500</v>
      </c>
      <c r="G116" s="31" t="s">
        <v>501</v>
      </c>
      <c r="H116" s="28">
        <v>1</v>
      </c>
      <c r="I116" s="32">
        <v>30.1</v>
      </c>
      <c r="J116" s="26">
        <f t="shared" si="4"/>
        <v>30.1</v>
      </c>
      <c r="K116" s="33">
        <v>65000</v>
      </c>
      <c r="L116" s="27">
        <f t="shared" si="5"/>
        <v>1956500</v>
      </c>
      <c r="M116" s="33"/>
      <c r="N116" s="33">
        <f t="shared" si="7"/>
        <v>1956500</v>
      </c>
      <c r="O116" s="31"/>
      <c r="P116" s="31"/>
      <c r="Q116" s="28" t="s">
        <v>320</v>
      </c>
      <c r="R116" s="31" t="s">
        <v>191</v>
      </c>
    </row>
    <row r="117" spans="1:18" ht="20.100000000000001" customHeight="1">
      <c r="A117" s="28">
        <f t="shared" si="6"/>
        <v>109</v>
      </c>
      <c r="B117" s="28" t="s">
        <v>817</v>
      </c>
      <c r="C117" s="29" t="s">
        <v>385</v>
      </c>
      <c r="D117" s="30" t="s">
        <v>399</v>
      </c>
      <c r="E117" s="28">
        <v>3</v>
      </c>
      <c r="F117" s="31" t="s">
        <v>500</v>
      </c>
      <c r="G117" s="31" t="s">
        <v>1050</v>
      </c>
      <c r="H117" s="28">
        <v>2</v>
      </c>
      <c r="I117" s="32">
        <v>45.3</v>
      </c>
      <c r="J117" s="26">
        <f t="shared" si="4"/>
        <v>45.3</v>
      </c>
      <c r="K117" s="33">
        <v>65000</v>
      </c>
      <c r="L117" s="27">
        <f t="shared" si="5"/>
        <v>2944500</v>
      </c>
      <c r="M117" s="33"/>
      <c r="N117" s="33">
        <f t="shared" si="7"/>
        <v>2944500</v>
      </c>
      <c r="O117" s="31"/>
      <c r="P117" s="31"/>
      <c r="Q117" s="28" t="s">
        <v>320</v>
      </c>
      <c r="R117" s="31" t="s">
        <v>191</v>
      </c>
    </row>
    <row r="118" spans="1:18" ht="20.100000000000001" customHeight="1">
      <c r="A118" s="28">
        <f t="shared" si="6"/>
        <v>110</v>
      </c>
      <c r="B118" s="28" t="s">
        <v>817</v>
      </c>
      <c r="C118" s="29" t="s">
        <v>385</v>
      </c>
      <c r="D118" s="30" t="s">
        <v>399</v>
      </c>
      <c r="E118" s="28">
        <v>3</v>
      </c>
      <c r="F118" s="31" t="s">
        <v>500</v>
      </c>
      <c r="G118" s="31" t="s">
        <v>504</v>
      </c>
      <c r="H118" s="28">
        <v>1</v>
      </c>
      <c r="I118" s="32">
        <v>30.1</v>
      </c>
      <c r="J118" s="26">
        <f t="shared" si="4"/>
        <v>30.1</v>
      </c>
      <c r="K118" s="33">
        <v>65000</v>
      </c>
      <c r="L118" s="27">
        <f t="shared" si="5"/>
        <v>1956500</v>
      </c>
      <c r="M118" s="33"/>
      <c r="N118" s="33">
        <f t="shared" si="7"/>
        <v>1956500</v>
      </c>
      <c r="O118" s="31"/>
      <c r="P118" s="31"/>
      <c r="Q118" s="28" t="s">
        <v>320</v>
      </c>
      <c r="R118" s="31" t="s">
        <v>191</v>
      </c>
    </row>
    <row r="119" spans="1:18" ht="20.100000000000001" customHeight="1">
      <c r="A119" s="28">
        <f t="shared" si="6"/>
        <v>111</v>
      </c>
      <c r="B119" s="28" t="s">
        <v>817</v>
      </c>
      <c r="C119" s="29" t="s">
        <v>385</v>
      </c>
      <c r="D119" s="30" t="s">
        <v>399</v>
      </c>
      <c r="E119" s="28">
        <v>3</v>
      </c>
      <c r="F119" s="31" t="s">
        <v>500</v>
      </c>
      <c r="G119" s="31" t="s">
        <v>504</v>
      </c>
      <c r="H119" s="28">
        <v>2</v>
      </c>
      <c r="I119" s="32">
        <v>30.3</v>
      </c>
      <c r="J119" s="26">
        <f t="shared" si="4"/>
        <v>30.3</v>
      </c>
      <c r="K119" s="33">
        <v>65000</v>
      </c>
      <c r="L119" s="27">
        <f t="shared" si="5"/>
        <v>1969500</v>
      </c>
      <c r="M119" s="33"/>
      <c r="N119" s="33">
        <f t="shared" si="7"/>
        <v>1969500</v>
      </c>
      <c r="O119" s="31"/>
      <c r="P119" s="31"/>
      <c r="Q119" s="28" t="s">
        <v>320</v>
      </c>
      <c r="R119" s="31" t="s">
        <v>191</v>
      </c>
    </row>
    <row r="120" spans="1:18" ht="20.100000000000001" customHeight="1">
      <c r="A120" s="28">
        <f t="shared" si="6"/>
        <v>112</v>
      </c>
      <c r="B120" s="28" t="s">
        <v>616</v>
      </c>
      <c r="C120" s="29" t="s">
        <v>420</v>
      </c>
      <c r="D120" s="30" t="s">
        <v>421</v>
      </c>
      <c r="E120" s="28">
        <v>3</v>
      </c>
      <c r="F120" s="31" t="s">
        <v>500</v>
      </c>
      <c r="G120" s="31" t="s">
        <v>501</v>
      </c>
      <c r="H120" s="28">
        <v>3</v>
      </c>
      <c r="I120" s="32">
        <v>30.4</v>
      </c>
      <c r="J120" s="26">
        <f t="shared" si="4"/>
        <v>30.4</v>
      </c>
      <c r="K120" s="33">
        <v>65000</v>
      </c>
      <c r="L120" s="27">
        <f t="shared" si="5"/>
        <v>1976000</v>
      </c>
      <c r="M120" s="33"/>
      <c r="N120" s="33">
        <f t="shared" si="7"/>
        <v>1976000</v>
      </c>
      <c r="O120" s="31"/>
      <c r="P120" s="31"/>
      <c r="Q120" s="28" t="s">
        <v>320</v>
      </c>
      <c r="R120" s="31" t="s">
        <v>191</v>
      </c>
    </row>
    <row r="121" spans="1:18" ht="20.100000000000001" customHeight="1">
      <c r="A121" s="28">
        <f t="shared" si="6"/>
        <v>113</v>
      </c>
      <c r="B121" s="28" t="s">
        <v>616</v>
      </c>
      <c r="C121" s="29" t="s">
        <v>420</v>
      </c>
      <c r="D121" s="30" t="s">
        <v>421</v>
      </c>
      <c r="E121" s="28">
        <v>3</v>
      </c>
      <c r="F121" s="31" t="s">
        <v>500</v>
      </c>
      <c r="G121" s="31" t="s">
        <v>501</v>
      </c>
      <c r="H121" s="28">
        <v>2</v>
      </c>
      <c r="I121" s="32">
        <v>30.3</v>
      </c>
      <c r="J121" s="26">
        <f t="shared" si="4"/>
        <v>30.3</v>
      </c>
      <c r="K121" s="33">
        <v>65000</v>
      </c>
      <c r="L121" s="27">
        <f t="shared" si="5"/>
        <v>1969500</v>
      </c>
      <c r="M121" s="33"/>
      <c r="N121" s="33">
        <f t="shared" si="7"/>
        <v>1969500</v>
      </c>
      <c r="O121" s="31"/>
      <c r="P121" s="31"/>
      <c r="Q121" s="28" t="s">
        <v>320</v>
      </c>
      <c r="R121" s="31" t="s">
        <v>191</v>
      </c>
    </row>
    <row r="122" spans="1:18" ht="20.100000000000001" customHeight="1">
      <c r="A122" s="28">
        <f t="shared" si="6"/>
        <v>114</v>
      </c>
      <c r="B122" s="28" t="s">
        <v>616</v>
      </c>
      <c r="C122" s="29" t="s">
        <v>420</v>
      </c>
      <c r="D122" s="30" t="s">
        <v>421</v>
      </c>
      <c r="E122" s="28">
        <v>3</v>
      </c>
      <c r="F122" s="31" t="s">
        <v>500</v>
      </c>
      <c r="G122" s="31" t="s">
        <v>502</v>
      </c>
      <c r="H122" s="28">
        <v>2</v>
      </c>
      <c r="I122" s="32">
        <v>30.3</v>
      </c>
      <c r="J122" s="26">
        <f t="shared" si="4"/>
        <v>30.3</v>
      </c>
      <c r="K122" s="33">
        <v>65000</v>
      </c>
      <c r="L122" s="27">
        <f t="shared" si="5"/>
        <v>1969500</v>
      </c>
      <c r="M122" s="33"/>
      <c r="N122" s="33">
        <f t="shared" si="7"/>
        <v>1969500</v>
      </c>
      <c r="O122" s="31"/>
      <c r="P122" s="31"/>
      <c r="Q122" s="28" t="s">
        <v>320</v>
      </c>
      <c r="R122" s="31" t="s">
        <v>191</v>
      </c>
    </row>
    <row r="123" spans="1:18" ht="20.100000000000001" customHeight="1">
      <c r="A123" s="28">
        <f t="shared" si="6"/>
        <v>115</v>
      </c>
      <c r="B123" s="28" t="s">
        <v>616</v>
      </c>
      <c r="C123" s="29" t="s">
        <v>420</v>
      </c>
      <c r="D123" s="30" t="s">
        <v>421</v>
      </c>
      <c r="E123" s="28">
        <v>3</v>
      </c>
      <c r="F123" s="31" t="s">
        <v>500</v>
      </c>
      <c r="G123" s="31" t="s">
        <v>502</v>
      </c>
      <c r="H123" s="28">
        <v>3</v>
      </c>
      <c r="I123" s="32">
        <v>30.4</v>
      </c>
      <c r="J123" s="26">
        <f t="shared" si="4"/>
        <v>30.4</v>
      </c>
      <c r="K123" s="33">
        <v>65000</v>
      </c>
      <c r="L123" s="27">
        <f t="shared" si="5"/>
        <v>1976000</v>
      </c>
      <c r="M123" s="33"/>
      <c r="N123" s="33">
        <f t="shared" si="7"/>
        <v>1976000</v>
      </c>
      <c r="O123" s="31"/>
      <c r="P123" s="31"/>
      <c r="Q123" s="28" t="s">
        <v>320</v>
      </c>
      <c r="R123" s="31" t="s">
        <v>191</v>
      </c>
    </row>
    <row r="124" spans="1:18" ht="20.100000000000001" customHeight="1">
      <c r="A124" s="28">
        <f t="shared" si="6"/>
        <v>116</v>
      </c>
      <c r="B124" s="28" t="s">
        <v>616</v>
      </c>
      <c r="C124" s="29" t="s">
        <v>420</v>
      </c>
      <c r="D124" s="30" t="s">
        <v>421</v>
      </c>
      <c r="E124" s="28">
        <v>3</v>
      </c>
      <c r="F124" s="31" t="s">
        <v>500</v>
      </c>
      <c r="G124" s="31" t="s">
        <v>1051</v>
      </c>
      <c r="H124" s="28">
        <v>3</v>
      </c>
      <c r="I124" s="32">
        <v>30.4</v>
      </c>
      <c r="J124" s="26">
        <f t="shared" si="4"/>
        <v>30.4</v>
      </c>
      <c r="K124" s="33">
        <v>65000</v>
      </c>
      <c r="L124" s="27">
        <f t="shared" si="5"/>
        <v>1976000</v>
      </c>
      <c r="M124" s="33"/>
      <c r="N124" s="33">
        <f t="shared" si="7"/>
        <v>1976000</v>
      </c>
      <c r="O124" s="31"/>
      <c r="P124" s="31"/>
      <c r="Q124" s="28" t="s">
        <v>320</v>
      </c>
      <c r="R124" s="31" t="s">
        <v>191</v>
      </c>
    </row>
    <row r="125" spans="1:18" ht="20.100000000000001" customHeight="1">
      <c r="A125" s="28">
        <f t="shared" si="6"/>
        <v>117</v>
      </c>
      <c r="B125" s="28" t="s">
        <v>625</v>
      </c>
      <c r="C125" s="29" t="s">
        <v>413</v>
      </c>
      <c r="D125" s="30" t="s">
        <v>379</v>
      </c>
      <c r="E125" s="28">
        <v>3</v>
      </c>
      <c r="F125" s="31" t="s">
        <v>293</v>
      </c>
      <c r="G125" s="31" t="s">
        <v>1052</v>
      </c>
      <c r="H125" s="28">
        <v>3</v>
      </c>
      <c r="I125" s="32">
        <v>30.4</v>
      </c>
      <c r="J125" s="26">
        <f t="shared" si="4"/>
        <v>30.4</v>
      </c>
      <c r="K125" s="33">
        <v>65000</v>
      </c>
      <c r="L125" s="27">
        <f t="shared" si="5"/>
        <v>1976000</v>
      </c>
      <c r="M125" s="33"/>
      <c r="N125" s="33">
        <f t="shared" si="7"/>
        <v>1976000</v>
      </c>
      <c r="O125" s="31"/>
      <c r="P125" s="31"/>
      <c r="Q125" s="28" t="s">
        <v>320</v>
      </c>
      <c r="R125" s="31" t="s">
        <v>226</v>
      </c>
    </row>
    <row r="126" spans="1:18" ht="20.100000000000001" customHeight="1">
      <c r="A126" s="28">
        <f t="shared" si="6"/>
        <v>118</v>
      </c>
      <c r="B126" s="28" t="s">
        <v>626</v>
      </c>
      <c r="C126" s="29" t="s">
        <v>425</v>
      </c>
      <c r="D126" s="30" t="s">
        <v>389</v>
      </c>
      <c r="E126" s="28">
        <v>3</v>
      </c>
      <c r="F126" s="31" t="s">
        <v>293</v>
      </c>
      <c r="G126" s="31" t="s">
        <v>294</v>
      </c>
      <c r="H126" s="28">
        <v>2</v>
      </c>
      <c r="I126" s="32">
        <v>30.3</v>
      </c>
      <c r="J126" s="26">
        <f t="shared" si="4"/>
        <v>30.3</v>
      </c>
      <c r="K126" s="33">
        <v>65000</v>
      </c>
      <c r="L126" s="27">
        <f t="shared" si="5"/>
        <v>1969500</v>
      </c>
      <c r="M126" s="33"/>
      <c r="N126" s="33">
        <f t="shared" si="7"/>
        <v>1969500</v>
      </c>
      <c r="O126" s="31"/>
      <c r="P126" s="31"/>
      <c r="Q126" s="28" t="s">
        <v>320</v>
      </c>
      <c r="R126" s="31" t="s">
        <v>226</v>
      </c>
    </row>
    <row r="127" spans="1:18" ht="20.100000000000001" customHeight="1">
      <c r="A127" s="28">
        <f t="shared" si="6"/>
        <v>119</v>
      </c>
      <c r="B127" s="28" t="s">
        <v>626</v>
      </c>
      <c r="C127" s="29" t="s">
        <v>425</v>
      </c>
      <c r="D127" s="30" t="s">
        <v>389</v>
      </c>
      <c r="E127" s="28">
        <v>3</v>
      </c>
      <c r="F127" s="31" t="s">
        <v>293</v>
      </c>
      <c r="G127" s="31" t="s">
        <v>880</v>
      </c>
      <c r="H127" s="28">
        <v>1</v>
      </c>
      <c r="I127" s="32">
        <v>30.1</v>
      </c>
      <c r="J127" s="26">
        <f t="shared" si="4"/>
        <v>30.1</v>
      </c>
      <c r="K127" s="33">
        <v>65000</v>
      </c>
      <c r="L127" s="27">
        <f t="shared" si="5"/>
        <v>1956500</v>
      </c>
      <c r="M127" s="33"/>
      <c r="N127" s="33">
        <f t="shared" si="7"/>
        <v>1956500</v>
      </c>
      <c r="O127" s="31"/>
      <c r="P127" s="31"/>
      <c r="Q127" s="28" t="s">
        <v>320</v>
      </c>
      <c r="R127" s="31" t="s">
        <v>226</v>
      </c>
    </row>
    <row r="128" spans="1:18" ht="20.100000000000001" customHeight="1">
      <c r="A128" s="28">
        <f t="shared" si="6"/>
        <v>120</v>
      </c>
      <c r="B128" s="28" t="s">
        <v>626</v>
      </c>
      <c r="C128" s="29" t="s">
        <v>425</v>
      </c>
      <c r="D128" s="30" t="s">
        <v>389</v>
      </c>
      <c r="E128" s="28">
        <v>3</v>
      </c>
      <c r="F128" s="31" t="s">
        <v>293</v>
      </c>
      <c r="G128" s="31" t="s">
        <v>788</v>
      </c>
      <c r="H128" s="28">
        <v>2</v>
      </c>
      <c r="I128" s="32">
        <v>45.3</v>
      </c>
      <c r="J128" s="26">
        <f t="shared" si="4"/>
        <v>45.3</v>
      </c>
      <c r="K128" s="33">
        <v>65000</v>
      </c>
      <c r="L128" s="27">
        <f t="shared" si="5"/>
        <v>2944500</v>
      </c>
      <c r="M128" s="33"/>
      <c r="N128" s="33">
        <f t="shared" si="7"/>
        <v>2944500</v>
      </c>
      <c r="O128" s="31"/>
      <c r="P128" s="31"/>
      <c r="Q128" s="28" t="s">
        <v>320</v>
      </c>
      <c r="R128" s="31" t="s">
        <v>226</v>
      </c>
    </row>
    <row r="129" spans="1:18" ht="20.100000000000001" customHeight="1">
      <c r="A129" s="28">
        <f t="shared" si="6"/>
        <v>121</v>
      </c>
      <c r="B129" s="28" t="s">
        <v>619</v>
      </c>
      <c r="C129" s="29" t="s">
        <v>427</v>
      </c>
      <c r="D129" s="30" t="s">
        <v>428</v>
      </c>
      <c r="E129" s="28">
        <v>3</v>
      </c>
      <c r="F129" s="31" t="s">
        <v>275</v>
      </c>
      <c r="G129" s="31" t="s">
        <v>743</v>
      </c>
      <c r="H129" s="28">
        <v>3</v>
      </c>
      <c r="I129" s="32">
        <v>45.4</v>
      </c>
      <c r="J129" s="26">
        <f t="shared" si="4"/>
        <v>45.4</v>
      </c>
      <c r="K129" s="33">
        <v>65000</v>
      </c>
      <c r="L129" s="27">
        <f t="shared" si="5"/>
        <v>2951000</v>
      </c>
      <c r="M129" s="33"/>
      <c r="N129" s="33">
        <f t="shared" si="7"/>
        <v>2951000</v>
      </c>
      <c r="O129" s="31"/>
      <c r="P129" s="31"/>
      <c r="Q129" s="28" t="s">
        <v>320</v>
      </c>
      <c r="R129" s="31" t="s">
        <v>219</v>
      </c>
    </row>
    <row r="130" spans="1:18" ht="20.100000000000001" customHeight="1">
      <c r="A130" s="28">
        <f t="shared" si="6"/>
        <v>122</v>
      </c>
      <c r="B130" s="28" t="s">
        <v>619</v>
      </c>
      <c r="C130" s="29" t="s">
        <v>427</v>
      </c>
      <c r="D130" s="30" t="s">
        <v>428</v>
      </c>
      <c r="E130" s="28">
        <v>3</v>
      </c>
      <c r="F130" s="31" t="s">
        <v>275</v>
      </c>
      <c r="G130" s="31" t="s">
        <v>276</v>
      </c>
      <c r="H130" s="28">
        <v>1</v>
      </c>
      <c r="I130" s="32">
        <v>45.1</v>
      </c>
      <c r="J130" s="26">
        <f t="shared" si="4"/>
        <v>45.1</v>
      </c>
      <c r="K130" s="33">
        <v>65000</v>
      </c>
      <c r="L130" s="27">
        <f t="shared" si="5"/>
        <v>2931500</v>
      </c>
      <c r="M130" s="33"/>
      <c r="N130" s="33">
        <f t="shared" si="7"/>
        <v>2931500</v>
      </c>
      <c r="O130" s="31"/>
      <c r="P130" s="31"/>
      <c r="Q130" s="28" t="s">
        <v>320</v>
      </c>
      <c r="R130" s="31" t="s">
        <v>219</v>
      </c>
    </row>
    <row r="131" spans="1:18" ht="20.100000000000001" customHeight="1">
      <c r="A131" s="28">
        <f t="shared" si="6"/>
        <v>123</v>
      </c>
      <c r="B131" s="28" t="s">
        <v>620</v>
      </c>
      <c r="C131" s="29" t="s">
        <v>431</v>
      </c>
      <c r="D131" s="30" t="s">
        <v>432</v>
      </c>
      <c r="E131" s="28">
        <v>3</v>
      </c>
      <c r="F131" s="31" t="s">
        <v>275</v>
      </c>
      <c r="G131" s="31" t="s">
        <v>743</v>
      </c>
      <c r="H131" s="28">
        <v>5</v>
      </c>
      <c r="I131" s="32">
        <v>45.6</v>
      </c>
      <c r="J131" s="26">
        <f t="shared" si="4"/>
        <v>45.6</v>
      </c>
      <c r="K131" s="33">
        <v>65000</v>
      </c>
      <c r="L131" s="27">
        <f t="shared" si="5"/>
        <v>2964000</v>
      </c>
      <c r="M131" s="33"/>
      <c r="N131" s="33">
        <f t="shared" si="7"/>
        <v>2964000</v>
      </c>
      <c r="O131" s="31"/>
      <c r="P131" s="31"/>
      <c r="Q131" s="28" t="s">
        <v>320</v>
      </c>
      <c r="R131" s="31" t="s">
        <v>219</v>
      </c>
    </row>
    <row r="132" spans="1:18" ht="20.100000000000001" customHeight="1">
      <c r="A132" s="28">
        <f t="shared" si="6"/>
        <v>124</v>
      </c>
      <c r="B132" s="28" t="s">
        <v>621</v>
      </c>
      <c r="C132" s="29" t="s">
        <v>363</v>
      </c>
      <c r="D132" s="30" t="s">
        <v>426</v>
      </c>
      <c r="E132" s="28">
        <v>3</v>
      </c>
      <c r="F132" s="31" t="s">
        <v>275</v>
      </c>
      <c r="G132" s="31" t="s">
        <v>277</v>
      </c>
      <c r="H132" s="28">
        <v>2</v>
      </c>
      <c r="I132" s="32">
        <v>30.3</v>
      </c>
      <c r="J132" s="26">
        <f t="shared" si="4"/>
        <v>30.3</v>
      </c>
      <c r="K132" s="33">
        <v>65000</v>
      </c>
      <c r="L132" s="27">
        <f t="shared" si="5"/>
        <v>1969500</v>
      </c>
      <c r="M132" s="33"/>
      <c r="N132" s="33">
        <f t="shared" si="7"/>
        <v>1969500</v>
      </c>
      <c r="O132" s="31"/>
      <c r="P132" s="31"/>
      <c r="Q132" s="28" t="s">
        <v>320</v>
      </c>
      <c r="R132" s="31" t="s">
        <v>219</v>
      </c>
    </row>
    <row r="133" spans="1:18" ht="20.100000000000001" customHeight="1">
      <c r="A133" s="28">
        <f t="shared" si="6"/>
        <v>125</v>
      </c>
      <c r="B133" s="28" t="s">
        <v>621</v>
      </c>
      <c r="C133" s="29" t="s">
        <v>363</v>
      </c>
      <c r="D133" s="30" t="s">
        <v>426</v>
      </c>
      <c r="E133" s="28">
        <v>3</v>
      </c>
      <c r="F133" s="31" t="s">
        <v>275</v>
      </c>
      <c r="G133" s="31" t="s">
        <v>277</v>
      </c>
      <c r="H133" s="28">
        <v>1</v>
      </c>
      <c r="I133" s="32">
        <v>30.1</v>
      </c>
      <c r="J133" s="26">
        <f t="shared" si="4"/>
        <v>30.1</v>
      </c>
      <c r="K133" s="33">
        <v>65000</v>
      </c>
      <c r="L133" s="27">
        <f t="shared" si="5"/>
        <v>1956500</v>
      </c>
      <c r="M133" s="33"/>
      <c r="N133" s="33">
        <f t="shared" si="7"/>
        <v>1956500</v>
      </c>
      <c r="O133" s="31"/>
      <c r="P133" s="31"/>
      <c r="Q133" s="28" t="s">
        <v>320</v>
      </c>
      <c r="R133" s="31" t="s">
        <v>219</v>
      </c>
    </row>
    <row r="134" spans="1:18" ht="20.100000000000001" customHeight="1">
      <c r="A134" s="28">
        <f t="shared" si="6"/>
        <v>126</v>
      </c>
      <c r="B134" s="28" t="s">
        <v>621</v>
      </c>
      <c r="C134" s="29" t="s">
        <v>363</v>
      </c>
      <c r="D134" s="30" t="s">
        <v>426</v>
      </c>
      <c r="E134" s="28">
        <v>3</v>
      </c>
      <c r="F134" s="31" t="s">
        <v>275</v>
      </c>
      <c r="G134" s="31" t="s">
        <v>744</v>
      </c>
      <c r="H134" s="28">
        <v>1</v>
      </c>
      <c r="I134" s="32">
        <v>45.1</v>
      </c>
      <c r="J134" s="26">
        <f t="shared" si="4"/>
        <v>45.1</v>
      </c>
      <c r="K134" s="33">
        <v>65000</v>
      </c>
      <c r="L134" s="27">
        <f t="shared" si="5"/>
        <v>2931500</v>
      </c>
      <c r="M134" s="33"/>
      <c r="N134" s="33">
        <f t="shared" si="7"/>
        <v>2931500</v>
      </c>
      <c r="O134" s="31"/>
      <c r="P134" s="31"/>
      <c r="Q134" s="28" t="s">
        <v>320</v>
      </c>
      <c r="R134" s="31" t="s">
        <v>219</v>
      </c>
    </row>
    <row r="135" spans="1:18" ht="20.100000000000001" customHeight="1">
      <c r="A135" s="28">
        <f t="shared" si="6"/>
        <v>127</v>
      </c>
      <c r="B135" s="28" t="s">
        <v>622</v>
      </c>
      <c r="C135" s="29" t="s">
        <v>368</v>
      </c>
      <c r="D135" s="30" t="s">
        <v>355</v>
      </c>
      <c r="E135" s="28">
        <v>3</v>
      </c>
      <c r="F135" s="31" t="s">
        <v>275</v>
      </c>
      <c r="G135" s="31" t="s">
        <v>277</v>
      </c>
      <c r="H135" s="28">
        <v>3</v>
      </c>
      <c r="I135" s="32">
        <v>30.4</v>
      </c>
      <c r="J135" s="26">
        <f t="shared" si="4"/>
        <v>30.4</v>
      </c>
      <c r="K135" s="33">
        <v>65000</v>
      </c>
      <c r="L135" s="27">
        <f t="shared" si="5"/>
        <v>1976000</v>
      </c>
      <c r="M135" s="33"/>
      <c r="N135" s="33">
        <f t="shared" si="7"/>
        <v>1976000</v>
      </c>
      <c r="O135" s="31"/>
      <c r="P135" s="31"/>
      <c r="Q135" s="28" t="s">
        <v>320</v>
      </c>
      <c r="R135" s="31" t="s">
        <v>219</v>
      </c>
    </row>
    <row r="136" spans="1:18" ht="20.100000000000001" customHeight="1">
      <c r="A136" s="28">
        <f t="shared" si="6"/>
        <v>128</v>
      </c>
      <c r="B136" s="28" t="s">
        <v>622</v>
      </c>
      <c r="C136" s="29" t="s">
        <v>368</v>
      </c>
      <c r="D136" s="30" t="s">
        <v>355</v>
      </c>
      <c r="E136" s="28">
        <v>3</v>
      </c>
      <c r="F136" s="31" t="s">
        <v>275</v>
      </c>
      <c r="G136" s="31" t="s">
        <v>277</v>
      </c>
      <c r="H136" s="28">
        <v>4</v>
      </c>
      <c r="I136" s="32">
        <v>30.5</v>
      </c>
      <c r="J136" s="26">
        <f t="shared" ref="J136:J199" si="8">IF(Q136="ĐH",I136,IF(Q136="CH",I136*1.5,I136*2))</f>
        <v>30.5</v>
      </c>
      <c r="K136" s="33">
        <v>65000</v>
      </c>
      <c r="L136" s="27">
        <f t="shared" si="5"/>
        <v>1982500</v>
      </c>
      <c r="M136" s="33"/>
      <c r="N136" s="33">
        <f t="shared" si="7"/>
        <v>1982500</v>
      </c>
      <c r="O136" s="31"/>
      <c r="P136" s="31"/>
      <c r="Q136" s="28" t="s">
        <v>320</v>
      </c>
      <c r="R136" s="31" t="s">
        <v>219</v>
      </c>
    </row>
    <row r="137" spans="1:18" ht="20.100000000000001" customHeight="1">
      <c r="A137" s="28">
        <f t="shared" si="6"/>
        <v>129</v>
      </c>
      <c r="B137" s="28" t="s">
        <v>622</v>
      </c>
      <c r="C137" s="29" t="s">
        <v>368</v>
      </c>
      <c r="D137" s="30" t="s">
        <v>355</v>
      </c>
      <c r="E137" s="28">
        <v>3</v>
      </c>
      <c r="F137" s="31" t="s">
        <v>275</v>
      </c>
      <c r="G137" s="31" t="s">
        <v>277</v>
      </c>
      <c r="H137" s="28">
        <v>3</v>
      </c>
      <c r="I137" s="32">
        <v>30.4</v>
      </c>
      <c r="J137" s="26">
        <f t="shared" si="8"/>
        <v>30.4</v>
      </c>
      <c r="K137" s="33">
        <v>65000</v>
      </c>
      <c r="L137" s="27">
        <f t="shared" si="5"/>
        <v>1976000</v>
      </c>
      <c r="M137" s="33"/>
      <c r="N137" s="33">
        <f t="shared" si="7"/>
        <v>1976000</v>
      </c>
      <c r="O137" s="31"/>
      <c r="P137" s="31"/>
      <c r="Q137" s="28" t="s">
        <v>320</v>
      </c>
      <c r="R137" s="31" t="s">
        <v>219</v>
      </c>
    </row>
    <row r="138" spans="1:18" ht="20.100000000000001" customHeight="1">
      <c r="A138" s="28">
        <f t="shared" si="6"/>
        <v>130</v>
      </c>
      <c r="B138" s="28" t="s">
        <v>622</v>
      </c>
      <c r="C138" s="29" t="s">
        <v>368</v>
      </c>
      <c r="D138" s="30" t="s">
        <v>355</v>
      </c>
      <c r="E138" s="28">
        <v>3</v>
      </c>
      <c r="F138" s="31" t="s">
        <v>275</v>
      </c>
      <c r="G138" s="31" t="s">
        <v>277</v>
      </c>
      <c r="H138" s="28">
        <v>1</v>
      </c>
      <c r="I138" s="32">
        <v>30.1</v>
      </c>
      <c r="J138" s="26">
        <f t="shared" si="8"/>
        <v>30.1</v>
      </c>
      <c r="K138" s="33">
        <v>65000</v>
      </c>
      <c r="L138" s="27">
        <f t="shared" ref="L138:L201" si="9">K138*J138</f>
        <v>1956500</v>
      </c>
      <c r="M138" s="33"/>
      <c r="N138" s="33">
        <f t="shared" si="7"/>
        <v>1956500</v>
      </c>
      <c r="O138" s="31"/>
      <c r="P138" s="31"/>
      <c r="Q138" s="28" t="s">
        <v>320</v>
      </c>
      <c r="R138" s="31" t="s">
        <v>219</v>
      </c>
    </row>
    <row r="139" spans="1:18" ht="20.100000000000001" customHeight="1">
      <c r="A139" s="28">
        <f t="shared" ref="A139:A202" si="10">A138+1</f>
        <v>131</v>
      </c>
      <c r="B139" s="28" t="s">
        <v>622</v>
      </c>
      <c r="C139" s="29" t="s">
        <v>368</v>
      </c>
      <c r="D139" s="30" t="s">
        <v>355</v>
      </c>
      <c r="E139" s="28">
        <v>3</v>
      </c>
      <c r="F139" s="31" t="s">
        <v>275</v>
      </c>
      <c r="G139" s="31" t="s">
        <v>277</v>
      </c>
      <c r="H139" s="28">
        <v>1</v>
      </c>
      <c r="I139" s="32">
        <v>30.1</v>
      </c>
      <c r="J139" s="26">
        <f t="shared" si="8"/>
        <v>30.1</v>
      </c>
      <c r="K139" s="33">
        <v>65000</v>
      </c>
      <c r="L139" s="27">
        <f t="shared" si="9"/>
        <v>1956500</v>
      </c>
      <c r="M139" s="33"/>
      <c r="N139" s="33">
        <f t="shared" si="7"/>
        <v>1956500</v>
      </c>
      <c r="O139" s="31"/>
      <c r="P139" s="31"/>
      <c r="Q139" s="28" t="s">
        <v>320</v>
      </c>
      <c r="R139" s="31" t="s">
        <v>219</v>
      </c>
    </row>
    <row r="140" spans="1:18" ht="20.100000000000001" customHeight="1">
      <c r="A140" s="28">
        <f t="shared" si="10"/>
        <v>132</v>
      </c>
      <c r="B140" s="28" t="s">
        <v>622</v>
      </c>
      <c r="C140" s="29" t="s">
        <v>368</v>
      </c>
      <c r="D140" s="30" t="s">
        <v>355</v>
      </c>
      <c r="E140" s="28">
        <v>3</v>
      </c>
      <c r="F140" s="31" t="s">
        <v>275</v>
      </c>
      <c r="G140" s="31" t="s">
        <v>278</v>
      </c>
      <c r="H140" s="28">
        <v>5</v>
      </c>
      <c r="I140" s="32">
        <v>30.6</v>
      </c>
      <c r="J140" s="26">
        <f t="shared" si="8"/>
        <v>30.6</v>
      </c>
      <c r="K140" s="33">
        <v>65000</v>
      </c>
      <c r="L140" s="27">
        <f t="shared" si="9"/>
        <v>1989000</v>
      </c>
      <c r="M140" s="33"/>
      <c r="N140" s="33">
        <f t="shared" ref="N140:N203" si="11">L140-M140</f>
        <v>1989000</v>
      </c>
      <c r="O140" s="31"/>
      <c r="P140" s="31"/>
      <c r="Q140" s="28" t="s">
        <v>320</v>
      </c>
      <c r="R140" s="31" t="s">
        <v>219</v>
      </c>
    </row>
    <row r="141" spans="1:18" ht="20.100000000000001" customHeight="1">
      <c r="A141" s="28">
        <f t="shared" si="10"/>
        <v>133</v>
      </c>
      <c r="B141" s="28" t="s">
        <v>622</v>
      </c>
      <c r="C141" s="29" t="s">
        <v>368</v>
      </c>
      <c r="D141" s="30" t="s">
        <v>355</v>
      </c>
      <c r="E141" s="28">
        <v>3</v>
      </c>
      <c r="F141" s="31" t="s">
        <v>275</v>
      </c>
      <c r="G141" s="31" t="s">
        <v>278</v>
      </c>
      <c r="H141" s="28">
        <v>1</v>
      </c>
      <c r="I141" s="32">
        <v>30.1</v>
      </c>
      <c r="J141" s="26">
        <f t="shared" si="8"/>
        <v>30.1</v>
      </c>
      <c r="K141" s="33">
        <v>65000</v>
      </c>
      <c r="L141" s="27">
        <f t="shared" si="9"/>
        <v>1956500</v>
      </c>
      <c r="M141" s="33"/>
      <c r="N141" s="33">
        <f t="shared" si="11"/>
        <v>1956500</v>
      </c>
      <c r="O141" s="31"/>
      <c r="P141" s="31"/>
      <c r="Q141" s="28" t="s">
        <v>320</v>
      </c>
      <c r="R141" s="31" t="s">
        <v>219</v>
      </c>
    </row>
    <row r="142" spans="1:18" ht="20.100000000000001" customHeight="1">
      <c r="A142" s="28">
        <f t="shared" si="10"/>
        <v>134</v>
      </c>
      <c r="B142" s="28" t="s">
        <v>622</v>
      </c>
      <c r="C142" s="29" t="s">
        <v>368</v>
      </c>
      <c r="D142" s="30" t="s">
        <v>355</v>
      </c>
      <c r="E142" s="28">
        <v>3</v>
      </c>
      <c r="F142" s="31" t="s">
        <v>275</v>
      </c>
      <c r="G142" s="31" t="s">
        <v>276</v>
      </c>
      <c r="H142" s="28">
        <v>2</v>
      </c>
      <c r="I142" s="32">
        <v>45.3</v>
      </c>
      <c r="J142" s="26">
        <f t="shared" si="8"/>
        <v>45.3</v>
      </c>
      <c r="K142" s="33">
        <v>65000</v>
      </c>
      <c r="L142" s="27">
        <f t="shared" si="9"/>
        <v>2944500</v>
      </c>
      <c r="M142" s="33"/>
      <c r="N142" s="33">
        <f t="shared" si="11"/>
        <v>2944500</v>
      </c>
      <c r="O142" s="31"/>
      <c r="P142" s="31"/>
      <c r="Q142" s="28" t="s">
        <v>320</v>
      </c>
      <c r="R142" s="31" t="s">
        <v>219</v>
      </c>
    </row>
    <row r="143" spans="1:18" ht="20.100000000000001" customHeight="1">
      <c r="A143" s="28">
        <f t="shared" si="10"/>
        <v>135</v>
      </c>
      <c r="B143" s="28" t="s">
        <v>622</v>
      </c>
      <c r="C143" s="29" t="s">
        <v>368</v>
      </c>
      <c r="D143" s="30" t="s">
        <v>355</v>
      </c>
      <c r="E143" s="28">
        <v>3</v>
      </c>
      <c r="F143" s="31" t="s">
        <v>275</v>
      </c>
      <c r="G143" s="31" t="s">
        <v>276</v>
      </c>
      <c r="H143" s="28">
        <v>4</v>
      </c>
      <c r="I143" s="32">
        <v>45.5</v>
      </c>
      <c r="J143" s="26">
        <f t="shared" si="8"/>
        <v>45.5</v>
      </c>
      <c r="K143" s="33">
        <v>65000</v>
      </c>
      <c r="L143" s="27">
        <f t="shared" si="9"/>
        <v>2957500</v>
      </c>
      <c r="M143" s="33"/>
      <c r="N143" s="33">
        <f t="shared" si="11"/>
        <v>2957500</v>
      </c>
      <c r="O143" s="31"/>
      <c r="P143" s="31"/>
      <c r="Q143" s="28" t="s">
        <v>320</v>
      </c>
      <c r="R143" s="31" t="s">
        <v>219</v>
      </c>
    </row>
    <row r="144" spans="1:18" ht="20.100000000000001" customHeight="1">
      <c r="A144" s="28">
        <f t="shared" si="10"/>
        <v>136</v>
      </c>
      <c r="B144" s="28" t="s">
        <v>622</v>
      </c>
      <c r="C144" s="29" t="s">
        <v>368</v>
      </c>
      <c r="D144" s="30" t="s">
        <v>355</v>
      </c>
      <c r="E144" s="28">
        <v>3</v>
      </c>
      <c r="F144" s="31" t="s">
        <v>275</v>
      </c>
      <c r="G144" s="31" t="s">
        <v>745</v>
      </c>
      <c r="H144" s="28">
        <v>1</v>
      </c>
      <c r="I144" s="32">
        <v>30.1</v>
      </c>
      <c r="J144" s="26">
        <f t="shared" si="8"/>
        <v>30.1</v>
      </c>
      <c r="K144" s="33">
        <v>65000</v>
      </c>
      <c r="L144" s="27">
        <f t="shared" si="9"/>
        <v>1956500</v>
      </c>
      <c r="M144" s="33"/>
      <c r="N144" s="33">
        <f t="shared" si="11"/>
        <v>1956500</v>
      </c>
      <c r="O144" s="31"/>
      <c r="P144" s="31"/>
      <c r="Q144" s="28" t="s">
        <v>320</v>
      </c>
      <c r="R144" s="31" t="s">
        <v>219</v>
      </c>
    </row>
    <row r="145" spans="1:18" ht="20.100000000000001" customHeight="1">
      <c r="A145" s="28">
        <f t="shared" si="10"/>
        <v>137</v>
      </c>
      <c r="B145" s="28" t="s">
        <v>622</v>
      </c>
      <c r="C145" s="29" t="s">
        <v>368</v>
      </c>
      <c r="D145" s="30" t="s">
        <v>355</v>
      </c>
      <c r="E145" s="28">
        <v>3</v>
      </c>
      <c r="F145" s="31" t="s">
        <v>275</v>
      </c>
      <c r="G145" s="31" t="s">
        <v>896</v>
      </c>
      <c r="H145" s="28">
        <v>3</v>
      </c>
      <c r="I145" s="32">
        <v>30.4</v>
      </c>
      <c r="J145" s="26">
        <f t="shared" si="8"/>
        <v>30.4</v>
      </c>
      <c r="K145" s="33">
        <v>65000</v>
      </c>
      <c r="L145" s="27">
        <f t="shared" si="9"/>
        <v>1976000</v>
      </c>
      <c r="M145" s="33"/>
      <c r="N145" s="33">
        <f t="shared" si="11"/>
        <v>1976000</v>
      </c>
      <c r="O145" s="31"/>
      <c r="P145" s="31"/>
      <c r="Q145" s="28" t="s">
        <v>320</v>
      </c>
      <c r="R145" s="31" t="s">
        <v>219</v>
      </c>
    </row>
    <row r="146" spans="1:18" ht="20.100000000000001" customHeight="1">
      <c r="A146" s="28">
        <f t="shared" si="10"/>
        <v>138</v>
      </c>
      <c r="B146" s="28" t="s">
        <v>622</v>
      </c>
      <c r="C146" s="29" t="s">
        <v>368</v>
      </c>
      <c r="D146" s="30" t="s">
        <v>355</v>
      </c>
      <c r="E146" s="28">
        <v>3</v>
      </c>
      <c r="F146" s="31" t="s">
        <v>275</v>
      </c>
      <c r="G146" s="31" t="s">
        <v>896</v>
      </c>
      <c r="H146" s="28">
        <v>1</v>
      </c>
      <c r="I146" s="32">
        <v>30.1</v>
      </c>
      <c r="J146" s="26">
        <f t="shared" si="8"/>
        <v>30.1</v>
      </c>
      <c r="K146" s="33">
        <v>65000</v>
      </c>
      <c r="L146" s="27">
        <f t="shared" si="9"/>
        <v>1956500</v>
      </c>
      <c r="M146" s="33"/>
      <c r="N146" s="33">
        <f t="shared" si="11"/>
        <v>1956500</v>
      </c>
      <c r="O146" s="31"/>
      <c r="P146" s="31"/>
      <c r="Q146" s="28" t="s">
        <v>320</v>
      </c>
      <c r="R146" s="31" t="s">
        <v>219</v>
      </c>
    </row>
    <row r="147" spans="1:18" ht="20.100000000000001" customHeight="1">
      <c r="A147" s="28">
        <f t="shared" si="10"/>
        <v>139</v>
      </c>
      <c r="B147" s="28" t="s">
        <v>723</v>
      </c>
      <c r="C147" s="29" t="s">
        <v>736</v>
      </c>
      <c r="D147" s="30" t="s">
        <v>359</v>
      </c>
      <c r="E147" s="28">
        <v>3</v>
      </c>
      <c r="F147" s="31" t="s">
        <v>275</v>
      </c>
      <c r="G147" s="31" t="s">
        <v>245</v>
      </c>
      <c r="H147" s="28">
        <v>2</v>
      </c>
      <c r="I147" s="32">
        <v>30.3</v>
      </c>
      <c r="J147" s="26">
        <f t="shared" si="8"/>
        <v>30.3</v>
      </c>
      <c r="K147" s="33">
        <v>65000</v>
      </c>
      <c r="L147" s="27">
        <f t="shared" si="9"/>
        <v>1969500</v>
      </c>
      <c r="M147" s="33"/>
      <c r="N147" s="33">
        <f t="shared" si="11"/>
        <v>1969500</v>
      </c>
      <c r="O147" s="31"/>
      <c r="P147" s="31"/>
      <c r="Q147" s="28" t="s">
        <v>320</v>
      </c>
      <c r="R147" s="31" t="s">
        <v>219</v>
      </c>
    </row>
    <row r="148" spans="1:18" ht="20.100000000000001" customHeight="1">
      <c r="A148" s="28">
        <f t="shared" si="10"/>
        <v>140</v>
      </c>
      <c r="B148" s="28" t="s">
        <v>723</v>
      </c>
      <c r="C148" s="29" t="s">
        <v>736</v>
      </c>
      <c r="D148" s="30" t="s">
        <v>359</v>
      </c>
      <c r="E148" s="28">
        <v>3</v>
      </c>
      <c r="F148" s="31" t="s">
        <v>275</v>
      </c>
      <c r="G148" s="31" t="s">
        <v>743</v>
      </c>
      <c r="H148" s="28">
        <v>4</v>
      </c>
      <c r="I148" s="32">
        <v>45.5</v>
      </c>
      <c r="J148" s="26">
        <f t="shared" si="8"/>
        <v>45.5</v>
      </c>
      <c r="K148" s="33">
        <v>65000</v>
      </c>
      <c r="L148" s="27">
        <f t="shared" si="9"/>
        <v>2957500</v>
      </c>
      <c r="M148" s="33"/>
      <c r="N148" s="33">
        <f t="shared" si="11"/>
        <v>2957500</v>
      </c>
      <c r="O148" s="31"/>
      <c r="P148" s="31"/>
      <c r="Q148" s="28" t="s">
        <v>320</v>
      </c>
      <c r="R148" s="31" t="s">
        <v>219</v>
      </c>
    </row>
    <row r="149" spans="1:18" ht="20.100000000000001" customHeight="1">
      <c r="A149" s="28">
        <f t="shared" si="10"/>
        <v>141</v>
      </c>
      <c r="B149" s="28" t="s">
        <v>723</v>
      </c>
      <c r="C149" s="29" t="s">
        <v>736</v>
      </c>
      <c r="D149" s="30" t="s">
        <v>359</v>
      </c>
      <c r="E149" s="28">
        <v>3</v>
      </c>
      <c r="F149" s="31" t="s">
        <v>275</v>
      </c>
      <c r="G149" s="31" t="s">
        <v>743</v>
      </c>
      <c r="H149" s="28">
        <v>4</v>
      </c>
      <c r="I149" s="32">
        <v>45.5</v>
      </c>
      <c r="J149" s="26">
        <f t="shared" si="8"/>
        <v>45.5</v>
      </c>
      <c r="K149" s="33">
        <v>65000</v>
      </c>
      <c r="L149" s="27">
        <f t="shared" si="9"/>
        <v>2957500</v>
      </c>
      <c r="M149" s="33"/>
      <c r="N149" s="33">
        <f t="shared" si="11"/>
        <v>2957500</v>
      </c>
      <c r="O149" s="31"/>
      <c r="P149" s="31"/>
      <c r="Q149" s="28" t="s">
        <v>320</v>
      </c>
      <c r="R149" s="31" t="s">
        <v>219</v>
      </c>
    </row>
    <row r="150" spans="1:18" ht="20.100000000000001" customHeight="1">
      <c r="A150" s="28">
        <f t="shared" si="10"/>
        <v>142</v>
      </c>
      <c r="B150" s="28" t="s">
        <v>723</v>
      </c>
      <c r="C150" s="29" t="s">
        <v>736</v>
      </c>
      <c r="D150" s="30" t="s">
        <v>359</v>
      </c>
      <c r="E150" s="28">
        <v>3</v>
      </c>
      <c r="F150" s="31" t="s">
        <v>275</v>
      </c>
      <c r="G150" s="31" t="s">
        <v>743</v>
      </c>
      <c r="H150" s="28">
        <v>3</v>
      </c>
      <c r="I150" s="32">
        <v>45.4</v>
      </c>
      <c r="J150" s="26">
        <f t="shared" si="8"/>
        <v>45.4</v>
      </c>
      <c r="K150" s="33">
        <v>65000</v>
      </c>
      <c r="L150" s="27">
        <f t="shared" si="9"/>
        <v>2951000</v>
      </c>
      <c r="M150" s="33"/>
      <c r="N150" s="33">
        <f t="shared" si="11"/>
        <v>2951000</v>
      </c>
      <c r="O150" s="31"/>
      <c r="P150" s="31"/>
      <c r="Q150" s="28" t="s">
        <v>320</v>
      </c>
      <c r="R150" s="31" t="s">
        <v>219</v>
      </c>
    </row>
    <row r="151" spans="1:18" ht="20.100000000000001" customHeight="1">
      <c r="A151" s="28">
        <f t="shared" si="10"/>
        <v>143</v>
      </c>
      <c r="B151" s="28" t="s">
        <v>623</v>
      </c>
      <c r="C151" s="29" t="s">
        <v>429</v>
      </c>
      <c r="D151" s="30" t="s">
        <v>430</v>
      </c>
      <c r="E151" s="28">
        <v>3</v>
      </c>
      <c r="F151" s="31" t="s">
        <v>275</v>
      </c>
      <c r="G151" s="31" t="s">
        <v>276</v>
      </c>
      <c r="H151" s="28">
        <v>1</v>
      </c>
      <c r="I151" s="32">
        <v>45.1</v>
      </c>
      <c r="J151" s="26">
        <f t="shared" si="8"/>
        <v>45.1</v>
      </c>
      <c r="K151" s="33">
        <v>65000</v>
      </c>
      <c r="L151" s="27">
        <f t="shared" si="9"/>
        <v>2931500</v>
      </c>
      <c r="M151" s="33"/>
      <c r="N151" s="33">
        <f t="shared" si="11"/>
        <v>2931500</v>
      </c>
      <c r="O151" s="31"/>
      <c r="P151" s="31"/>
      <c r="Q151" s="28" t="s">
        <v>320</v>
      </c>
      <c r="R151" s="31" t="s">
        <v>219</v>
      </c>
    </row>
    <row r="152" spans="1:18" ht="20.100000000000001" customHeight="1">
      <c r="A152" s="28">
        <f t="shared" si="10"/>
        <v>144</v>
      </c>
      <c r="B152" s="28" t="s">
        <v>623</v>
      </c>
      <c r="C152" s="29" t="s">
        <v>429</v>
      </c>
      <c r="D152" s="30" t="s">
        <v>430</v>
      </c>
      <c r="E152" s="28">
        <v>3</v>
      </c>
      <c r="F152" s="31" t="s">
        <v>275</v>
      </c>
      <c r="G152" s="31" t="s">
        <v>745</v>
      </c>
      <c r="H152" s="28">
        <v>3</v>
      </c>
      <c r="I152" s="32">
        <v>30.4</v>
      </c>
      <c r="J152" s="26">
        <f t="shared" si="8"/>
        <v>30.4</v>
      </c>
      <c r="K152" s="33">
        <v>65000</v>
      </c>
      <c r="L152" s="27">
        <f t="shared" si="9"/>
        <v>1976000</v>
      </c>
      <c r="M152" s="33"/>
      <c r="N152" s="33">
        <f t="shared" si="11"/>
        <v>1976000</v>
      </c>
      <c r="O152" s="31"/>
      <c r="P152" s="31"/>
      <c r="Q152" s="28" t="s">
        <v>320</v>
      </c>
      <c r="R152" s="31" t="s">
        <v>219</v>
      </c>
    </row>
    <row r="153" spans="1:18" ht="20.100000000000001" customHeight="1">
      <c r="A153" s="28">
        <f t="shared" si="10"/>
        <v>145</v>
      </c>
      <c r="B153" s="28" t="s">
        <v>623</v>
      </c>
      <c r="C153" s="29" t="s">
        <v>429</v>
      </c>
      <c r="D153" s="30" t="s">
        <v>430</v>
      </c>
      <c r="E153" s="28">
        <v>3</v>
      </c>
      <c r="F153" s="31" t="s">
        <v>275</v>
      </c>
      <c r="G153" s="31" t="s">
        <v>745</v>
      </c>
      <c r="H153" s="28">
        <v>3</v>
      </c>
      <c r="I153" s="32">
        <v>30.4</v>
      </c>
      <c r="J153" s="26">
        <f t="shared" si="8"/>
        <v>30.4</v>
      </c>
      <c r="K153" s="33">
        <v>65000</v>
      </c>
      <c r="L153" s="27">
        <f t="shared" si="9"/>
        <v>1976000</v>
      </c>
      <c r="M153" s="33"/>
      <c r="N153" s="33">
        <f t="shared" si="11"/>
        <v>1976000</v>
      </c>
      <c r="O153" s="31"/>
      <c r="P153" s="31"/>
      <c r="Q153" s="28" t="s">
        <v>320</v>
      </c>
      <c r="R153" s="31" t="s">
        <v>219</v>
      </c>
    </row>
    <row r="154" spans="1:18" ht="20.100000000000001" customHeight="1">
      <c r="A154" s="28">
        <f t="shared" si="10"/>
        <v>146</v>
      </c>
      <c r="B154" s="28" t="s">
        <v>623</v>
      </c>
      <c r="C154" s="29" t="s">
        <v>429</v>
      </c>
      <c r="D154" s="30" t="s">
        <v>430</v>
      </c>
      <c r="E154" s="28">
        <v>3</v>
      </c>
      <c r="F154" s="31" t="s">
        <v>275</v>
      </c>
      <c r="G154" s="31" t="s">
        <v>745</v>
      </c>
      <c r="H154" s="28">
        <v>2</v>
      </c>
      <c r="I154" s="32">
        <v>30.3</v>
      </c>
      <c r="J154" s="26">
        <f t="shared" si="8"/>
        <v>30.3</v>
      </c>
      <c r="K154" s="33">
        <v>65000</v>
      </c>
      <c r="L154" s="27">
        <f t="shared" si="9"/>
        <v>1969500</v>
      </c>
      <c r="M154" s="33"/>
      <c r="N154" s="33">
        <f t="shared" si="11"/>
        <v>1969500</v>
      </c>
      <c r="O154" s="31"/>
      <c r="P154" s="31"/>
      <c r="Q154" s="28" t="s">
        <v>320</v>
      </c>
      <c r="R154" s="31" t="s">
        <v>219</v>
      </c>
    </row>
    <row r="155" spans="1:18" ht="20.100000000000001" customHeight="1">
      <c r="A155" s="28">
        <f t="shared" si="10"/>
        <v>147</v>
      </c>
      <c r="B155" s="28" t="s">
        <v>624</v>
      </c>
      <c r="C155" s="29" t="s">
        <v>427</v>
      </c>
      <c r="D155" s="30" t="s">
        <v>335</v>
      </c>
      <c r="E155" s="28">
        <v>3</v>
      </c>
      <c r="F155" s="31" t="s">
        <v>275</v>
      </c>
      <c r="G155" s="31" t="s">
        <v>278</v>
      </c>
      <c r="H155" s="28">
        <v>3</v>
      </c>
      <c r="I155" s="32">
        <v>30.4</v>
      </c>
      <c r="J155" s="26">
        <f t="shared" si="8"/>
        <v>30.4</v>
      </c>
      <c r="K155" s="33">
        <v>65000</v>
      </c>
      <c r="L155" s="27">
        <f t="shared" si="9"/>
        <v>1976000</v>
      </c>
      <c r="M155" s="33"/>
      <c r="N155" s="33">
        <f t="shared" si="11"/>
        <v>1976000</v>
      </c>
      <c r="O155" s="31"/>
      <c r="P155" s="31"/>
      <c r="Q155" s="28" t="s">
        <v>320</v>
      </c>
      <c r="R155" s="31" t="s">
        <v>219</v>
      </c>
    </row>
    <row r="156" spans="1:18" ht="20.100000000000001" customHeight="1">
      <c r="A156" s="28">
        <f t="shared" si="10"/>
        <v>148</v>
      </c>
      <c r="B156" s="28" t="s">
        <v>624</v>
      </c>
      <c r="C156" s="29" t="s">
        <v>427</v>
      </c>
      <c r="D156" s="30" t="s">
        <v>335</v>
      </c>
      <c r="E156" s="28">
        <v>3</v>
      </c>
      <c r="F156" s="31" t="s">
        <v>275</v>
      </c>
      <c r="G156" s="31" t="s">
        <v>278</v>
      </c>
      <c r="H156" s="28">
        <v>3</v>
      </c>
      <c r="I156" s="32">
        <v>30.4</v>
      </c>
      <c r="J156" s="26">
        <f t="shared" si="8"/>
        <v>30.4</v>
      </c>
      <c r="K156" s="33">
        <v>65000</v>
      </c>
      <c r="L156" s="27">
        <f t="shared" si="9"/>
        <v>1976000</v>
      </c>
      <c r="M156" s="33"/>
      <c r="N156" s="33">
        <f t="shared" si="11"/>
        <v>1976000</v>
      </c>
      <c r="O156" s="31"/>
      <c r="P156" s="31"/>
      <c r="Q156" s="28" t="s">
        <v>320</v>
      </c>
      <c r="R156" s="31" t="s">
        <v>219</v>
      </c>
    </row>
    <row r="157" spans="1:18" ht="20.100000000000001" customHeight="1">
      <c r="A157" s="28">
        <f t="shared" si="10"/>
        <v>149</v>
      </c>
      <c r="B157" s="28" t="s">
        <v>624</v>
      </c>
      <c r="C157" s="29" t="s">
        <v>427</v>
      </c>
      <c r="D157" s="30" t="s">
        <v>335</v>
      </c>
      <c r="E157" s="28">
        <v>3</v>
      </c>
      <c r="F157" s="31" t="s">
        <v>275</v>
      </c>
      <c r="G157" s="31" t="s">
        <v>278</v>
      </c>
      <c r="H157" s="28">
        <v>1</v>
      </c>
      <c r="I157" s="32">
        <v>30.1</v>
      </c>
      <c r="J157" s="26">
        <f t="shared" si="8"/>
        <v>30.1</v>
      </c>
      <c r="K157" s="33">
        <v>65000</v>
      </c>
      <c r="L157" s="27">
        <f t="shared" si="9"/>
        <v>1956500</v>
      </c>
      <c r="M157" s="33"/>
      <c r="N157" s="33">
        <f t="shared" si="11"/>
        <v>1956500</v>
      </c>
      <c r="O157" s="31"/>
      <c r="P157" s="31"/>
      <c r="Q157" s="28" t="s">
        <v>320</v>
      </c>
      <c r="R157" s="31" t="s">
        <v>219</v>
      </c>
    </row>
    <row r="158" spans="1:18" ht="20.100000000000001" customHeight="1">
      <c r="A158" s="28">
        <f t="shared" si="10"/>
        <v>150</v>
      </c>
      <c r="B158" s="28" t="s">
        <v>624</v>
      </c>
      <c r="C158" s="29" t="s">
        <v>427</v>
      </c>
      <c r="D158" s="30" t="s">
        <v>335</v>
      </c>
      <c r="E158" s="28">
        <v>3</v>
      </c>
      <c r="F158" s="31" t="s">
        <v>275</v>
      </c>
      <c r="G158" s="31" t="s">
        <v>246</v>
      </c>
      <c r="H158" s="28">
        <v>1</v>
      </c>
      <c r="I158" s="32">
        <v>30.1</v>
      </c>
      <c r="J158" s="26">
        <f t="shared" si="8"/>
        <v>30.1</v>
      </c>
      <c r="K158" s="33">
        <v>65000</v>
      </c>
      <c r="L158" s="27">
        <f t="shared" si="9"/>
        <v>1956500</v>
      </c>
      <c r="M158" s="33"/>
      <c r="N158" s="33">
        <f t="shared" si="11"/>
        <v>1956500</v>
      </c>
      <c r="O158" s="31"/>
      <c r="P158" s="31"/>
      <c r="Q158" s="28" t="s">
        <v>320</v>
      </c>
      <c r="R158" s="31" t="s">
        <v>219</v>
      </c>
    </row>
    <row r="159" spans="1:18" ht="20.100000000000001" customHeight="1">
      <c r="A159" s="28">
        <f t="shared" si="10"/>
        <v>151</v>
      </c>
      <c r="B159" s="28" t="s">
        <v>624</v>
      </c>
      <c r="C159" s="29" t="s">
        <v>427</v>
      </c>
      <c r="D159" s="30" t="s">
        <v>335</v>
      </c>
      <c r="E159" s="28">
        <v>3</v>
      </c>
      <c r="F159" s="31" t="s">
        <v>275</v>
      </c>
      <c r="G159" s="31" t="s">
        <v>276</v>
      </c>
      <c r="H159" s="28">
        <v>3</v>
      </c>
      <c r="I159" s="32">
        <v>45.4</v>
      </c>
      <c r="J159" s="26">
        <f t="shared" si="8"/>
        <v>45.4</v>
      </c>
      <c r="K159" s="33">
        <v>65000</v>
      </c>
      <c r="L159" s="27">
        <f t="shared" si="9"/>
        <v>2951000</v>
      </c>
      <c r="M159" s="33"/>
      <c r="N159" s="33">
        <f t="shared" si="11"/>
        <v>2951000</v>
      </c>
      <c r="O159" s="31"/>
      <c r="P159" s="31"/>
      <c r="Q159" s="28" t="s">
        <v>320</v>
      </c>
      <c r="R159" s="31" t="s">
        <v>219</v>
      </c>
    </row>
    <row r="160" spans="1:18" ht="20.100000000000001" customHeight="1">
      <c r="A160" s="28">
        <f t="shared" si="10"/>
        <v>152</v>
      </c>
      <c r="B160" s="28" t="s">
        <v>968</v>
      </c>
      <c r="C160" s="29" t="s">
        <v>433</v>
      </c>
      <c r="D160" s="30" t="s">
        <v>401</v>
      </c>
      <c r="E160" s="28">
        <v>3</v>
      </c>
      <c r="F160" s="31" t="s">
        <v>273</v>
      </c>
      <c r="G160" s="31" t="s">
        <v>1053</v>
      </c>
      <c r="H160" s="28">
        <v>1</v>
      </c>
      <c r="I160" s="32">
        <v>30.1</v>
      </c>
      <c r="J160" s="26">
        <f t="shared" si="8"/>
        <v>30.1</v>
      </c>
      <c r="K160" s="33">
        <v>65000</v>
      </c>
      <c r="L160" s="27">
        <f t="shared" si="9"/>
        <v>1956500</v>
      </c>
      <c r="M160" s="33"/>
      <c r="N160" s="33">
        <f t="shared" si="11"/>
        <v>1956500</v>
      </c>
      <c r="O160" s="31"/>
      <c r="P160" s="31"/>
      <c r="Q160" s="28" t="s">
        <v>320</v>
      </c>
      <c r="R160" s="31" t="s">
        <v>216</v>
      </c>
    </row>
    <row r="161" spans="1:18" ht="20.100000000000001" customHeight="1">
      <c r="A161" s="28">
        <f t="shared" si="10"/>
        <v>153</v>
      </c>
      <c r="B161" s="28" t="s">
        <v>618</v>
      </c>
      <c r="C161" s="29" t="s">
        <v>435</v>
      </c>
      <c r="D161" s="30" t="s">
        <v>347</v>
      </c>
      <c r="E161" s="28">
        <v>3</v>
      </c>
      <c r="F161" s="31" t="s">
        <v>273</v>
      </c>
      <c r="G161" s="31" t="s">
        <v>271</v>
      </c>
      <c r="H161" s="28">
        <v>4</v>
      </c>
      <c r="I161" s="32">
        <v>45.5</v>
      </c>
      <c r="J161" s="26">
        <f t="shared" si="8"/>
        <v>45.5</v>
      </c>
      <c r="K161" s="33">
        <v>65000</v>
      </c>
      <c r="L161" s="27">
        <f t="shared" si="9"/>
        <v>2957500</v>
      </c>
      <c r="M161" s="33"/>
      <c r="N161" s="33">
        <f t="shared" si="11"/>
        <v>2957500</v>
      </c>
      <c r="O161" s="31"/>
      <c r="P161" s="31"/>
      <c r="Q161" s="28" t="s">
        <v>320</v>
      </c>
      <c r="R161" s="31" t="s">
        <v>216</v>
      </c>
    </row>
    <row r="162" spans="1:18" ht="20.100000000000001" customHeight="1">
      <c r="A162" s="28">
        <f t="shared" si="10"/>
        <v>154</v>
      </c>
      <c r="B162" s="28" t="s">
        <v>618</v>
      </c>
      <c r="C162" s="29" t="s">
        <v>435</v>
      </c>
      <c r="D162" s="30" t="s">
        <v>347</v>
      </c>
      <c r="E162" s="28">
        <v>3</v>
      </c>
      <c r="F162" s="31" t="s">
        <v>273</v>
      </c>
      <c r="G162" s="31" t="s">
        <v>271</v>
      </c>
      <c r="H162" s="28">
        <v>4</v>
      </c>
      <c r="I162" s="32">
        <v>45.5</v>
      </c>
      <c r="J162" s="26">
        <f t="shared" si="8"/>
        <v>45.5</v>
      </c>
      <c r="K162" s="33">
        <v>65000</v>
      </c>
      <c r="L162" s="27">
        <f t="shared" si="9"/>
        <v>2957500</v>
      </c>
      <c r="M162" s="33"/>
      <c r="N162" s="33">
        <f t="shared" si="11"/>
        <v>2957500</v>
      </c>
      <c r="O162" s="31"/>
      <c r="P162" s="31"/>
      <c r="Q162" s="28" t="s">
        <v>320</v>
      </c>
      <c r="R162" s="31" t="s">
        <v>216</v>
      </c>
    </row>
    <row r="163" spans="1:18" ht="20.100000000000001" customHeight="1">
      <c r="A163" s="28">
        <f t="shared" si="10"/>
        <v>155</v>
      </c>
      <c r="B163" s="28" t="s">
        <v>618</v>
      </c>
      <c r="C163" s="29" t="s">
        <v>435</v>
      </c>
      <c r="D163" s="30" t="s">
        <v>347</v>
      </c>
      <c r="E163" s="28">
        <v>3</v>
      </c>
      <c r="F163" s="31" t="s">
        <v>273</v>
      </c>
      <c r="G163" s="31" t="s">
        <v>271</v>
      </c>
      <c r="H163" s="28">
        <v>3</v>
      </c>
      <c r="I163" s="32">
        <v>45.4</v>
      </c>
      <c r="J163" s="26">
        <f t="shared" si="8"/>
        <v>45.4</v>
      </c>
      <c r="K163" s="33">
        <v>65000</v>
      </c>
      <c r="L163" s="27">
        <f t="shared" si="9"/>
        <v>2951000</v>
      </c>
      <c r="M163" s="33"/>
      <c r="N163" s="33">
        <f t="shared" si="11"/>
        <v>2951000</v>
      </c>
      <c r="O163" s="31"/>
      <c r="P163" s="31"/>
      <c r="Q163" s="28" t="s">
        <v>320</v>
      </c>
      <c r="R163" s="31" t="s">
        <v>216</v>
      </c>
    </row>
    <row r="164" spans="1:18" ht="20.100000000000001" customHeight="1">
      <c r="A164" s="28">
        <f t="shared" si="10"/>
        <v>156</v>
      </c>
      <c r="B164" s="28" t="s">
        <v>618</v>
      </c>
      <c r="C164" s="29" t="s">
        <v>435</v>
      </c>
      <c r="D164" s="30" t="s">
        <v>347</v>
      </c>
      <c r="E164" s="28">
        <v>3</v>
      </c>
      <c r="F164" s="31" t="s">
        <v>273</v>
      </c>
      <c r="G164" s="31" t="s">
        <v>271</v>
      </c>
      <c r="H164" s="28">
        <v>1</v>
      </c>
      <c r="I164" s="32">
        <v>45.1</v>
      </c>
      <c r="J164" s="26">
        <f t="shared" si="8"/>
        <v>45.1</v>
      </c>
      <c r="K164" s="33">
        <v>65000</v>
      </c>
      <c r="L164" s="27">
        <f t="shared" si="9"/>
        <v>2931500</v>
      </c>
      <c r="M164" s="33"/>
      <c r="N164" s="33">
        <f t="shared" si="11"/>
        <v>2931500</v>
      </c>
      <c r="O164" s="31"/>
      <c r="P164" s="31"/>
      <c r="Q164" s="28" t="s">
        <v>320</v>
      </c>
      <c r="R164" s="31" t="s">
        <v>216</v>
      </c>
    </row>
    <row r="165" spans="1:18" ht="20.100000000000001" customHeight="1">
      <c r="A165" s="28">
        <f t="shared" si="10"/>
        <v>157</v>
      </c>
      <c r="B165" s="28" t="s">
        <v>618</v>
      </c>
      <c r="C165" s="29" t="s">
        <v>435</v>
      </c>
      <c r="D165" s="30" t="s">
        <v>347</v>
      </c>
      <c r="E165" s="28">
        <v>3</v>
      </c>
      <c r="F165" s="31" t="s">
        <v>273</v>
      </c>
      <c r="G165" s="31" t="s">
        <v>270</v>
      </c>
      <c r="H165" s="28">
        <v>2</v>
      </c>
      <c r="I165" s="32">
        <v>30.3</v>
      </c>
      <c r="J165" s="26">
        <f t="shared" si="8"/>
        <v>30.3</v>
      </c>
      <c r="K165" s="33">
        <v>65000</v>
      </c>
      <c r="L165" s="27">
        <f t="shared" si="9"/>
        <v>1969500</v>
      </c>
      <c r="M165" s="33"/>
      <c r="N165" s="33">
        <f t="shared" si="11"/>
        <v>1969500</v>
      </c>
      <c r="O165" s="31"/>
      <c r="P165" s="31"/>
      <c r="Q165" s="28" t="s">
        <v>320</v>
      </c>
      <c r="R165" s="31" t="s">
        <v>216</v>
      </c>
    </row>
    <row r="166" spans="1:18" ht="20.100000000000001" customHeight="1">
      <c r="A166" s="28">
        <f t="shared" si="10"/>
        <v>158</v>
      </c>
      <c r="B166" s="28" t="s">
        <v>969</v>
      </c>
      <c r="C166" s="29" t="s">
        <v>914</v>
      </c>
      <c r="D166" s="30" t="s">
        <v>347</v>
      </c>
      <c r="E166" s="28">
        <v>3</v>
      </c>
      <c r="F166" s="31" t="s">
        <v>273</v>
      </c>
      <c r="G166" s="31" t="s">
        <v>897</v>
      </c>
      <c r="H166" s="28">
        <v>1</v>
      </c>
      <c r="I166" s="32">
        <v>45.1</v>
      </c>
      <c r="J166" s="26">
        <f t="shared" si="8"/>
        <v>45.1</v>
      </c>
      <c r="K166" s="33">
        <v>65000</v>
      </c>
      <c r="L166" s="27">
        <f t="shared" si="9"/>
        <v>2931500</v>
      </c>
      <c r="M166" s="33"/>
      <c r="N166" s="33">
        <f t="shared" si="11"/>
        <v>2931500</v>
      </c>
      <c r="O166" s="31"/>
      <c r="P166" s="31"/>
      <c r="Q166" s="28" t="s">
        <v>320</v>
      </c>
      <c r="R166" s="31" t="s">
        <v>216</v>
      </c>
    </row>
    <row r="167" spans="1:18" ht="20.100000000000001" customHeight="1">
      <c r="A167" s="28">
        <f t="shared" si="10"/>
        <v>159</v>
      </c>
      <c r="B167" s="28" t="s">
        <v>969</v>
      </c>
      <c r="C167" s="29" t="s">
        <v>914</v>
      </c>
      <c r="D167" s="30" t="s">
        <v>347</v>
      </c>
      <c r="E167" s="28">
        <v>3</v>
      </c>
      <c r="F167" s="31" t="s">
        <v>273</v>
      </c>
      <c r="G167" s="31" t="s">
        <v>1053</v>
      </c>
      <c r="H167" s="28">
        <v>2</v>
      </c>
      <c r="I167" s="32">
        <v>30.3</v>
      </c>
      <c r="J167" s="26">
        <f t="shared" si="8"/>
        <v>30.3</v>
      </c>
      <c r="K167" s="33">
        <v>65000</v>
      </c>
      <c r="L167" s="27">
        <f t="shared" si="9"/>
        <v>1969500</v>
      </c>
      <c r="M167" s="33"/>
      <c r="N167" s="33">
        <f t="shared" si="11"/>
        <v>1969500</v>
      </c>
      <c r="O167" s="31"/>
      <c r="P167" s="31"/>
      <c r="Q167" s="28" t="s">
        <v>320</v>
      </c>
      <c r="R167" s="31" t="s">
        <v>216</v>
      </c>
    </row>
    <row r="168" spans="1:18" ht="20.100000000000001" customHeight="1">
      <c r="A168" s="28">
        <f t="shared" si="10"/>
        <v>160</v>
      </c>
      <c r="B168" s="28" t="s">
        <v>969</v>
      </c>
      <c r="C168" s="29" t="s">
        <v>914</v>
      </c>
      <c r="D168" s="30" t="s">
        <v>347</v>
      </c>
      <c r="E168" s="28">
        <v>3</v>
      </c>
      <c r="F168" s="31" t="s">
        <v>273</v>
      </c>
      <c r="G168" s="31" t="s">
        <v>1054</v>
      </c>
      <c r="H168" s="28">
        <v>2</v>
      </c>
      <c r="I168" s="32">
        <v>30.3</v>
      </c>
      <c r="J168" s="26">
        <f t="shared" si="8"/>
        <v>45.45</v>
      </c>
      <c r="K168" s="33">
        <v>65000</v>
      </c>
      <c r="L168" s="27">
        <f t="shared" si="9"/>
        <v>2954250</v>
      </c>
      <c r="M168" s="33"/>
      <c r="N168" s="33">
        <f t="shared" si="11"/>
        <v>2954250</v>
      </c>
      <c r="O168" s="31" t="s">
        <v>1176</v>
      </c>
      <c r="P168" s="31" t="s">
        <v>676</v>
      </c>
      <c r="Q168" s="28" t="s">
        <v>676</v>
      </c>
      <c r="R168" s="31" t="s">
        <v>216</v>
      </c>
    </row>
    <row r="169" spans="1:18" ht="20.100000000000001" customHeight="1">
      <c r="A169" s="28">
        <f t="shared" si="10"/>
        <v>161</v>
      </c>
      <c r="B169" s="28" t="s">
        <v>545</v>
      </c>
      <c r="C169" s="29" t="s">
        <v>436</v>
      </c>
      <c r="D169" s="30" t="s">
        <v>394</v>
      </c>
      <c r="E169" s="28">
        <v>3</v>
      </c>
      <c r="F169" s="31" t="s">
        <v>273</v>
      </c>
      <c r="G169" s="31" t="s">
        <v>272</v>
      </c>
      <c r="H169" s="28">
        <v>3</v>
      </c>
      <c r="I169" s="32">
        <v>30.4</v>
      </c>
      <c r="J169" s="26">
        <f t="shared" si="8"/>
        <v>30.4</v>
      </c>
      <c r="K169" s="33">
        <v>65000</v>
      </c>
      <c r="L169" s="27">
        <f t="shared" si="9"/>
        <v>1976000</v>
      </c>
      <c r="M169" s="33"/>
      <c r="N169" s="33">
        <f t="shared" si="11"/>
        <v>1976000</v>
      </c>
      <c r="O169" s="31"/>
      <c r="P169" s="31"/>
      <c r="Q169" s="28" t="s">
        <v>320</v>
      </c>
      <c r="R169" s="31" t="s">
        <v>216</v>
      </c>
    </row>
    <row r="170" spans="1:18" ht="20.100000000000001" customHeight="1">
      <c r="A170" s="28">
        <f t="shared" si="10"/>
        <v>162</v>
      </c>
      <c r="B170" s="28" t="s">
        <v>545</v>
      </c>
      <c r="C170" s="29" t="s">
        <v>436</v>
      </c>
      <c r="D170" s="30" t="s">
        <v>394</v>
      </c>
      <c r="E170" s="28">
        <v>3</v>
      </c>
      <c r="F170" s="31" t="s">
        <v>273</v>
      </c>
      <c r="G170" s="31" t="s">
        <v>272</v>
      </c>
      <c r="H170" s="28">
        <v>5</v>
      </c>
      <c r="I170" s="32">
        <v>30.6</v>
      </c>
      <c r="J170" s="26">
        <f t="shared" si="8"/>
        <v>30.6</v>
      </c>
      <c r="K170" s="33">
        <v>65000</v>
      </c>
      <c r="L170" s="27">
        <f t="shared" si="9"/>
        <v>1989000</v>
      </c>
      <c r="M170" s="33"/>
      <c r="N170" s="33">
        <f t="shared" si="11"/>
        <v>1989000</v>
      </c>
      <c r="O170" s="31"/>
      <c r="P170" s="31"/>
      <c r="Q170" s="28" t="s">
        <v>320</v>
      </c>
      <c r="R170" s="31" t="s">
        <v>216</v>
      </c>
    </row>
    <row r="171" spans="1:18" ht="20.100000000000001" customHeight="1">
      <c r="A171" s="28">
        <f t="shared" si="10"/>
        <v>163</v>
      </c>
      <c r="B171" s="28" t="s">
        <v>545</v>
      </c>
      <c r="C171" s="29" t="s">
        <v>436</v>
      </c>
      <c r="D171" s="30" t="s">
        <v>394</v>
      </c>
      <c r="E171" s="28">
        <v>3</v>
      </c>
      <c r="F171" s="31" t="s">
        <v>273</v>
      </c>
      <c r="G171" s="31" t="s">
        <v>272</v>
      </c>
      <c r="H171" s="28">
        <v>3</v>
      </c>
      <c r="I171" s="32">
        <v>30.4</v>
      </c>
      <c r="J171" s="26">
        <f t="shared" si="8"/>
        <v>30.4</v>
      </c>
      <c r="K171" s="33">
        <v>65000</v>
      </c>
      <c r="L171" s="27">
        <f t="shared" si="9"/>
        <v>1976000</v>
      </c>
      <c r="M171" s="33"/>
      <c r="N171" s="33">
        <f t="shared" si="11"/>
        <v>1976000</v>
      </c>
      <c r="O171" s="31"/>
      <c r="P171" s="31"/>
      <c r="Q171" s="28" t="s">
        <v>320</v>
      </c>
      <c r="R171" s="31" t="s">
        <v>216</v>
      </c>
    </row>
    <row r="172" spans="1:18" ht="20.100000000000001" customHeight="1">
      <c r="A172" s="28">
        <f t="shared" si="10"/>
        <v>164</v>
      </c>
      <c r="B172" s="28" t="s">
        <v>890</v>
      </c>
      <c r="C172" s="29" t="s">
        <v>885</v>
      </c>
      <c r="D172" s="30" t="s">
        <v>437</v>
      </c>
      <c r="E172" s="28">
        <v>3</v>
      </c>
      <c r="F172" s="31" t="s">
        <v>273</v>
      </c>
      <c r="G172" s="31" t="s">
        <v>272</v>
      </c>
      <c r="H172" s="28">
        <v>1</v>
      </c>
      <c r="I172" s="32">
        <v>30.1</v>
      </c>
      <c r="J172" s="26">
        <f t="shared" si="8"/>
        <v>30.1</v>
      </c>
      <c r="K172" s="33">
        <v>65000</v>
      </c>
      <c r="L172" s="27">
        <f t="shared" si="9"/>
        <v>1956500</v>
      </c>
      <c r="M172" s="33"/>
      <c r="N172" s="33">
        <f t="shared" si="11"/>
        <v>1956500</v>
      </c>
      <c r="O172" s="31"/>
      <c r="P172" s="31"/>
      <c r="Q172" s="28" t="s">
        <v>320</v>
      </c>
      <c r="R172" s="31" t="s">
        <v>216</v>
      </c>
    </row>
    <row r="173" spans="1:18" ht="20.100000000000001" customHeight="1">
      <c r="A173" s="28">
        <f t="shared" si="10"/>
        <v>165</v>
      </c>
      <c r="B173" s="28" t="s">
        <v>446</v>
      </c>
      <c r="C173" s="29" t="s">
        <v>447</v>
      </c>
      <c r="D173" s="30" t="s">
        <v>339</v>
      </c>
      <c r="E173" s="28">
        <v>3</v>
      </c>
      <c r="F173" s="31" t="s">
        <v>493</v>
      </c>
      <c r="G173" s="31" t="s">
        <v>491</v>
      </c>
      <c r="H173" s="28">
        <v>3</v>
      </c>
      <c r="I173" s="32">
        <v>30.4</v>
      </c>
      <c r="J173" s="26">
        <f t="shared" si="8"/>
        <v>30.4</v>
      </c>
      <c r="K173" s="33">
        <v>65000</v>
      </c>
      <c r="L173" s="27">
        <f t="shared" si="9"/>
        <v>1976000</v>
      </c>
      <c r="M173" s="33"/>
      <c r="N173" s="33">
        <f t="shared" si="11"/>
        <v>1976000</v>
      </c>
      <c r="O173" s="31"/>
      <c r="P173" s="31"/>
      <c r="Q173" s="28" t="s">
        <v>320</v>
      </c>
      <c r="R173" s="31" t="s">
        <v>187</v>
      </c>
    </row>
    <row r="174" spans="1:18" ht="20.100000000000001" customHeight="1">
      <c r="A174" s="28">
        <f t="shared" si="10"/>
        <v>166</v>
      </c>
      <c r="B174" s="28" t="s">
        <v>724</v>
      </c>
      <c r="C174" s="29" t="s">
        <v>737</v>
      </c>
      <c r="D174" s="30" t="s">
        <v>366</v>
      </c>
      <c r="E174" s="28">
        <v>3</v>
      </c>
      <c r="F174" s="31" t="s">
        <v>493</v>
      </c>
      <c r="G174" s="31" t="s">
        <v>489</v>
      </c>
      <c r="H174" s="28">
        <v>1</v>
      </c>
      <c r="I174" s="32">
        <v>30.1</v>
      </c>
      <c r="J174" s="26">
        <f t="shared" si="8"/>
        <v>30.1</v>
      </c>
      <c r="K174" s="33">
        <v>65000</v>
      </c>
      <c r="L174" s="27">
        <f t="shared" si="9"/>
        <v>1956500</v>
      </c>
      <c r="M174" s="33"/>
      <c r="N174" s="33">
        <f t="shared" si="11"/>
        <v>1956500</v>
      </c>
      <c r="O174" s="31"/>
      <c r="P174" s="31"/>
      <c r="Q174" s="28" t="s">
        <v>320</v>
      </c>
      <c r="R174" s="31" t="s">
        <v>187</v>
      </c>
    </row>
    <row r="175" spans="1:18" ht="20.100000000000001" customHeight="1">
      <c r="A175" s="28">
        <f t="shared" si="10"/>
        <v>167</v>
      </c>
      <c r="B175" s="28" t="s">
        <v>724</v>
      </c>
      <c r="C175" s="29" t="s">
        <v>737</v>
      </c>
      <c r="D175" s="30" t="s">
        <v>366</v>
      </c>
      <c r="E175" s="28">
        <v>3</v>
      </c>
      <c r="F175" s="31" t="s">
        <v>493</v>
      </c>
      <c r="G175" s="31" t="s">
        <v>490</v>
      </c>
      <c r="H175" s="28">
        <v>3</v>
      </c>
      <c r="I175" s="32">
        <v>15.4</v>
      </c>
      <c r="J175" s="26">
        <f t="shared" si="8"/>
        <v>15.4</v>
      </c>
      <c r="K175" s="33">
        <v>65000</v>
      </c>
      <c r="L175" s="27">
        <f t="shared" si="9"/>
        <v>1001000</v>
      </c>
      <c r="M175" s="33"/>
      <c r="N175" s="33">
        <f t="shared" si="11"/>
        <v>1001000</v>
      </c>
      <c r="O175" s="31"/>
      <c r="P175" s="31"/>
      <c r="Q175" s="28" t="s">
        <v>320</v>
      </c>
      <c r="R175" s="31" t="s">
        <v>187</v>
      </c>
    </row>
    <row r="176" spans="1:18" ht="20.100000000000001" customHeight="1">
      <c r="A176" s="28">
        <f t="shared" si="10"/>
        <v>168</v>
      </c>
      <c r="B176" s="28" t="s">
        <v>724</v>
      </c>
      <c r="C176" s="29" t="s">
        <v>737</v>
      </c>
      <c r="D176" s="30" t="s">
        <v>366</v>
      </c>
      <c r="E176" s="28">
        <v>3</v>
      </c>
      <c r="F176" s="31" t="s">
        <v>493</v>
      </c>
      <c r="G176" s="31" t="s">
        <v>490</v>
      </c>
      <c r="H176" s="28">
        <v>1</v>
      </c>
      <c r="I176" s="32">
        <v>15.1</v>
      </c>
      <c r="J176" s="26">
        <f t="shared" si="8"/>
        <v>15.1</v>
      </c>
      <c r="K176" s="33">
        <v>65000</v>
      </c>
      <c r="L176" s="27">
        <f t="shared" si="9"/>
        <v>981500</v>
      </c>
      <c r="M176" s="33"/>
      <c r="N176" s="33">
        <f t="shared" si="11"/>
        <v>981500</v>
      </c>
      <c r="O176" s="31"/>
      <c r="P176" s="31"/>
      <c r="Q176" s="28" t="s">
        <v>320</v>
      </c>
      <c r="R176" s="31" t="s">
        <v>187</v>
      </c>
    </row>
    <row r="177" spans="1:18" ht="20.100000000000001" customHeight="1">
      <c r="A177" s="28">
        <f t="shared" si="10"/>
        <v>169</v>
      </c>
      <c r="B177" s="28" t="s">
        <v>724</v>
      </c>
      <c r="C177" s="29" t="s">
        <v>737</v>
      </c>
      <c r="D177" s="30" t="s">
        <v>366</v>
      </c>
      <c r="E177" s="28">
        <v>3</v>
      </c>
      <c r="F177" s="31" t="s">
        <v>493</v>
      </c>
      <c r="G177" s="31" t="s">
        <v>490</v>
      </c>
      <c r="H177" s="28">
        <v>1</v>
      </c>
      <c r="I177" s="32">
        <v>15.1</v>
      </c>
      <c r="J177" s="26">
        <f t="shared" si="8"/>
        <v>15.1</v>
      </c>
      <c r="K177" s="33">
        <v>65000</v>
      </c>
      <c r="L177" s="27">
        <f t="shared" si="9"/>
        <v>981500</v>
      </c>
      <c r="M177" s="33"/>
      <c r="N177" s="33">
        <f t="shared" si="11"/>
        <v>981500</v>
      </c>
      <c r="O177" s="31"/>
      <c r="P177" s="31"/>
      <c r="Q177" s="28" t="s">
        <v>320</v>
      </c>
      <c r="R177" s="31" t="s">
        <v>187</v>
      </c>
    </row>
    <row r="178" spans="1:18" ht="20.100000000000001" customHeight="1">
      <c r="A178" s="28">
        <f t="shared" si="10"/>
        <v>170</v>
      </c>
      <c r="B178" s="28" t="s">
        <v>724</v>
      </c>
      <c r="C178" s="29" t="s">
        <v>737</v>
      </c>
      <c r="D178" s="30" t="s">
        <v>366</v>
      </c>
      <c r="E178" s="28">
        <v>3</v>
      </c>
      <c r="F178" s="31" t="s">
        <v>493</v>
      </c>
      <c r="G178" s="31" t="s">
        <v>490</v>
      </c>
      <c r="H178" s="28">
        <v>1</v>
      </c>
      <c r="I178" s="32">
        <v>15.1</v>
      </c>
      <c r="J178" s="26">
        <f t="shared" si="8"/>
        <v>15.1</v>
      </c>
      <c r="K178" s="33">
        <v>65000</v>
      </c>
      <c r="L178" s="27">
        <f t="shared" si="9"/>
        <v>981500</v>
      </c>
      <c r="M178" s="33"/>
      <c r="N178" s="33">
        <f t="shared" si="11"/>
        <v>981500</v>
      </c>
      <c r="O178" s="31"/>
      <c r="P178" s="31"/>
      <c r="Q178" s="28" t="s">
        <v>320</v>
      </c>
      <c r="R178" s="31" t="s">
        <v>187</v>
      </c>
    </row>
    <row r="179" spans="1:18" ht="20.100000000000001" customHeight="1">
      <c r="A179" s="28">
        <f t="shared" si="10"/>
        <v>171</v>
      </c>
      <c r="B179" s="28" t="s">
        <v>724</v>
      </c>
      <c r="C179" s="29" t="s">
        <v>737</v>
      </c>
      <c r="D179" s="30" t="s">
        <v>366</v>
      </c>
      <c r="E179" s="28">
        <v>3</v>
      </c>
      <c r="F179" s="31" t="s">
        <v>493</v>
      </c>
      <c r="G179" s="31" t="s">
        <v>493</v>
      </c>
      <c r="H179" s="28">
        <v>1</v>
      </c>
      <c r="I179" s="32">
        <v>45.1</v>
      </c>
      <c r="J179" s="26">
        <f t="shared" si="8"/>
        <v>45.1</v>
      </c>
      <c r="K179" s="33">
        <v>65000</v>
      </c>
      <c r="L179" s="27">
        <f t="shared" si="9"/>
        <v>2931500</v>
      </c>
      <c r="M179" s="33"/>
      <c r="N179" s="33">
        <f t="shared" si="11"/>
        <v>2931500</v>
      </c>
      <c r="O179" s="31"/>
      <c r="P179" s="31"/>
      <c r="Q179" s="28" t="s">
        <v>320</v>
      </c>
      <c r="R179" s="31" t="s">
        <v>187</v>
      </c>
    </row>
    <row r="180" spans="1:18" ht="20.100000000000001" customHeight="1">
      <c r="A180" s="28">
        <f t="shared" si="10"/>
        <v>172</v>
      </c>
      <c r="B180" s="28" t="s">
        <v>724</v>
      </c>
      <c r="C180" s="29" t="s">
        <v>737</v>
      </c>
      <c r="D180" s="30" t="s">
        <v>366</v>
      </c>
      <c r="E180" s="28">
        <v>3</v>
      </c>
      <c r="F180" s="31" t="s">
        <v>493</v>
      </c>
      <c r="G180" s="31" t="s">
        <v>493</v>
      </c>
      <c r="H180" s="28">
        <v>1</v>
      </c>
      <c r="I180" s="32">
        <v>45.1</v>
      </c>
      <c r="J180" s="26">
        <f t="shared" si="8"/>
        <v>45.1</v>
      </c>
      <c r="K180" s="33">
        <v>65000</v>
      </c>
      <c r="L180" s="27">
        <f t="shared" si="9"/>
        <v>2931500</v>
      </c>
      <c r="M180" s="33"/>
      <c r="N180" s="33">
        <f t="shared" si="11"/>
        <v>2931500</v>
      </c>
      <c r="O180" s="31"/>
      <c r="P180" s="31"/>
      <c r="Q180" s="28" t="s">
        <v>320</v>
      </c>
      <c r="R180" s="31" t="s">
        <v>187</v>
      </c>
    </row>
    <row r="181" spans="1:18" ht="20.100000000000001" customHeight="1">
      <c r="A181" s="28">
        <f t="shared" si="10"/>
        <v>173</v>
      </c>
      <c r="B181" s="28" t="s">
        <v>627</v>
      </c>
      <c r="C181" s="29" t="s">
        <v>444</v>
      </c>
      <c r="D181" s="30" t="s">
        <v>357</v>
      </c>
      <c r="E181" s="28">
        <v>3</v>
      </c>
      <c r="F181" s="31" t="s">
        <v>493</v>
      </c>
      <c r="G181" s="31" t="s">
        <v>247</v>
      </c>
      <c r="H181" s="28">
        <v>3</v>
      </c>
      <c r="I181" s="32">
        <v>30.4</v>
      </c>
      <c r="J181" s="26">
        <f t="shared" si="8"/>
        <v>30.4</v>
      </c>
      <c r="K181" s="33">
        <v>65000</v>
      </c>
      <c r="L181" s="27">
        <f t="shared" si="9"/>
        <v>1976000</v>
      </c>
      <c r="M181" s="33"/>
      <c r="N181" s="33">
        <f t="shared" si="11"/>
        <v>1976000</v>
      </c>
      <c r="O181" s="31"/>
      <c r="P181" s="31"/>
      <c r="Q181" s="28" t="s">
        <v>320</v>
      </c>
      <c r="R181" s="31" t="s">
        <v>187</v>
      </c>
    </row>
    <row r="182" spans="1:18" ht="20.100000000000001" customHeight="1">
      <c r="A182" s="28">
        <f t="shared" si="10"/>
        <v>174</v>
      </c>
      <c r="B182" s="28" t="s">
        <v>627</v>
      </c>
      <c r="C182" s="29" t="s">
        <v>444</v>
      </c>
      <c r="D182" s="30" t="s">
        <v>357</v>
      </c>
      <c r="E182" s="28">
        <v>3</v>
      </c>
      <c r="F182" s="31" t="s">
        <v>493</v>
      </c>
      <c r="G182" s="31" t="s">
        <v>247</v>
      </c>
      <c r="H182" s="28">
        <v>2</v>
      </c>
      <c r="I182" s="32">
        <v>30.3</v>
      </c>
      <c r="J182" s="26">
        <f t="shared" si="8"/>
        <v>30.3</v>
      </c>
      <c r="K182" s="33">
        <v>65000</v>
      </c>
      <c r="L182" s="27">
        <f t="shared" si="9"/>
        <v>1969500</v>
      </c>
      <c r="M182" s="33"/>
      <c r="N182" s="33">
        <f t="shared" si="11"/>
        <v>1969500</v>
      </c>
      <c r="O182" s="31"/>
      <c r="P182" s="31"/>
      <c r="Q182" s="28" t="s">
        <v>320</v>
      </c>
      <c r="R182" s="31" t="s">
        <v>187</v>
      </c>
    </row>
    <row r="183" spans="1:18" ht="20.100000000000001" customHeight="1">
      <c r="A183" s="28">
        <f t="shared" si="10"/>
        <v>175</v>
      </c>
      <c r="B183" s="28" t="s">
        <v>628</v>
      </c>
      <c r="C183" s="29" t="s">
        <v>348</v>
      </c>
      <c r="D183" s="30" t="s">
        <v>445</v>
      </c>
      <c r="E183" s="28">
        <v>3</v>
      </c>
      <c r="F183" s="31" t="s">
        <v>493</v>
      </c>
      <c r="G183" s="31" t="s">
        <v>746</v>
      </c>
      <c r="H183" s="28">
        <v>1</v>
      </c>
      <c r="I183" s="32">
        <v>30.1</v>
      </c>
      <c r="J183" s="26">
        <f t="shared" si="8"/>
        <v>30.1</v>
      </c>
      <c r="K183" s="33">
        <v>65000</v>
      </c>
      <c r="L183" s="27">
        <f t="shared" si="9"/>
        <v>1956500</v>
      </c>
      <c r="M183" s="33"/>
      <c r="N183" s="33">
        <f t="shared" si="11"/>
        <v>1956500</v>
      </c>
      <c r="O183" s="31"/>
      <c r="P183" s="31"/>
      <c r="Q183" s="28" t="s">
        <v>320</v>
      </c>
      <c r="R183" s="31" t="s">
        <v>187</v>
      </c>
    </row>
    <row r="184" spans="1:18" ht="20.100000000000001" customHeight="1">
      <c r="A184" s="28">
        <f t="shared" si="10"/>
        <v>176</v>
      </c>
      <c r="B184" s="28" t="s">
        <v>628</v>
      </c>
      <c r="C184" s="29" t="s">
        <v>348</v>
      </c>
      <c r="D184" s="30" t="s">
        <v>445</v>
      </c>
      <c r="E184" s="28">
        <v>3</v>
      </c>
      <c r="F184" s="31" t="s">
        <v>493</v>
      </c>
      <c r="G184" s="31" t="s">
        <v>746</v>
      </c>
      <c r="H184" s="28">
        <v>2</v>
      </c>
      <c r="I184" s="32">
        <v>30.3</v>
      </c>
      <c r="J184" s="26">
        <f t="shared" si="8"/>
        <v>30.3</v>
      </c>
      <c r="K184" s="33">
        <v>65000</v>
      </c>
      <c r="L184" s="27">
        <f t="shared" si="9"/>
        <v>1969500</v>
      </c>
      <c r="M184" s="33"/>
      <c r="N184" s="33">
        <f t="shared" si="11"/>
        <v>1969500</v>
      </c>
      <c r="O184" s="31"/>
      <c r="P184" s="31"/>
      <c r="Q184" s="28" t="s">
        <v>320</v>
      </c>
      <c r="R184" s="31" t="s">
        <v>187</v>
      </c>
    </row>
    <row r="185" spans="1:18" ht="20.100000000000001" customHeight="1">
      <c r="A185" s="28">
        <f t="shared" si="10"/>
        <v>177</v>
      </c>
      <c r="B185" s="28" t="s">
        <v>628</v>
      </c>
      <c r="C185" s="29" t="s">
        <v>348</v>
      </c>
      <c r="D185" s="30" t="s">
        <v>445</v>
      </c>
      <c r="E185" s="28">
        <v>3</v>
      </c>
      <c r="F185" s="31" t="s">
        <v>493</v>
      </c>
      <c r="G185" s="31" t="s">
        <v>746</v>
      </c>
      <c r="H185" s="28">
        <v>3</v>
      </c>
      <c r="I185" s="32">
        <v>30.4</v>
      </c>
      <c r="J185" s="26">
        <f t="shared" si="8"/>
        <v>30.4</v>
      </c>
      <c r="K185" s="33">
        <v>65000</v>
      </c>
      <c r="L185" s="27">
        <f t="shared" si="9"/>
        <v>1976000</v>
      </c>
      <c r="M185" s="33"/>
      <c r="N185" s="33">
        <f t="shared" si="11"/>
        <v>1976000</v>
      </c>
      <c r="O185" s="31"/>
      <c r="P185" s="31"/>
      <c r="Q185" s="28" t="s">
        <v>320</v>
      </c>
      <c r="R185" s="31" t="s">
        <v>187</v>
      </c>
    </row>
    <row r="186" spans="1:18" ht="20.100000000000001" customHeight="1">
      <c r="A186" s="28">
        <f t="shared" si="10"/>
        <v>178</v>
      </c>
      <c r="B186" s="28" t="s">
        <v>628</v>
      </c>
      <c r="C186" s="29" t="s">
        <v>348</v>
      </c>
      <c r="D186" s="30" t="s">
        <v>445</v>
      </c>
      <c r="E186" s="28">
        <v>3</v>
      </c>
      <c r="F186" s="31" t="s">
        <v>493</v>
      </c>
      <c r="G186" s="31" t="s">
        <v>493</v>
      </c>
      <c r="H186" s="28">
        <v>2</v>
      </c>
      <c r="I186" s="32">
        <v>45.3</v>
      </c>
      <c r="J186" s="26">
        <f t="shared" si="8"/>
        <v>45.3</v>
      </c>
      <c r="K186" s="33">
        <v>65000</v>
      </c>
      <c r="L186" s="27">
        <f t="shared" si="9"/>
        <v>2944500</v>
      </c>
      <c r="M186" s="33"/>
      <c r="N186" s="33">
        <f t="shared" si="11"/>
        <v>2944500</v>
      </c>
      <c r="O186" s="31"/>
      <c r="P186" s="31"/>
      <c r="Q186" s="28" t="s">
        <v>320</v>
      </c>
      <c r="R186" s="31" t="s">
        <v>187</v>
      </c>
    </row>
    <row r="187" spans="1:18" ht="20.100000000000001" customHeight="1">
      <c r="A187" s="28">
        <f t="shared" si="10"/>
        <v>179</v>
      </c>
      <c r="B187" s="28" t="s">
        <v>628</v>
      </c>
      <c r="C187" s="29" t="s">
        <v>348</v>
      </c>
      <c r="D187" s="30" t="s">
        <v>445</v>
      </c>
      <c r="E187" s="28">
        <v>3</v>
      </c>
      <c r="F187" s="31" t="s">
        <v>493</v>
      </c>
      <c r="G187" s="31" t="s">
        <v>493</v>
      </c>
      <c r="H187" s="28">
        <v>6</v>
      </c>
      <c r="I187" s="32">
        <v>45.8</v>
      </c>
      <c r="J187" s="26">
        <f t="shared" si="8"/>
        <v>45.8</v>
      </c>
      <c r="K187" s="33">
        <v>65000</v>
      </c>
      <c r="L187" s="27">
        <f t="shared" si="9"/>
        <v>2977000</v>
      </c>
      <c r="M187" s="33"/>
      <c r="N187" s="33">
        <f t="shared" si="11"/>
        <v>2977000</v>
      </c>
      <c r="O187" s="31"/>
      <c r="P187" s="31"/>
      <c r="Q187" s="28" t="s">
        <v>320</v>
      </c>
      <c r="R187" s="31" t="s">
        <v>187</v>
      </c>
    </row>
    <row r="188" spans="1:18" ht="20.100000000000001" customHeight="1">
      <c r="A188" s="28">
        <f t="shared" si="10"/>
        <v>180</v>
      </c>
      <c r="B188" s="28" t="s">
        <v>628</v>
      </c>
      <c r="C188" s="29" t="s">
        <v>348</v>
      </c>
      <c r="D188" s="30" t="s">
        <v>445</v>
      </c>
      <c r="E188" s="28">
        <v>3</v>
      </c>
      <c r="F188" s="31" t="s">
        <v>493</v>
      </c>
      <c r="G188" s="31" t="s">
        <v>493</v>
      </c>
      <c r="H188" s="28">
        <v>2</v>
      </c>
      <c r="I188" s="32">
        <v>45.3</v>
      </c>
      <c r="J188" s="26">
        <f t="shared" si="8"/>
        <v>45.3</v>
      </c>
      <c r="K188" s="33">
        <v>65000</v>
      </c>
      <c r="L188" s="27">
        <f t="shared" si="9"/>
        <v>2944500</v>
      </c>
      <c r="M188" s="33"/>
      <c r="N188" s="33">
        <f t="shared" si="11"/>
        <v>2944500</v>
      </c>
      <c r="O188" s="31"/>
      <c r="P188" s="31"/>
      <c r="Q188" s="28" t="s">
        <v>320</v>
      </c>
      <c r="R188" s="31" t="s">
        <v>187</v>
      </c>
    </row>
    <row r="189" spans="1:18" ht="20.100000000000001" customHeight="1">
      <c r="A189" s="28">
        <f t="shared" si="10"/>
        <v>181</v>
      </c>
      <c r="B189" s="28" t="s">
        <v>629</v>
      </c>
      <c r="C189" s="29" t="s">
        <v>334</v>
      </c>
      <c r="D189" s="30" t="s">
        <v>443</v>
      </c>
      <c r="E189" s="28">
        <v>3</v>
      </c>
      <c r="F189" s="31" t="s">
        <v>493</v>
      </c>
      <c r="G189" s="31" t="s">
        <v>491</v>
      </c>
      <c r="H189" s="28">
        <v>1</v>
      </c>
      <c r="I189" s="32">
        <v>30.1</v>
      </c>
      <c r="J189" s="26">
        <f t="shared" si="8"/>
        <v>30.1</v>
      </c>
      <c r="K189" s="33">
        <v>65000</v>
      </c>
      <c r="L189" s="27">
        <f t="shared" si="9"/>
        <v>1956500</v>
      </c>
      <c r="M189" s="33"/>
      <c r="N189" s="33">
        <f t="shared" si="11"/>
        <v>1956500</v>
      </c>
      <c r="O189" s="31"/>
      <c r="P189" s="31"/>
      <c r="Q189" s="28" t="s">
        <v>320</v>
      </c>
      <c r="R189" s="31" t="s">
        <v>187</v>
      </c>
    </row>
    <row r="190" spans="1:18" ht="20.100000000000001" customHeight="1">
      <c r="A190" s="28">
        <f t="shared" si="10"/>
        <v>182</v>
      </c>
      <c r="B190" s="28" t="s">
        <v>629</v>
      </c>
      <c r="C190" s="29" t="s">
        <v>334</v>
      </c>
      <c r="D190" s="30" t="s">
        <v>443</v>
      </c>
      <c r="E190" s="28">
        <v>3</v>
      </c>
      <c r="F190" s="31" t="s">
        <v>493</v>
      </c>
      <c r="G190" s="31" t="s">
        <v>491</v>
      </c>
      <c r="H190" s="28">
        <v>5</v>
      </c>
      <c r="I190" s="32">
        <v>30.6</v>
      </c>
      <c r="J190" s="26">
        <f t="shared" si="8"/>
        <v>30.6</v>
      </c>
      <c r="K190" s="33">
        <v>65000</v>
      </c>
      <c r="L190" s="27">
        <f t="shared" si="9"/>
        <v>1989000</v>
      </c>
      <c r="M190" s="33"/>
      <c r="N190" s="33">
        <f t="shared" si="11"/>
        <v>1989000</v>
      </c>
      <c r="O190" s="31"/>
      <c r="P190" s="31"/>
      <c r="Q190" s="28" t="s">
        <v>320</v>
      </c>
      <c r="R190" s="31" t="s">
        <v>187</v>
      </c>
    </row>
    <row r="191" spans="1:18" ht="20.100000000000001" customHeight="1">
      <c r="A191" s="28">
        <f t="shared" si="10"/>
        <v>183</v>
      </c>
      <c r="B191" s="28" t="s">
        <v>629</v>
      </c>
      <c r="C191" s="29" t="s">
        <v>334</v>
      </c>
      <c r="D191" s="30" t="s">
        <v>443</v>
      </c>
      <c r="E191" s="28">
        <v>3</v>
      </c>
      <c r="F191" s="31" t="s">
        <v>493</v>
      </c>
      <c r="G191" s="31" t="s">
        <v>492</v>
      </c>
      <c r="H191" s="28">
        <v>4</v>
      </c>
      <c r="I191" s="32">
        <v>30.5</v>
      </c>
      <c r="J191" s="26">
        <f t="shared" si="8"/>
        <v>30.5</v>
      </c>
      <c r="K191" s="33">
        <v>65000</v>
      </c>
      <c r="L191" s="27">
        <f t="shared" si="9"/>
        <v>1982500</v>
      </c>
      <c r="M191" s="33"/>
      <c r="N191" s="33">
        <f t="shared" si="11"/>
        <v>1982500</v>
      </c>
      <c r="O191" s="31"/>
      <c r="P191" s="31"/>
      <c r="Q191" s="28" t="s">
        <v>320</v>
      </c>
      <c r="R191" s="31" t="s">
        <v>187</v>
      </c>
    </row>
    <row r="192" spans="1:18" ht="20.100000000000001" customHeight="1">
      <c r="A192" s="28">
        <f t="shared" si="10"/>
        <v>184</v>
      </c>
      <c r="B192" s="28" t="s">
        <v>629</v>
      </c>
      <c r="C192" s="29" t="s">
        <v>334</v>
      </c>
      <c r="D192" s="30" t="s">
        <v>443</v>
      </c>
      <c r="E192" s="28">
        <v>3</v>
      </c>
      <c r="F192" s="31" t="s">
        <v>493</v>
      </c>
      <c r="G192" s="31" t="s">
        <v>492</v>
      </c>
      <c r="H192" s="28">
        <v>3</v>
      </c>
      <c r="I192" s="32">
        <v>30.4</v>
      </c>
      <c r="J192" s="26">
        <f t="shared" si="8"/>
        <v>30.4</v>
      </c>
      <c r="K192" s="33">
        <v>65000</v>
      </c>
      <c r="L192" s="27">
        <f t="shared" si="9"/>
        <v>1976000</v>
      </c>
      <c r="M192" s="33"/>
      <c r="N192" s="33">
        <f t="shared" si="11"/>
        <v>1976000</v>
      </c>
      <c r="O192" s="31"/>
      <c r="P192" s="31"/>
      <c r="Q192" s="28" t="s">
        <v>320</v>
      </c>
      <c r="R192" s="31" t="s">
        <v>187</v>
      </c>
    </row>
    <row r="193" spans="1:18" ht="20.100000000000001" customHeight="1">
      <c r="A193" s="28">
        <f t="shared" si="10"/>
        <v>185</v>
      </c>
      <c r="B193" s="28" t="s">
        <v>629</v>
      </c>
      <c r="C193" s="29" t="s">
        <v>334</v>
      </c>
      <c r="D193" s="30" t="s">
        <v>443</v>
      </c>
      <c r="E193" s="28">
        <v>3</v>
      </c>
      <c r="F193" s="31" t="s">
        <v>493</v>
      </c>
      <c r="G193" s="31" t="s">
        <v>492</v>
      </c>
      <c r="H193" s="28">
        <v>4</v>
      </c>
      <c r="I193" s="32">
        <v>30.5</v>
      </c>
      <c r="J193" s="26">
        <f t="shared" si="8"/>
        <v>30.5</v>
      </c>
      <c r="K193" s="33">
        <v>65000</v>
      </c>
      <c r="L193" s="27">
        <f t="shared" si="9"/>
        <v>1982500</v>
      </c>
      <c r="M193" s="33"/>
      <c r="N193" s="33">
        <f t="shared" si="11"/>
        <v>1982500</v>
      </c>
      <c r="O193" s="31"/>
      <c r="P193" s="31"/>
      <c r="Q193" s="28" t="s">
        <v>320</v>
      </c>
      <c r="R193" s="31" t="s">
        <v>187</v>
      </c>
    </row>
    <row r="194" spans="1:18" ht="20.100000000000001" customHeight="1">
      <c r="A194" s="28">
        <f t="shared" si="10"/>
        <v>186</v>
      </c>
      <c r="B194" s="28" t="s">
        <v>629</v>
      </c>
      <c r="C194" s="29" t="s">
        <v>334</v>
      </c>
      <c r="D194" s="30" t="s">
        <v>443</v>
      </c>
      <c r="E194" s="28">
        <v>3</v>
      </c>
      <c r="F194" s="31" t="s">
        <v>493</v>
      </c>
      <c r="G194" s="31" t="s">
        <v>492</v>
      </c>
      <c r="H194" s="28">
        <v>3</v>
      </c>
      <c r="I194" s="32">
        <v>30.4</v>
      </c>
      <c r="J194" s="26">
        <f t="shared" si="8"/>
        <v>30.4</v>
      </c>
      <c r="K194" s="33">
        <v>65000</v>
      </c>
      <c r="L194" s="27">
        <f t="shared" si="9"/>
        <v>1976000</v>
      </c>
      <c r="M194" s="33"/>
      <c r="N194" s="33">
        <f t="shared" si="11"/>
        <v>1976000</v>
      </c>
      <c r="O194" s="31"/>
      <c r="P194" s="31"/>
      <c r="Q194" s="28" t="s">
        <v>320</v>
      </c>
      <c r="R194" s="31" t="s">
        <v>187</v>
      </c>
    </row>
    <row r="195" spans="1:18" ht="20.100000000000001" customHeight="1">
      <c r="A195" s="28">
        <f t="shared" si="10"/>
        <v>187</v>
      </c>
      <c r="B195" s="28" t="s">
        <v>629</v>
      </c>
      <c r="C195" s="29" t="s">
        <v>334</v>
      </c>
      <c r="D195" s="30" t="s">
        <v>443</v>
      </c>
      <c r="E195" s="28">
        <v>3</v>
      </c>
      <c r="F195" s="31" t="s">
        <v>493</v>
      </c>
      <c r="G195" s="31" t="s">
        <v>492</v>
      </c>
      <c r="H195" s="28">
        <v>1</v>
      </c>
      <c r="I195" s="32">
        <v>30.1</v>
      </c>
      <c r="J195" s="26">
        <f t="shared" si="8"/>
        <v>30.1</v>
      </c>
      <c r="K195" s="33">
        <v>65000</v>
      </c>
      <c r="L195" s="27">
        <f t="shared" si="9"/>
        <v>1956500</v>
      </c>
      <c r="M195" s="33"/>
      <c r="N195" s="33">
        <f t="shared" si="11"/>
        <v>1956500</v>
      </c>
      <c r="O195" s="31"/>
      <c r="P195" s="31"/>
      <c r="Q195" s="28" t="s">
        <v>320</v>
      </c>
      <c r="R195" s="31" t="s">
        <v>187</v>
      </c>
    </row>
    <row r="196" spans="1:18" ht="20.100000000000001" customHeight="1">
      <c r="A196" s="28">
        <f t="shared" si="10"/>
        <v>188</v>
      </c>
      <c r="B196" s="28" t="s">
        <v>629</v>
      </c>
      <c r="C196" s="29" t="s">
        <v>334</v>
      </c>
      <c r="D196" s="30" t="s">
        <v>443</v>
      </c>
      <c r="E196" s="28">
        <v>3</v>
      </c>
      <c r="F196" s="31" t="s">
        <v>493</v>
      </c>
      <c r="G196" s="31" t="s">
        <v>492</v>
      </c>
      <c r="H196" s="28">
        <v>3</v>
      </c>
      <c r="I196" s="32">
        <v>30.4</v>
      </c>
      <c r="J196" s="26">
        <f t="shared" si="8"/>
        <v>30.4</v>
      </c>
      <c r="K196" s="33">
        <v>65000</v>
      </c>
      <c r="L196" s="27">
        <f t="shared" si="9"/>
        <v>1976000</v>
      </c>
      <c r="M196" s="33"/>
      <c r="N196" s="33">
        <f t="shared" si="11"/>
        <v>1976000</v>
      </c>
      <c r="O196" s="31"/>
      <c r="P196" s="31"/>
      <c r="Q196" s="28" t="s">
        <v>320</v>
      </c>
      <c r="R196" s="31" t="s">
        <v>187</v>
      </c>
    </row>
    <row r="197" spans="1:18" ht="20.100000000000001" customHeight="1">
      <c r="A197" s="28">
        <f t="shared" si="10"/>
        <v>189</v>
      </c>
      <c r="B197" s="28" t="s">
        <v>627</v>
      </c>
      <c r="C197" s="29" t="s">
        <v>444</v>
      </c>
      <c r="D197" s="30" t="s">
        <v>357</v>
      </c>
      <c r="E197" s="28">
        <v>3</v>
      </c>
      <c r="F197" s="31" t="s">
        <v>493</v>
      </c>
      <c r="G197" s="31" t="s">
        <v>247</v>
      </c>
      <c r="H197" s="28">
        <v>1</v>
      </c>
      <c r="I197" s="32">
        <v>30.1</v>
      </c>
      <c r="J197" s="26">
        <f t="shared" si="8"/>
        <v>30.1</v>
      </c>
      <c r="K197" s="33">
        <v>65000</v>
      </c>
      <c r="L197" s="27">
        <f t="shared" si="9"/>
        <v>1956500</v>
      </c>
      <c r="M197" s="33"/>
      <c r="N197" s="33">
        <f t="shared" si="11"/>
        <v>1956500</v>
      </c>
      <c r="O197" s="31"/>
      <c r="P197" s="31" t="s">
        <v>1188</v>
      </c>
      <c r="Q197" s="28" t="s">
        <v>320</v>
      </c>
      <c r="R197" s="31" t="s">
        <v>187</v>
      </c>
    </row>
    <row r="198" spans="1:18" ht="20.100000000000001" customHeight="1">
      <c r="A198" s="28">
        <f t="shared" si="10"/>
        <v>190</v>
      </c>
      <c r="B198" s="28" t="s">
        <v>449</v>
      </c>
      <c r="C198" s="29" t="s">
        <v>306</v>
      </c>
      <c r="D198" s="30" t="s">
        <v>355</v>
      </c>
      <c r="E198" s="28">
        <v>3</v>
      </c>
      <c r="F198" s="31" t="s">
        <v>448</v>
      </c>
      <c r="G198" s="31" t="s">
        <v>517</v>
      </c>
      <c r="H198" s="28">
        <v>2</v>
      </c>
      <c r="I198" s="32">
        <v>30.3</v>
      </c>
      <c r="J198" s="26">
        <f t="shared" si="8"/>
        <v>30.3</v>
      </c>
      <c r="K198" s="33">
        <v>65000</v>
      </c>
      <c r="L198" s="27">
        <f t="shared" si="9"/>
        <v>1969500</v>
      </c>
      <c r="M198" s="33"/>
      <c r="N198" s="33">
        <f t="shared" si="11"/>
        <v>1969500</v>
      </c>
      <c r="O198" s="31"/>
      <c r="P198" s="31"/>
      <c r="Q198" s="28" t="s">
        <v>320</v>
      </c>
      <c r="R198" s="31" t="s">
        <v>202</v>
      </c>
    </row>
    <row r="199" spans="1:18" ht="20.100000000000001" customHeight="1">
      <c r="A199" s="28">
        <f t="shared" si="10"/>
        <v>191</v>
      </c>
      <c r="B199" s="28" t="s">
        <v>617</v>
      </c>
      <c r="C199" s="29" t="s">
        <v>450</v>
      </c>
      <c r="D199" s="30" t="s">
        <v>336</v>
      </c>
      <c r="E199" s="28">
        <v>3</v>
      </c>
      <c r="F199" s="31" t="s">
        <v>448</v>
      </c>
      <c r="G199" s="31" t="s">
        <v>248</v>
      </c>
      <c r="H199" s="28">
        <v>3</v>
      </c>
      <c r="I199" s="32">
        <v>30.4</v>
      </c>
      <c r="J199" s="26">
        <f t="shared" si="8"/>
        <v>30.4</v>
      </c>
      <c r="K199" s="33">
        <v>65000</v>
      </c>
      <c r="L199" s="27">
        <f t="shared" si="9"/>
        <v>1976000</v>
      </c>
      <c r="M199" s="33"/>
      <c r="N199" s="33">
        <f t="shared" si="11"/>
        <v>1976000</v>
      </c>
      <c r="O199" s="31"/>
      <c r="P199" s="31"/>
      <c r="Q199" s="28" t="s">
        <v>320</v>
      </c>
      <c r="R199" s="31" t="s">
        <v>202</v>
      </c>
    </row>
    <row r="200" spans="1:18" ht="20.100000000000001" customHeight="1">
      <c r="A200" s="28">
        <f t="shared" si="10"/>
        <v>192</v>
      </c>
      <c r="B200" s="28" t="s">
        <v>547</v>
      </c>
      <c r="C200" s="29" t="s">
        <v>327</v>
      </c>
      <c r="D200" s="30" t="s">
        <v>451</v>
      </c>
      <c r="E200" s="28">
        <v>3</v>
      </c>
      <c r="F200" s="31" t="s">
        <v>448</v>
      </c>
      <c r="G200" s="31" t="s">
        <v>517</v>
      </c>
      <c r="H200" s="28">
        <v>2</v>
      </c>
      <c r="I200" s="32">
        <v>30.3</v>
      </c>
      <c r="J200" s="26">
        <f t="shared" ref="J200:J263" si="12">IF(Q200="ĐH",I200,IF(Q200="CH",I200*1.5,I200*2))</f>
        <v>30.3</v>
      </c>
      <c r="K200" s="33">
        <v>65000</v>
      </c>
      <c r="L200" s="27">
        <f t="shared" si="9"/>
        <v>1969500</v>
      </c>
      <c r="M200" s="33"/>
      <c r="N200" s="33">
        <f t="shared" si="11"/>
        <v>1969500</v>
      </c>
      <c r="O200" s="31"/>
      <c r="P200" s="31"/>
      <c r="Q200" s="28" t="s">
        <v>320</v>
      </c>
      <c r="R200" s="31" t="s">
        <v>202</v>
      </c>
    </row>
    <row r="201" spans="1:18" ht="20.100000000000001" customHeight="1">
      <c r="A201" s="28">
        <f t="shared" si="10"/>
        <v>193</v>
      </c>
      <c r="B201" s="28" t="s">
        <v>547</v>
      </c>
      <c r="C201" s="29" t="s">
        <v>327</v>
      </c>
      <c r="D201" s="30" t="s">
        <v>451</v>
      </c>
      <c r="E201" s="28">
        <v>3</v>
      </c>
      <c r="F201" s="31" t="s">
        <v>448</v>
      </c>
      <c r="G201" s="31" t="s">
        <v>517</v>
      </c>
      <c r="H201" s="28">
        <v>1</v>
      </c>
      <c r="I201" s="32">
        <v>30.1</v>
      </c>
      <c r="J201" s="26">
        <f t="shared" si="12"/>
        <v>30.1</v>
      </c>
      <c r="K201" s="33">
        <v>65000</v>
      </c>
      <c r="L201" s="27">
        <f t="shared" si="9"/>
        <v>1956500</v>
      </c>
      <c r="M201" s="33"/>
      <c r="N201" s="33">
        <f t="shared" si="11"/>
        <v>1956500</v>
      </c>
      <c r="O201" s="31"/>
      <c r="P201" s="31"/>
      <c r="Q201" s="28" t="s">
        <v>320</v>
      </c>
      <c r="R201" s="31" t="s">
        <v>202</v>
      </c>
    </row>
    <row r="202" spans="1:18" ht="20.100000000000001" customHeight="1">
      <c r="A202" s="28">
        <f t="shared" si="10"/>
        <v>194</v>
      </c>
      <c r="B202" s="28" t="s">
        <v>546</v>
      </c>
      <c r="C202" s="29" t="s">
        <v>433</v>
      </c>
      <c r="D202" s="30" t="s">
        <v>369</v>
      </c>
      <c r="E202" s="28">
        <v>3</v>
      </c>
      <c r="F202" s="31" t="s">
        <v>438</v>
      </c>
      <c r="G202" s="31" t="s">
        <v>1055</v>
      </c>
      <c r="H202" s="28">
        <v>3</v>
      </c>
      <c r="I202" s="32">
        <v>30.4</v>
      </c>
      <c r="J202" s="26">
        <f t="shared" si="12"/>
        <v>30.4</v>
      </c>
      <c r="K202" s="33">
        <v>65000</v>
      </c>
      <c r="L202" s="27">
        <f t="shared" ref="L202:L265" si="13">K202*J202</f>
        <v>1976000</v>
      </c>
      <c r="M202" s="33"/>
      <c r="N202" s="33">
        <f t="shared" si="11"/>
        <v>1976000</v>
      </c>
      <c r="O202" s="31"/>
      <c r="P202" s="31"/>
      <c r="Q202" s="28" t="s">
        <v>320</v>
      </c>
      <c r="R202" s="31" t="s">
        <v>235</v>
      </c>
    </row>
    <row r="203" spans="1:18" ht="20.100000000000001" customHeight="1">
      <c r="A203" s="28">
        <f t="shared" ref="A203:A266" si="14">A202+1</f>
        <v>195</v>
      </c>
      <c r="B203" s="28" t="s">
        <v>546</v>
      </c>
      <c r="C203" s="29" t="s">
        <v>433</v>
      </c>
      <c r="D203" s="30" t="s">
        <v>369</v>
      </c>
      <c r="E203" s="28">
        <v>3</v>
      </c>
      <c r="F203" s="31" t="s">
        <v>438</v>
      </c>
      <c r="G203" s="31" t="s">
        <v>309</v>
      </c>
      <c r="H203" s="28">
        <v>5</v>
      </c>
      <c r="I203" s="32">
        <v>45.6</v>
      </c>
      <c r="J203" s="26">
        <f t="shared" si="12"/>
        <v>45.6</v>
      </c>
      <c r="K203" s="33">
        <v>65000</v>
      </c>
      <c r="L203" s="27">
        <f t="shared" si="13"/>
        <v>2964000</v>
      </c>
      <c r="M203" s="33"/>
      <c r="N203" s="33">
        <f t="shared" si="11"/>
        <v>2964000</v>
      </c>
      <c r="O203" s="31"/>
      <c r="P203" s="31"/>
      <c r="Q203" s="28" t="s">
        <v>320</v>
      </c>
      <c r="R203" s="31" t="s">
        <v>235</v>
      </c>
    </row>
    <row r="204" spans="1:18" ht="20.100000000000001" customHeight="1">
      <c r="A204" s="28">
        <f t="shared" si="14"/>
        <v>196</v>
      </c>
      <c r="B204" s="28" t="s">
        <v>546</v>
      </c>
      <c r="C204" s="29" t="s">
        <v>433</v>
      </c>
      <c r="D204" s="30" t="s">
        <v>369</v>
      </c>
      <c r="E204" s="28">
        <v>3</v>
      </c>
      <c r="F204" s="31" t="s">
        <v>438</v>
      </c>
      <c r="G204" s="31" t="s">
        <v>309</v>
      </c>
      <c r="H204" s="28">
        <v>3</v>
      </c>
      <c r="I204" s="32">
        <v>45.4</v>
      </c>
      <c r="J204" s="26">
        <f t="shared" si="12"/>
        <v>45.4</v>
      </c>
      <c r="K204" s="33">
        <v>65000</v>
      </c>
      <c r="L204" s="27">
        <f t="shared" si="13"/>
        <v>2951000</v>
      </c>
      <c r="M204" s="33"/>
      <c r="N204" s="33">
        <f t="shared" ref="N204:N267" si="15">L204-M204</f>
        <v>2951000</v>
      </c>
      <c r="O204" s="31"/>
      <c r="P204" s="31"/>
      <c r="Q204" s="28" t="s">
        <v>320</v>
      </c>
      <c r="R204" s="31" t="s">
        <v>235</v>
      </c>
    </row>
    <row r="205" spans="1:18" ht="20.100000000000001" customHeight="1">
      <c r="A205" s="28">
        <f t="shared" si="14"/>
        <v>197</v>
      </c>
      <c r="B205" s="28" t="s">
        <v>610</v>
      </c>
      <c r="C205" s="29" t="s">
        <v>442</v>
      </c>
      <c r="D205" s="30" t="s">
        <v>359</v>
      </c>
      <c r="E205" s="28">
        <v>3</v>
      </c>
      <c r="F205" s="31" t="s">
        <v>438</v>
      </c>
      <c r="G205" s="31" t="s">
        <v>1056</v>
      </c>
      <c r="H205" s="28">
        <v>1</v>
      </c>
      <c r="I205" s="32">
        <v>30.1</v>
      </c>
      <c r="J205" s="26">
        <f t="shared" si="12"/>
        <v>30.1</v>
      </c>
      <c r="K205" s="33">
        <v>65000</v>
      </c>
      <c r="L205" s="27">
        <f t="shared" si="13"/>
        <v>1956500</v>
      </c>
      <c r="M205" s="33"/>
      <c r="N205" s="33">
        <f t="shared" si="15"/>
        <v>1956500</v>
      </c>
      <c r="O205" s="31"/>
      <c r="P205" s="31"/>
      <c r="Q205" s="28" t="s">
        <v>320</v>
      </c>
      <c r="R205" s="31" t="s">
        <v>235</v>
      </c>
    </row>
    <row r="206" spans="1:18" ht="20.100000000000001" customHeight="1">
      <c r="A206" s="28">
        <f t="shared" si="14"/>
        <v>198</v>
      </c>
      <c r="B206" s="28" t="s">
        <v>610</v>
      </c>
      <c r="C206" s="29" t="s">
        <v>442</v>
      </c>
      <c r="D206" s="30" t="s">
        <v>359</v>
      </c>
      <c r="E206" s="28">
        <v>3</v>
      </c>
      <c r="F206" s="31" t="s">
        <v>438</v>
      </c>
      <c r="G206" s="31" t="s">
        <v>310</v>
      </c>
      <c r="H206" s="28">
        <v>1</v>
      </c>
      <c r="I206" s="32">
        <v>30.1</v>
      </c>
      <c r="J206" s="26">
        <f t="shared" si="12"/>
        <v>30.1</v>
      </c>
      <c r="K206" s="33">
        <v>65000</v>
      </c>
      <c r="L206" s="27">
        <f t="shared" si="13"/>
        <v>1956500</v>
      </c>
      <c r="M206" s="33"/>
      <c r="N206" s="33">
        <f t="shared" si="15"/>
        <v>1956500</v>
      </c>
      <c r="O206" s="31"/>
      <c r="P206" s="31"/>
      <c r="Q206" s="28" t="s">
        <v>320</v>
      </c>
      <c r="R206" s="31" t="s">
        <v>235</v>
      </c>
    </row>
    <row r="207" spans="1:18" ht="20.100000000000001" customHeight="1">
      <c r="A207" s="28">
        <f t="shared" si="14"/>
        <v>199</v>
      </c>
      <c r="B207" s="28" t="s">
        <v>611</v>
      </c>
      <c r="C207" s="29" t="s">
        <v>440</v>
      </c>
      <c r="D207" s="30" t="s">
        <v>441</v>
      </c>
      <c r="E207" s="28">
        <v>3</v>
      </c>
      <c r="F207" s="31" t="s">
        <v>438</v>
      </c>
      <c r="G207" s="31" t="s">
        <v>881</v>
      </c>
      <c r="H207" s="28">
        <v>2</v>
      </c>
      <c r="I207" s="32">
        <v>30.3</v>
      </c>
      <c r="J207" s="26">
        <f t="shared" si="12"/>
        <v>30.3</v>
      </c>
      <c r="K207" s="33">
        <v>65000</v>
      </c>
      <c r="L207" s="27">
        <f t="shared" si="13"/>
        <v>1969500</v>
      </c>
      <c r="M207" s="33"/>
      <c r="N207" s="33">
        <f t="shared" si="15"/>
        <v>1969500</v>
      </c>
      <c r="O207" s="31"/>
      <c r="P207" s="31"/>
      <c r="Q207" s="28" t="s">
        <v>320</v>
      </c>
      <c r="R207" s="31" t="s">
        <v>235</v>
      </c>
    </row>
    <row r="208" spans="1:18" ht="20.100000000000001" customHeight="1">
      <c r="A208" s="28">
        <f t="shared" si="14"/>
        <v>200</v>
      </c>
      <c r="B208" s="28" t="s">
        <v>752</v>
      </c>
      <c r="C208" s="29" t="s">
        <v>334</v>
      </c>
      <c r="D208" s="30" t="s">
        <v>343</v>
      </c>
      <c r="E208" s="28">
        <v>3</v>
      </c>
      <c r="F208" s="31" t="s">
        <v>438</v>
      </c>
      <c r="G208" s="31" t="s">
        <v>308</v>
      </c>
      <c r="H208" s="28">
        <v>3</v>
      </c>
      <c r="I208" s="32">
        <v>30.4</v>
      </c>
      <c r="J208" s="26">
        <f t="shared" si="12"/>
        <v>30.4</v>
      </c>
      <c r="K208" s="33">
        <v>65000</v>
      </c>
      <c r="L208" s="27">
        <f t="shared" si="13"/>
        <v>1976000</v>
      </c>
      <c r="M208" s="33"/>
      <c r="N208" s="33">
        <f t="shared" si="15"/>
        <v>1976000</v>
      </c>
      <c r="O208" s="31"/>
      <c r="P208" s="31"/>
      <c r="Q208" s="28" t="s">
        <v>320</v>
      </c>
      <c r="R208" s="31" t="s">
        <v>235</v>
      </c>
    </row>
    <row r="209" spans="1:18" ht="20.100000000000001" customHeight="1">
      <c r="A209" s="28">
        <f t="shared" si="14"/>
        <v>201</v>
      </c>
      <c r="B209" s="28" t="s">
        <v>752</v>
      </c>
      <c r="C209" s="29" t="s">
        <v>334</v>
      </c>
      <c r="D209" s="30" t="s">
        <v>343</v>
      </c>
      <c r="E209" s="28">
        <v>3</v>
      </c>
      <c r="F209" s="31" t="s">
        <v>438</v>
      </c>
      <c r="G209" s="31" t="s">
        <v>308</v>
      </c>
      <c r="H209" s="28">
        <v>4</v>
      </c>
      <c r="I209" s="32">
        <v>30.5</v>
      </c>
      <c r="J209" s="26">
        <f t="shared" si="12"/>
        <v>30.5</v>
      </c>
      <c r="K209" s="33">
        <v>65000</v>
      </c>
      <c r="L209" s="27">
        <f t="shared" si="13"/>
        <v>1982500</v>
      </c>
      <c r="M209" s="33"/>
      <c r="N209" s="33">
        <f t="shared" si="15"/>
        <v>1982500</v>
      </c>
      <c r="O209" s="31"/>
      <c r="P209" s="31"/>
      <c r="Q209" s="28" t="s">
        <v>320</v>
      </c>
      <c r="R209" s="31" t="s">
        <v>235</v>
      </c>
    </row>
    <row r="210" spans="1:18" ht="20.100000000000001" customHeight="1">
      <c r="A210" s="28">
        <f t="shared" si="14"/>
        <v>202</v>
      </c>
      <c r="B210" s="28" t="s">
        <v>752</v>
      </c>
      <c r="C210" s="29" t="s">
        <v>334</v>
      </c>
      <c r="D210" s="30" t="s">
        <v>343</v>
      </c>
      <c r="E210" s="28">
        <v>3</v>
      </c>
      <c r="F210" s="31" t="s">
        <v>438</v>
      </c>
      <c r="G210" s="31" t="s">
        <v>308</v>
      </c>
      <c r="H210" s="28">
        <v>3</v>
      </c>
      <c r="I210" s="32">
        <v>30.4</v>
      </c>
      <c r="J210" s="26">
        <f t="shared" si="12"/>
        <v>30.4</v>
      </c>
      <c r="K210" s="33">
        <v>65000</v>
      </c>
      <c r="L210" s="27">
        <f t="shared" si="13"/>
        <v>1976000</v>
      </c>
      <c r="M210" s="33"/>
      <c r="N210" s="33">
        <f t="shared" si="15"/>
        <v>1976000</v>
      </c>
      <c r="O210" s="31"/>
      <c r="P210" s="31"/>
      <c r="Q210" s="28" t="s">
        <v>320</v>
      </c>
      <c r="R210" s="31" t="s">
        <v>235</v>
      </c>
    </row>
    <row r="211" spans="1:18" ht="20.100000000000001" customHeight="1">
      <c r="A211" s="28">
        <f t="shared" si="14"/>
        <v>203</v>
      </c>
      <c r="B211" s="28" t="s">
        <v>612</v>
      </c>
      <c r="C211" s="29" t="s">
        <v>338</v>
      </c>
      <c r="D211" s="30" t="s">
        <v>439</v>
      </c>
      <c r="E211" s="28">
        <v>3</v>
      </c>
      <c r="F211" s="31" t="s">
        <v>438</v>
      </c>
      <c r="G211" s="31" t="s">
        <v>311</v>
      </c>
      <c r="H211" s="28">
        <v>1</v>
      </c>
      <c r="I211" s="32">
        <v>30.1</v>
      </c>
      <c r="J211" s="26">
        <f t="shared" si="12"/>
        <v>30.1</v>
      </c>
      <c r="K211" s="33">
        <v>65000</v>
      </c>
      <c r="L211" s="27">
        <f t="shared" si="13"/>
        <v>1956500</v>
      </c>
      <c r="M211" s="33"/>
      <c r="N211" s="33">
        <f t="shared" si="15"/>
        <v>1956500</v>
      </c>
      <c r="O211" s="31"/>
      <c r="P211" s="31"/>
      <c r="Q211" s="28" t="s">
        <v>320</v>
      </c>
      <c r="R211" s="31" t="s">
        <v>235</v>
      </c>
    </row>
    <row r="212" spans="1:18" ht="20.100000000000001" customHeight="1">
      <c r="A212" s="28">
        <f t="shared" si="14"/>
        <v>204</v>
      </c>
      <c r="B212" s="28" t="s">
        <v>452</v>
      </c>
      <c r="C212" s="29" t="s">
        <v>453</v>
      </c>
      <c r="D212" s="30" t="s">
        <v>454</v>
      </c>
      <c r="E212" s="28">
        <v>4</v>
      </c>
      <c r="F212" s="31" t="s">
        <v>466</v>
      </c>
      <c r="G212" s="31" t="s">
        <v>1057</v>
      </c>
      <c r="H212" s="28">
        <v>1</v>
      </c>
      <c r="I212" s="32">
        <v>30.1</v>
      </c>
      <c r="J212" s="26">
        <f t="shared" si="12"/>
        <v>30.1</v>
      </c>
      <c r="K212" s="33">
        <v>65000</v>
      </c>
      <c r="L212" s="27">
        <f t="shared" si="13"/>
        <v>1956500</v>
      </c>
      <c r="M212" s="33"/>
      <c r="N212" s="33">
        <f t="shared" si="15"/>
        <v>1956500</v>
      </c>
      <c r="O212" s="31"/>
      <c r="P212" s="31"/>
      <c r="Q212" s="28" t="s">
        <v>320</v>
      </c>
      <c r="R212" s="31" t="s">
        <v>175</v>
      </c>
    </row>
    <row r="213" spans="1:18" ht="20.100000000000001" customHeight="1">
      <c r="A213" s="28">
        <f t="shared" si="14"/>
        <v>205</v>
      </c>
      <c r="B213" s="28" t="s">
        <v>970</v>
      </c>
      <c r="C213" s="29" t="s">
        <v>390</v>
      </c>
      <c r="D213" s="30" t="s">
        <v>915</v>
      </c>
      <c r="E213" s="28">
        <v>4</v>
      </c>
      <c r="F213" s="31" t="s">
        <v>466</v>
      </c>
      <c r="G213" s="31" t="s">
        <v>1058</v>
      </c>
      <c r="H213" s="28">
        <v>1</v>
      </c>
      <c r="I213" s="32">
        <v>30.1</v>
      </c>
      <c r="J213" s="26">
        <f t="shared" si="12"/>
        <v>30.1</v>
      </c>
      <c r="K213" s="33">
        <v>65000</v>
      </c>
      <c r="L213" s="27">
        <f t="shared" si="13"/>
        <v>1956500</v>
      </c>
      <c r="M213" s="33"/>
      <c r="N213" s="33">
        <f t="shared" si="15"/>
        <v>1956500</v>
      </c>
      <c r="O213" s="31"/>
      <c r="P213" s="31"/>
      <c r="Q213" s="28" t="s">
        <v>320</v>
      </c>
      <c r="R213" s="31" t="s">
        <v>175</v>
      </c>
    </row>
    <row r="214" spans="1:18" ht="20.100000000000001" customHeight="1">
      <c r="A214" s="28">
        <f t="shared" si="14"/>
        <v>206</v>
      </c>
      <c r="B214" s="28" t="s">
        <v>542</v>
      </c>
      <c r="C214" s="29" t="s">
        <v>327</v>
      </c>
      <c r="D214" s="30" t="s">
        <v>458</v>
      </c>
      <c r="E214" s="28">
        <v>4</v>
      </c>
      <c r="F214" s="31" t="s">
        <v>467</v>
      </c>
      <c r="G214" s="31" t="s">
        <v>1059</v>
      </c>
      <c r="H214" s="28">
        <v>3</v>
      </c>
      <c r="I214" s="32">
        <v>45.4</v>
      </c>
      <c r="J214" s="26">
        <f t="shared" si="12"/>
        <v>45.4</v>
      </c>
      <c r="K214" s="33">
        <v>65000</v>
      </c>
      <c r="L214" s="27">
        <f t="shared" si="13"/>
        <v>2951000</v>
      </c>
      <c r="M214" s="33"/>
      <c r="N214" s="33">
        <f t="shared" si="15"/>
        <v>2951000</v>
      </c>
      <c r="O214" s="31"/>
      <c r="P214" s="31"/>
      <c r="Q214" s="28" t="s">
        <v>320</v>
      </c>
      <c r="R214" s="31" t="s">
        <v>176</v>
      </c>
    </row>
    <row r="215" spans="1:18" ht="20.100000000000001" customHeight="1">
      <c r="A215" s="28">
        <f t="shared" si="14"/>
        <v>207</v>
      </c>
      <c r="B215" s="28" t="s">
        <v>542</v>
      </c>
      <c r="C215" s="29" t="s">
        <v>327</v>
      </c>
      <c r="D215" s="30" t="s">
        <v>458</v>
      </c>
      <c r="E215" s="28">
        <v>4</v>
      </c>
      <c r="F215" s="31" t="s">
        <v>467</v>
      </c>
      <c r="G215" s="31" t="s">
        <v>1060</v>
      </c>
      <c r="H215" s="28">
        <v>2</v>
      </c>
      <c r="I215" s="32">
        <v>45.3</v>
      </c>
      <c r="J215" s="26">
        <f t="shared" si="12"/>
        <v>45.3</v>
      </c>
      <c r="K215" s="33">
        <v>65000</v>
      </c>
      <c r="L215" s="27">
        <f t="shared" si="13"/>
        <v>2944500</v>
      </c>
      <c r="M215" s="33"/>
      <c r="N215" s="33">
        <f t="shared" si="15"/>
        <v>2944500</v>
      </c>
      <c r="O215" s="31"/>
      <c r="P215" s="31"/>
      <c r="Q215" s="28" t="s">
        <v>320</v>
      </c>
      <c r="R215" s="31" t="s">
        <v>176</v>
      </c>
    </row>
    <row r="216" spans="1:18" ht="20.100000000000001" customHeight="1">
      <c r="A216" s="28">
        <f t="shared" si="14"/>
        <v>208</v>
      </c>
      <c r="B216" s="28" t="s">
        <v>556</v>
      </c>
      <c r="C216" s="29" t="s">
        <v>325</v>
      </c>
      <c r="D216" s="30" t="s">
        <v>459</v>
      </c>
      <c r="E216" s="28">
        <v>4</v>
      </c>
      <c r="F216" s="31" t="s">
        <v>467</v>
      </c>
      <c r="G216" s="31" t="s">
        <v>1061</v>
      </c>
      <c r="H216" s="28">
        <v>1</v>
      </c>
      <c r="I216" s="32">
        <v>45.1</v>
      </c>
      <c r="J216" s="26">
        <f t="shared" si="12"/>
        <v>45.1</v>
      </c>
      <c r="K216" s="33">
        <v>65000</v>
      </c>
      <c r="L216" s="27">
        <f t="shared" si="13"/>
        <v>2931500</v>
      </c>
      <c r="M216" s="33"/>
      <c r="N216" s="33">
        <f t="shared" si="15"/>
        <v>2931500</v>
      </c>
      <c r="O216" s="31"/>
      <c r="P216" s="31"/>
      <c r="Q216" s="28" t="s">
        <v>320</v>
      </c>
      <c r="R216" s="31" t="s">
        <v>176</v>
      </c>
    </row>
    <row r="217" spans="1:18" ht="20.100000000000001" customHeight="1">
      <c r="A217" s="28">
        <f t="shared" si="14"/>
        <v>209</v>
      </c>
      <c r="B217" s="28" t="s">
        <v>556</v>
      </c>
      <c r="C217" s="29" t="s">
        <v>325</v>
      </c>
      <c r="D217" s="30" t="s">
        <v>459</v>
      </c>
      <c r="E217" s="28">
        <v>4</v>
      </c>
      <c r="F217" s="31" t="s">
        <v>467</v>
      </c>
      <c r="G217" s="31" t="s">
        <v>1062</v>
      </c>
      <c r="H217" s="28">
        <v>3</v>
      </c>
      <c r="I217" s="32">
        <v>45.4</v>
      </c>
      <c r="J217" s="26">
        <f t="shared" si="12"/>
        <v>45.4</v>
      </c>
      <c r="K217" s="33">
        <v>65000</v>
      </c>
      <c r="L217" s="27">
        <f t="shared" si="13"/>
        <v>2951000</v>
      </c>
      <c r="M217" s="33"/>
      <c r="N217" s="33">
        <f t="shared" si="15"/>
        <v>2951000</v>
      </c>
      <c r="O217" s="31"/>
      <c r="P217" s="31"/>
      <c r="Q217" s="28" t="s">
        <v>320</v>
      </c>
      <c r="R217" s="31" t="s">
        <v>176</v>
      </c>
    </row>
    <row r="218" spans="1:18" ht="20.100000000000001" customHeight="1">
      <c r="A218" s="28">
        <f t="shared" si="14"/>
        <v>210</v>
      </c>
      <c r="B218" s="28" t="s">
        <v>556</v>
      </c>
      <c r="C218" s="29" t="s">
        <v>325</v>
      </c>
      <c r="D218" s="30" t="s">
        <v>459</v>
      </c>
      <c r="E218" s="28">
        <v>4</v>
      </c>
      <c r="F218" s="31" t="s">
        <v>467</v>
      </c>
      <c r="G218" s="31" t="s">
        <v>1062</v>
      </c>
      <c r="H218" s="28">
        <v>4</v>
      </c>
      <c r="I218" s="32">
        <v>45.5</v>
      </c>
      <c r="J218" s="26">
        <f t="shared" si="12"/>
        <v>45.5</v>
      </c>
      <c r="K218" s="33">
        <v>65000</v>
      </c>
      <c r="L218" s="27">
        <f t="shared" si="13"/>
        <v>2957500</v>
      </c>
      <c r="M218" s="33"/>
      <c r="N218" s="33">
        <f t="shared" si="15"/>
        <v>2957500</v>
      </c>
      <c r="O218" s="31"/>
      <c r="P218" s="31"/>
      <c r="Q218" s="28" t="s">
        <v>320</v>
      </c>
      <c r="R218" s="31" t="s">
        <v>176</v>
      </c>
    </row>
    <row r="219" spans="1:18" ht="20.100000000000001" customHeight="1">
      <c r="A219" s="28">
        <f t="shared" si="14"/>
        <v>211</v>
      </c>
      <c r="B219" s="28" t="s">
        <v>556</v>
      </c>
      <c r="C219" s="29" t="s">
        <v>325</v>
      </c>
      <c r="D219" s="30" t="s">
        <v>459</v>
      </c>
      <c r="E219" s="28">
        <v>4</v>
      </c>
      <c r="F219" s="31" t="s">
        <v>467</v>
      </c>
      <c r="G219" s="31" t="s">
        <v>1062</v>
      </c>
      <c r="H219" s="28">
        <v>6</v>
      </c>
      <c r="I219" s="32">
        <v>45.8</v>
      </c>
      <c r="J219" s="26">
        <f t="shared" si="12"/>
        <v>45.8</v>
      </c>
      <c r="K219" s="33">
        <v>65000</v>
      </c>
      <c r="L219" s="27">
        <f t="shared" si="13"/>
        <v>2977000</v>
      </c>
      <c r="M219" s="33"/>
      <c r="N219" s="33">
        <f t="shared" si="15"/>
        <v>2977000</v>
      </c>
      <c r="O219" s="31"/>
      <c r="P219" s="31"/>
      <c r="Q219" s="28" t="s">
        <v>320</v>
      </c>
      <c r="R219" s="31" t="s">
        <v>176</v>
      </c>
    </row>
    <row r="220" spans="1:18" ht="20.100000000000001" customHeight="1">
      <c r="A220" s="28">
        <f t="shared" si="14"/>
        <v>212</v>
      </c>
      <c r="B220" s="28" t="s">
        <v>556</v>
      </c>
      <c r="C220" s="29" t="s">
        <v>325</v>
      </c>
      <c r="D220" s="30" t="s">
        <v>459</v>
      </c>
      <c r="E220" s="28">
        <v>4</v>
      </c>
      <c r="F220" s="31" t="s">
        <v>467</v>
      </c>
      <c r="G220" s="31" t="s">
        <v>883</v>
      </c>
      <c r="H220" s="28">
        <v>4</v>
      </c>
      <c r="I220" s="32">
        <v>30.5</v>
      </c>
      <c r="J220" s="26">
        <f t="shared" si="12"/>
        <v>30.5</v>
      </c>
      <c r="K220" s="33">
        <v>65000</v>
      </c>
      <c r="L220" s="27">
        <f t="shared" si="13"/>
        <v>1982500</v>
      </c>
      <c r="M220" s="33"/>
      <c r="N220" s="33">
        <f t="shared" si="15"/>
        <v>1982500</v>
      </c>
      <c r="O220" s="31"/>
      <c r="P220" s="31"/>
      <c r="Q220" s="28" t="s">
        <v>320</v>
      </c>
      <c r="R220" s="31" t="s">
        <v>176</v>
      </c>
    </row>
    <row r="221" spans="1:18" ht="20.100000000000001" customHeight="1">
      <c r="A221" s="28">
        <f t="shared" si="14"/>
        <v>213</v>
      </c>
      <c r="B221" s="28" t="s">
        <v>556</v>
      </c>
      <c r="C221" s="29" t="s">
        <v>325</v>
      </c>
      <c r="D221" s="30" t="s">
        <v>459</v>
      </c>
      <c r="E221" s="28">
        <v>4</v>
      </c>
      <c r="F221" s="31" t="s">
        <v>467</v>
      </c>
      <c r="G221" s="31" t="s">
        <v>882</v>
      </c>
      <c r="H221" s="28">
        <v>3</v>
      </c>
      <c r="I221" s="32">
        <v>30.4</v>
      </c>
      <c r="J221" s="26">
        <f t="shared" si="12"/>
        <v>30.4</v>
      </c>
      <c r="K221" s="33">
        <v>65000</v>
      </c>
      <c r="L221" s="27">
        <f t="shared" si="13"/>
        <v>1976000</v>
      </c>
      <c r="M221" s="33"/>
      <c r="N221" s="33">
        <f t="shared" si="15"/>
        <v>1976000</v>
      </c>
      <c r="O221" s="31"/>
      <c r="P221" s="31"/>
      <c r="Q221" s="28" t="s">
        <v>320</v>
      </c>
      <c r="R221" s="31" t="s">
        <v>176</v>
      </c>
    </row>
    <row r="222" spans="1:18" ht="20.100000000000001" customHeight="1">
      <c r="A222" s="28">
        <f t="shared" si="14"/>
        <v>214</v>
      </c>
      <c r="B222" s="28" t="s">
        <v>556</v>
      </c>
      <c r="C222" s="29" t="s">
        <v>325</v>
      </c>
      <c r="D222" s="30" t="s">
        <v>459</v>
      </c>
      <c r="E222" s="28">
        <v>4</v>
      </c>
      <c r="F222" s="31" t="s">
        <v>467</v>
      </c>
      <c r="G222" s="31" t="s">
        <v>882</v>
      </c>
      <c r="H222" s="28">
        <v>1</v>
      </c>
      <c r="I222" s="32">
        <v>30.1</v>
      </c>
      <c r="J222" s="26">
        <f t="shared" si="12"/>
        <v>30.1</v>
      </c>
      <c r="K222" s="33">
        <v>65000</v>
      </c>
      <c r="L222" s="27">
        <f t="shared" si="13"/>
        <v>1956500</v>
      </c>
      <c r="M222" s="33"/>
      <c r="N222" s="33">
        <f t="shared" si="15"/>
        <v>1956500</v>
      </c>
      <c r="O222" s="31"/>
      <c r="P222" s="31"/>
      <c r="Q222" s="28" t="s">
        <v>320</v>
      </c>
      <c r="R222" s="31" t="s">
        <v>176</v>
      </c>
    </row>
    <row r="223" spans="1:18" ht="20.100000000000001" customHeight="1">
      <c r="A223" s="28">
        <f t="shared" si="14"/>
        <v>215</v>
      </c>
      <c r="B223" s="28" t="s">
        <v>556</v>
      </c>
      <c r="C223" s="29" t="s">
        <v>325</v>
      </c>
      <c r="D223" s="30" t="s">
        <v>459</v>
      </c>
      <c r="E223" s="28">
        <v>4</v>
      </c>
      <c r="F223" s="31" t="s">
        <v>467</v>
      </c>
      <c r="G223" s="31" t="s">
        <v>882</v>
      </c>
      <c r="H223" s="28">
        <v>4</v>
      </c>
      <c r="I223" s="32">
        <v>30.5</v>
      </c>
      <c r="J223" s="26">
        <f t="shared" si="12"/>
        <v>30.5</v>
      </c>
      <c r="K223" s="33">
        <v>65000</v>
      </c>
      <c r="L223" s="27">
        <f t="shared" si="13"/>
        <v>1982500</v>
      </c>
      <c r="M223" s="33"/>
      <c r="N223" s="33">
        <f t="shared" si="15"/>
        <v>1982500</v>
      </c>
      <c r="O223" s="31"/>
      <c r="P223" s="31"/>
      <c r="Q223" s="28" t="s">
        <v>320</v>
      </c>
      <c r="R223" s="31" t="s">
        <v>176</v>
      </c>
    </row>
    <row r="224" spans="1:18" ht="20.100000000000001" customHeight="1">
      <c r="A224" s="28">
        <f t="shared" si="14"/>
        <v>216</v>
      </c>
      <c r="B224" s="28" t="s">
        <v>556</v>
      </c>
      <c r="C224" s="29" t="s">
        <v>325</v>
      </c>
      <c r="D224" s="30" t="s">
        <v>459</v>
      </c>
      <c r="E224" s="28">
        <v>4</v>
      </c>
      <c r="F224" s="31" t="s">
        <v>467</v>
      </c>
      <c r="G224" s="31" t="s">
        <v>882</v>
      </c>
      <c r="H224" s="28">
        <v>1</v>
      </c>
      <c r="I224" s="32">
        <v>30.1</v>
      </c>
      <c r="J224" s="26">
        <f t="shared" si="12"/>
        <v>30.1</v>
      </c>
      <c r="K224" s="33">
        <v>65000</v>
      </c>
      <c r="L224" s="27">
        <f t="shared" si="13"/>
        <v>1956500</v>
      </c>
      <c r="M224" s="33"/>
      <c r="N224" s="33">
        <f t="shared" si="15"/>
        <v>1956500</v>
      </c>
      <c r="O224" s="31"/>
      <c r="P224" s="31"/>
      <c r="Q224" s="28" t="s">
        <v>320</v>
      </c>
      <c r="R224" s="31" t="s">
        <v>176</v>
      </c>
    </row>
    <row r="225" spans="1:18" ht="20.100000000000001" customHeight="1">
      <c r="A225" s="28">
        <f t="shared" si="14"/>
        <v>217</v>
      </c>
      <c r="B225" s="28" t="s">
        <v>556</v>
      </c>
      <c r="C225" s="29" t="s">
        <v>325</v>
      </c>
      <c r="D225" s="30" t="s">
        <v>459</v>
      </c>
      <c r="E225" s="28">
        <v>4</v>
      </c>
      <c r="F225" s="31" t="s">
        <v>467</v>
      </c>
      <c r="G225" s="31" t="s">
        <v>1063</v>
      </c>
      <c r="H225" s="28">
        <v>1</v>
      </c>
      <c r="I225" s="32">
        <v>60.1</v>
      </c>
      <c r="J225" s="26">
        <f t="shared" si="12"/>
        <v>60.1</v>
      </c>
      <c r="K225" s="33">
        <v>65000</v>
      </c>
      <c r="L225" s="27">
        <f t="shared" si="13"/>
        <v>3906500</v>
      </c>
      <c r="M225" s="33"/>
      <c r="N225" s="33">
        <f t="shared" si="15"/>
        <v>3906500</v>
      </c>
      <c r="O225" s="31"/>
      <c r="P225" s="31"/>
      <c r="Q225" s="28" t="s">
        <v>320</v>
      </c>
      <c r="R225" s="31" t="s">
        <v>176</v>
      </c>
    </row>
    <row r="226" spans="1:18" ht="20.100000000000001" customHeight="1">
      <c r="A226" s="28">
        <f t="shared" si="14"/>
        <v>218</v>
      </c>
      <c r="B226" s="28" t="s">
        <v>556</v>
      </c>
      <c r="C226" s="29" t="s">
        <v>325</v>
      </c>
      <c r="D226" s="30" t="s">
        <v>459</v>
      </c>
      <c r="E226" s="28">
        <v>4</v>
      </c>
      <c r="F226" s="31" t="s">
        <v>467</v>
      </c>
      <c r="G226" s="31" t="s">
        <v>1064</v>
      </c>
      <c r="H226" s="28">
        <v>1</v>
      </c>
      <c r="I226" s="32">
        <v>30.1</v>
      </c>
      <c r="J226" s="26">
        <f t="shared" si="12"/>
        <v>30.1</v>
      </c>
      <c r="K226" s="33">
        <v>65000</v>
      </c>
      <c r="L226" s="27">
        <f t="shared" si="13"/>
        <v>1956500</v>
      </c>
      <c r="M226" s="33"/>
      <c r="N226" s="33">
        <f t="shared" si="15"/>
        <v>1956500</v>
      </c>
      <c r="O226" s="31"/>
      <c r="P226" s="31"/>
      <c r="Q226" s="28" t="s">
        <v>320</v>
      </c>
      <c r="R226" s="31" t="s">
        <v>176</v>
      </c>
    </row>
    <row r="227" spans="1:18" ht="20.100000000000001" customHeight="1">
      <c r="A227" s="28">
        <f t="shared" si="14"/>
        <v>219</v>
      </c>
      <c r="B227" s="28" t="s">
        <v>543</v>
      </c>
      <c r="C227" s="29" t="s">
        <v>460</v>
      </c>
      <c r="D227" s="30" t="s">
        <v>366</v>
      </c>
      <c r="E227" s="28">
        <v>4</v>
      </c>
      <c r="F227" s="31" t="s">
        <v>467</v>
      </c>
      <c r="G227" s="31" t="s">
        <v>748</v>
      </c>
      <c r="H227" s="28">
        <v>1</v>
      </c>
      <c r="I227" s="32">
        <v>45.1</v>
      </c>
      <c r="J227" s="26">
        <f t="shared" si="12"/>
        <v>45.1</v>
      </c>
      <c r="K227" s="33">
        <v>65000</v>
      </c>
      <c r="L227" s="27">
        <f t="shared" si="13"/>
        <v>2931500</v>
      </c>
      <c r="M227" s="33"/>
      <c r="N227" s="33">
        <f t="shared" si="15"/>
        <v>2931500</v>
      </c>
      <c r="O227" s="31"/>
      <c r="P227" s="31"/>
      <c r="Q227" s="28" t="s">
        <v>320</v>
      </c>
      <c r="R227" s="31" t="s">
        <v>176</v>
      </c>
    </row>
    <row r="228" spans="1:18" ht="20.100000000000001" customHeight="1">
      <c r="A228" s="28">
        <f t="shared" si="14"/>
        <v>220</v>
      </c>
      <c r="B228" s="28" t="s">
        <v>543</v>
      </c>
      <c r="C228" s="29" t="s">
        <v>460</v>
      </c>
      <c r="D228" s="30" t="s">
        <v>366</v>
      </c>
      <c r="E228" s="28">
        <v>4</v>
      </c>
      <c r="F228" s="31" t="s">
        <v>467</v>
      </c>
      <c r="G228" s="31" t="s">
        <v>748</v>
      </c>
      <c r="H228" s="28">
        <v>2</v>
      </c>
      <c r="I228" s="32">
        <v>45.3</v>
      </c>
      <c r="J228" s="26">
        <f t="shared" si="12"/>
        <v>45.3</v>
      </c>
      <c r="K228" s="33">
        <v>65000</v>
      </c>
      <c r="L228" s="27">
        <f t="shared" si="13"/>
        <v>2944500</v>
      </c>
      <c r="M228" s="33"/>
      <c r="N228" s="33">
        <f t="shared" si="15"/>
        <v>2944500</v>
      </c>
      <c r="O228" s="31"/>
      <c r="P228" s="31"/>
      <c r="Q228" s="28" t="s">
        <v>320</v>
      </c>
      <c r="R228" s="31" t="s">
        <v>176</v>
      </c>
    </row>
    <row r="229" spans="1:18" ht="20.100000000000001" customHeight="1">
      <c r="A229" s="28">
        <f t="shared" si="14"/>
        <v>221</v>
      </c>
      <c r="B229" s="28" t="s">
        <v>818</v>
      </c>
      <c r="C229" s="29" t="s">
        <v>409</v>
      </c>
      <c r="D229" s="30" t="s">
        <v>349</v>
      </c>
      <c r="E229" s="28">
        <v>4</v>
      </c>
      <c r="F229" s="31" t="s">
        <v>467</v>
      </c>
      <c r="G229" s="31" t="s">
        <v>1065</v>
      </c>
      <c r="H229" s="28">
        <v>3</v>
      </c>
      <c r="I229" s="32">
        <v>45.4</v>
      </c>
      <c r="J229" s="26">
        <f t="shared" si="12"/>
        <v>45.4</v>
      </c>
      <c r="K229" s="33">
        <v>65000</v>
      </c>
      <c r="L229" s="27">
        <f t="shared" si="13"/>
        <v>2951000</v>
      </c>
      <c r="M229" s="33"/>
      <c r="N229" s="33">
        <f t="shared" si="15"/>
        <v>2951000</v>
      </c>
      <c r="O229" s="31"/>
      <c r="P229" s="31"/>
      <c r="Q229" s="28" t="s">
        <v>320</v>
      </c>
      <c r="R229" s="31" t="s">
        <v>176</v>
      </c>
    </row>
    <row r="230" spans="1:18" ht="20.100000000000001" customHeight="1">
      <c r="A230" s="28">
        <f t="shared" si="14"/>
        <v>222</v>
      </c>
      <c r="B230" s="28" t="s">
        <v>818</v>
      </c>
      <c r="C230" s="29" t="s">
        <v>409</v>
      </c>
      <c r="D230" s="30" t="s">
        <v>349</v>
      </c>
      <c r="E230" s="28">
        <v>4</v>
      </c>
      <c r="F230" s="31" t="s">
        <v>467</v>
      </c>
      <c r="G230" s="31" t="s">
        <v>1065</v>
      </c>
      <c r="H230" s="28">
        <v>2</v>
      </c>
      <c r="I230" s="32">
        <v>45.3</v>
      </c>
      <c r="J230" s="26">
        <f t="shared" si="12"/>
        <v>45.3</v>
      </c>
      <c r="K230" s="33">
        <v>65000</v>
      </c>
      <c r="L230" s="27">
        <f t="shared" si="13"/>
        <v>2944500</v>
      </c>
      <c r="M230" s="33"/>
      <c r="N230" s="33">
        <f t="shared" si="15"/>
        <v>2944500</v>
      </c>
      <c r="O230" s="31"/>
      <c r="P230" s="31"/>
      <c r="Q230" s="28" t="s">
        <v>320</v>
      </c>
      <c r="R230" s="31" t="s">
        <v>176</v>
      </c>
    </row>
    <row r="231" spans="1:18" ht="20.100000000000001" customHeight="1">
      <c r="A231" s="28">
        <f t="shared" si="14"/>
        <v>223</v>
      </c>
      <c r="B231" s="28" t="s">
        <v>818</v>
      </c>
      <c r="C231" s="29" t="s">
        <v>409</v>
      </c>
      <c r="D231" s="30" t="s">
        <v>349</v>
      </c>
      <c r="E231" s="28">
        <v>4</v>
      </c>
      <c r="F231" s="31" t="s">
        <v>467</v>
      </c>
      <c r="G231" s="31" t="s">
        <v>1066</v>
      </c>
      <c r="H231" s="28">
        <v>3</v>
      </c>
      <c r="I231" s="32">
        <v>30.4</v>
      </c>
      <c r="J231" s="26">
        <f t="shared" si="12"/>
        <v>30.4</v>
      </c>
      <c r="K231" s="33">
        <v>65000</v>
      </c>
      <c r="L231" s="27">
        <f t="shared" si="13"/>
        <v>1976000</v>
      </c>
      <c r="M231" s="33"/>
      <c r="N231" s="33">
        <f t="shared" si="15"/>
        <v>1976000</v>
      </c>
      <c r="O231" s="31"/>
      <c r="P231" s="31"/>
      <c r="Q231" s="28" t="s">
        <v>320</v>
      </c>
      <c r="R231" s="31" t="s">
        <v>176</v>
      </c>
    </row>
    <row r="232" spans="1:18" ht="20.100000000000001" customHeight="1">
      <c r="A232" s="28">
        <f t="shared" si="14"/>
        <v>224</v>
      </c>
      <c r="B232" s="28" t="s">
        <v>557</v>
      </c>
      <c r="C232" s="29" t="s">
        <v>461</v>
      </c>
      <c r="D232" s="30" t="s">
        <v>366</v>
      </c>
      <c r="E232" s="28">
        <v>4</v>
      </c>
      <c r="F232" s="31" t="s">
        <v>467</v>
      </c>
      <c r="G232" s="31" t="s">
        <v>884</v>
      </c>
      <c r="H232" s="28">
        <v>3</v>
      </c>
      <c r="I232" s="32">
        <v>45.4</v>
      </c>
      <c r="J232" s="26">
        <f t="shared" si="12"/>
        <v>45.4</v>
      </c>
      <c r="K232" s="33">
        <v>65000</v>
      </c>
      <c r="L232" s="27">
        <f t="shared" si="13"/>
        <v>2951000</v>
      </c>
      <c r="M232" s="33"/>
      <c r="N232" s="33">
        <f t="shared" si="15"/>
        <v>2951000</v>
      </c>
      <c r="O232" s="31"/>
      <c r="P232" s="31"/>
      <c r="Q232" s="28" t="s">
        <v>320</v>
      </c>
      <c r="R232" s="31" t="s">
        <v>176</v>
      </c>
    </row>
    <row r="233" spans="1:18" ht="20.100000000000001" customHeight="1">
      <c r="A233" s="28">
        <f t="shared" si="14"/>
        <v>225</v>
      </c>
      <c r="B233" s="28" t="s">
        <v>557</v>
      </c>
      <c r="C233" s="29" t="s">
        <v>461</v>
      </c>
      <c r="D233" s="30" t="s">
        <v>366</v>
      </c>
      <c r="E233" s="28">
        <v>4</v>
      </c>
      <c r="F233" s="31" t="s">
        <v>467</v>
      </c>
      <c r="G233" s="31" t="s">
        <v>1067</v>
      </c>
      <c r="H233" s="28">
        <v>5</v>
      </c>
      <c r="I233" s="32">
        <v>45.6</v>
      </c>
      <c r="J233" s="26">
        <f t="shared" si="12"/>
        <v>45.6</v>
      </c>
      <c r="K233" s="33">
        <v>65000</v>
      </c>
      <c r="L233" s="27">
        <f t="shared" si="13"/>
        <v>2964000</v>
      </c>
      <c r="M233" s="33"/>
      <c r="N233" s="33">
        <f t="shared" si="15"/>
        <v>2964000</v>
      </c>
      <c r="O233" s="31"/>
      <c r="P233" s="31"/>
      <c r="Q233" s="28" t="s">
        <v>320</v>
      </c>
      <c r="R233" s="31" t="s">
        <v>176</v>
      </c>
    </row>
    <row r="234" spans="1:18" ht="20.100000000000001" customHeight="1">
      <c r="A234" s="28">
        <f t="shared" si="14"/>
        <v>226</v>
      </c>
      <c r="B234" s="28" t="s">
        <v>554</v>
      </c>
      <c r="C234" s="29" t="s">
        <v>463</v>
      </c>
      <c r="D234" s="30" t="s">
        <v>378</v>
      </c>
      <c r="E234" s="28">
        <v>4</v>
      </c>
      <c r="F234" s="31" t="s">
        <v>687</v>
      </c>
      <c r="G234" s="31" t="s">
        <v>1068</v>
      </c>
      <c r="H234" s="28">
        <v>1</v>
      </c>
      <c r="I234" s="32">
        <v>45.1</v>
      </c>
      <c r="J234" s="26">
        <f t="shared" si="12"/>
        <v>45.1</v>
      </c>
      <c r="K234" s="33">
        <v>65000</v>
      </c>
      <c r="L234" s="27">
        <f t="shared" si="13"/>
        <v>2931500</v>
      </c>
      <c r="M234" s="33"/>
      <c r="N234" s="33">
        <f t="shared" si="15"/>
        <v>2931500</v>
      </c>
      <c r="O234" s="31"/>
      <c r="P234" s="31"/>
      <c r="Q234" s="28" t="s">
        <v>320</v>
      </c>
      <c r="R234" s="31" t="s">
        <v>168</v>
      </c>
    </row>
    <row r="235" spans="1:18" ht="20.100000000000001" customHeight="1">
      <c r="A235" s="28">
        <f t="shared" si="14"/>
        <v>227</v>
      </c>
      <c r="B235" s="28" t="s">
        <v>819</v>
      </c>
      <c r="C235" s="29" t="s">
        <v>391</v>
      </c>
      <c r="D235" s="30" t="s">
        <v>337</v>
      </c>
      <c r="E235" s="28">
        <v>4</v>
      </c>
      <c r="F235" s="31" t="s">
        <v>687</v>
      </c>
      <c r="G235" s="31" t="s">
        <v>1069</v>
      </c>
      <c r="H235" s="28">
        <v>1</v>
      </c>
      <c r="I235" s="32">
        <v>45.1</v>
      </c>
      <c r="J235" s="26">
        <f t="shared" si="12"/>
        <v>45.1</v>
      </c>
      <c r="K235" s="33">
        <v>65000</v>
      </c>
      <c r="L235" s="27">
        <f t="shared" si="13"/>
        <v>2931500</v>
      </c>
      <c r="M235" s="33"/>
      <c r="N235" s="33">
        <f t="shared" si="15"/>
        <v>2931500</v>
      </c>
      <c r="O235" s="31"/>
      <c r="P235" s="31"/>
      <c r="Q235" s="28" t="s">
        <v>320</v>
      </c>
      <c r="R235" s="31" t="s">
        <v>168</v>
      </c>
    </row>
    <row r="236" spans="1:18" ht="20.100000000000001" customHeight="1">
      <c r="A236" s="28">
        <f t="shared" si="14"/>
        <v>228</v>
      </c>
      <c r="B236" s="28" t="s">
        <v>819</v>
      </c>
      <c r="C236" s="29" t="s">
        <v>391</v>
      </c>
      <c r="D236" s="30" t="s">
        <v>337</v>
      </c>
      <c r="E236" s="28">
        <v>4</v>
      </c>
      <c r="F236" s="31" t="s">
        <v>687</v>
      </c>
      <c r="G236" s="31" t="s">
        <v>1070</v>
      </c>
      <c r="H236" s="28">
        <v>2</v>
      </c>
      <c r="I236" s="32">
        <v>45.3</v>
      </c>
      <c r="J236" s="26">
        <f t="shared" si="12"/>
        <v>45.3</v>
      </c>
      <c r="K236" s="33">
        <v>65000</v>
      </c>
      <c r="L236" s="27">
        <f t="shared" si="13"/>
        <v>2944500</v>
      </c>
      <c r="M236" s="33"/>
      <c r="N236" s="33">
        <f t="shared" si="15"/>
        <v>2944500</v>
      </c>
      <c r="O236" s="31"/>
      <c r="P236" s="31"/>
      <c r="Q236" s="28" t="s">
        <v>320</v>
      </c>
      <c r="R236" s="31" t="s">
        <v>168</v>
      </c>
    </row>
    <row r="237" spans="1:18" ht="20.100000000000001" customHeight="1">
      <c r="A237" s="28">
        <f t="shared" si="14"/>
        <v>229</v>
      </c>
      <c r="B237" s="28" t="s">
        <v>1178</v>
      </c>
      <c r="C237" s="29" t="s">
        <v>1181</v>
      </c>
      <c r="D237" s="30" t="s">
        <v>434</v>
      </c>
      <c r="E237" s="28">
        <v>4</v>
      </c>
      <c r="F237" s="31" t="s">
        <v>1182</v>
      </c>
      <c r="G237" s="31" t="s">
        <v>1185</v>
      </c>
      <c r="H237" s="28">
        <v>2</v>
      </c>
      <c r="I237" s="32">
        <v>30.1</v>
      </c>
      <c r="J237" s="26">
        <f t="shared" si="12"/>
        <v>30.1</v>
      </c>
      <c r="K237" s="33">
        <v>65000</v>
      </c>
      <c r="L237" s="27">
        <f t="shared" si="13"/>
        <v>1956500</v>
      </c>
      <c r="M237" s="33"/>
      <c r="N237" s="33">
        <f t="shared" si="15"/>
        <v>1956500</v>
      </c>
      <c r="O237" s="31"/>
      <c r="P237" s="31" t="s">
        <v>1188</v>
      </c>
      <c r="Q237" s="28" t="s">
        <v>320</v>
      </c>
      <c r="R237" s="31" t="s">
        <v>1190</v>
      </c>
    </row>
    <row r="238" spans="1:18" ht="20.100000000000001" customHeight="1">
      <c r="A238" s="28">
        <f t="shared" si="14"/>
        <v>230</v>
      </c>
      <c r="B238" s="28" t="s">
        <v>1178</v>
      </c>
      <c r="C238" s="29" t="s">
        <v>1181</v>
      </c>
      <c r="D238" s="30" t="s">
        <v>434</v>
      </c>
      <c r="E238" s="28">
        <v>4</v>
      </c>
      <c r="F238" s="31" t="s">
        <v>1182</v>
      </c>
      <c r="G238" s="31" t="s">
        <v>1185</v>
      </c>
      <c r="H238" s="28">
        <v>3</v>
      </c>
      <c r="I238" s="32">
        <v>30.2</v>
      </c>
      <c r="J238" s="26">
        <f t="shared" si="12"/>
        <v>30.2</v>
      </c>
      <c r="K238" s="33">
        <v>65000</v>
      </c>
      <c r="L238" s="27">
        <f t="shared" si="13"/>
        <v>1963000</v>
      </c>
      <c r="M238" s="33"/>
      <c r="N238" s="33">
        <f t="shared" si="15"/>
        <v>1963000</v>
      </c>
      <c r="O238" s="31"/>
      <c r="P238" s="31" t="s">
        <v>1188</v>
      </c>
      <c r="Q238" s="28" t="s">
        <v>320</v>
      </c>
      <c r="R238" s="31" t="s">
        <v>1190</v>
      </c>
    </row>
    <row r="239" spans="1:18" ht="20.100000000000001" customHeight="1">
      <c r="A239" s="28">
        <f t="shared" si="14"/>
        <v>231</v>
      </c>
      <c r="B239" s="28" t="s">
        <v>555</v>
      </c>
      <c r="C239" s="29" t="s">
        <v>42</v>
      </c>
      <c r="D239" s="30" t="s">
        <v>43</v>
      </c>
      <c r="E239" s="28">
        <v>4</v>
      </c>
      <c r="F239" s="31" t="s">
        <v>44</v>
      </c>
      <c r="G239" s="31" t="s">
        <v>0</v>
      </c>
      <c r="H239" s="28">
        <v>1</v>
      </c>
      <c r="I239" s="32">
        <v>45.1</v>
      </c>
      <c r="J239" s="26">
        <f t="shared" si="12"/>
        <v>45.1</v>
      </c>
      <c r="K239" s="33">
        <v>65000</v>
      </c>
      <c r="L239" s="27">
        <f t="shared" si="13"/>
        <v>2931500</v>
      </c>
      <c r="M239" s="33"/>
      <c r="N239" s="33">
        <f t="shared" si="15"/>
        <v>2931500</v>
      </c>
      <c r="O239" s="31"/>
      <c r="P239" s="31"/>
      <c r="Q239" s="28" t="s">
        <v>320</v>
      </c>
      <c r="R239" s="31" t="s">
        <v>227</v>
      </c>
    </row>
    <row r="240" spans="1:18" ht="20.100000000000001" customHeight="1">
      <c r="A240" s="28">
        <f t="shared" si="14"/>
        <v>232</v>
      </c>
      <c r="B240" s="28" t="s">
        <v>555</v>
      </c>
      <c r="C240" s="29" t="s">
        <v>42</v>
      </c>
      <c r="D240" s="30" t="s">
        <v>43</v>
      </c>
      <c r="E240" s="28">
        <v>4</v>
      </c>
      <c r="F240" s="31" t="s">
        <v>44</v>
      </c>
      <c r="G240" s="31" t="s">
        <v>0</v>
      </c>
      <c r="H240" s="28">
        <v>1</v>
      </c>
      <c r="I240" s="32">
        <v>45.1</v>
      </c>
      <c r="J240" s="26">
        <f t="shared" si="12"/>
        <v>45.1</v>
      </c>
      <c r="K240" s="33">
        <v>65000</v>
      </c>
      <c r="L240" s="27">
        <f t="shared" si="13"/>
        <v>2931500</v>
      </c>
      <c r="M240" s="33"/>
      <c r="N240" s="33">
        <f t="shared" si="15"/>
        <v>2931500</v>
      </c>
      <c r="O240" s="31"/>
      <c r="P240" s="31"/>
      <c r="Q240" s="28" t="s">
        <v>320</v>
      </c>
      <c r="R240" s="31" t="s">
        <v>227</v>
      </c>
    </row>
    <row r="241" spans="1:18" ht="20.100000000000001" customHeight="1">
      <c r="A241" s="28">
        <f t="shared" si="14"/>
        <v>233</v>
      </c>
      <c r="B241" s="28" t="s">
        <v>555</v>
      </c>
      <c r="C241" s="29" t="s">
        <v>42</v>
      </c>
      <c r="D241" s="30" t="s">
        <v>43</v>
      </c>
      <c r="E241" s="28">
        <v>4</v>
      </c>
      <c r="F241" s="31" t="s">
        <v>44</v>
      </c>
      <c r="G241" s="31" t="s">
        <v>1071</v>
      </c>
      <c r="H241" s="28">
        <v>1</v>
      </c>
      <c r="I241" s="32">
        <v>45.1</v>
      </c>
      <c r="J241" s="26">
        <f t="shared" si="12"/>
        <v>45.1</v>
      </c>
      <c r="K241" s="33">
        <v>65000</v>
      </c>
      <c r="L241" s="27">
        <f t="shared" si="13"/>
        <v>2931500</v>
      </c>
      <c r="M241" s="33"/>
      <c r="N241" s="33">
        <f t="shared" si="15"/>
        <v>2931500</v>
      </c>
      <c r="O241" s="31"/>
      <c r="P241" s="31"/>
      <c r="Q241" s="28" t="s">
        <v>320</v>
      </c>
      <c r="R241" s="31" t="s">
        <v>227</v>
      </c>
    </row>
    <row r="242" spans="1:18" ht="20.100000000000001" customHeight="1">
      <c r="A242" s="28">
        <f t="shared" si="14"/>
        <v>234</v>
      </c>
      <c r="B242" s="28" t="s">
        <v>971</v>
      </c>
      <c r="C242" s="29" t="s">
        <v>916</v>
      </c>
      <c r="D242" s="30" t="s">
        <v>455</v>
      </c>
      <c r="E242" s="28">
        <v>4</v>
      </c>
      <c r="F242" s="31" t="s">
        <v>312</v>
      </c>
      <c r="G242" s="31" t="s">
        <v>1072</v>
      </c>
      <c r="H242" s="28">
        <v>2</v>
      </c>
      <c r="I242" s="32">
        <v>45.3</v>
      </c>
      <c r="J242" s="26">
        <f t="shared" si="12"/>
        <v>45.3</v>
      </c>
      <c r="K242" s="33">
        <v>65000</v>
      </c>
      <c r="L242" s="27">
        <f t="shared" si="13"/>
        <v>2944500</v>
      </c>
      <c r="M242" s="33"/>
      <c r="N242" s="33">
        <f t="shared" si="15"/>
        <v>2944500</v>
      </c>
      <c r="O242" s="31"/>
      <c r="P242" s="31"/>
      <c r="Q242" s="28" t="s">
        <v>320</v>
      </c>
      <c r="R242" s="31" t="s">
        <v>236</v>
      </c>
    </row>
    <row r="243" spans="1:18" ht="20.100000000000001" customHeight="1">
      <c r="A243" s="28">
        <f t="shared" si="14"/>
        <v>235</v>
      </c>
      <c r="B243" s="28" t="s">
        <v>971</v>
      </c>
      <c r="C243" s="29" t="s">
        <v>916</v>
      </c>
      <c r="D243" s="30" t="s">
        <v>455</v>
      </c>
      <c r="E243" s="28">
        <v>4</v>
      </c>
      <c r="F243" s="31" t="s">
        <v>312</v>
      </c>
      <c r="G243" s="31" t="s">
        <v>1073</v>
      </c>
      <c r="H243" s="28">
        <v>1</v>
      </c>
      <c r="I243" s="32">
        <v>30.1</v>
      </c>
      <c r="J243" s="26">
        <f t="shared" si="12"/>
        <v>30.1</v>
      </c>
      <c r="K243" s="33">
        <v>65000</v>
      </c>
      <c r="L243" s="27">
        <f t="shared" si="13"/>
        <v>1956500</v>
      </c>
      <c r="M243" s="33"/>
      <c r="N243" s="33">
        <f t="shared" si="15"/>
        <v>1956500</v>
      </c>
      <c r="O243" s="31"/>
      <c r="P243" s="31"/>
      <c r="Q243" s="28" t="s">
        <v>320</v>
      </c>
      <c r="R243" s="31" t="s">
        <v>236</v>
      </c>
    </row>
    <row r="244" spans="1:18" ht="20.100000000000001" customHeight="1">
      <c r="A244" s="28">
        <f t="shared" si="14"/>
        <v>236</v>
      </c>
      <c r="B244" s="28" t="s">
        <v>971</v>
      </c>
      <c r="C244" s="29" t="s">
        <v>916</v>
      </c>
      <c r="D244" s="30" t="s">
        <v>455</v>
      </c>
      <c r="E244" s="28">
        <v>4</v>
      </c>
      <c r="F244" s="31" t="s">
        <v>312</v>
      </c>
      <c r="G244" s="31" t="s">
        <v>1074</v>
      </c>
      <c r="H244" s="28">
        <v>1</v>
      </c>
      <c r="I244" s="32">
        <v>45.1</v>
      </c>
      <c r="J244" s="26">
        <f t="shared" si="12"/>
        <v>45.1</v>
      </c>
      <c r="K244" s="33">
        <v>65000</v>
      </c>
      <c r="L244" s="27">
        <f t="shared" si="13"/>
        <v>2931500</v>
      </c>
      <c r="M244" s="33"/>
      <c r="N244" s="33">
        <f t="shared" si="15"/>
        <v>2931500</v>
      </c>
      <c r="O244" s="31"/>
      <c r="P244" s="31"/>
      <c r="Q244" s="28" t="s">
        <v>320</v>
      </c>
      <c r="R244" s="31" t="s">
        <v>236</v>
      </c>
    </row>
    <row r="245" spans="1:18" ht="20.100000000000001" customHeight="1">
      <c r="A245" s="28">
        <f t="shared" si="14"/>
        <v>237</v>
      </c>
      <c r="B245" s="28" t="s">
        <v>820</v>
      </c>
      <c r="C245" s="29" t="s">
        <v>851</v>
      </c>
      <c r="D245" s="30" t="s">
        <v>428</v>
      </c>
      <c r="E245" s="28">
        <v>4</v>
      </c>
      <c r="F245" s="31" t="s">
        <v>312</v>
      </c>
      <c r="G245" s="31" t="s">
        <v>1075</v>
      </c>
      <c r="H245" s="28">
        <v>1</v>
      </c>
      <c r="I245" s="32">
        <v>45.1</v>
      </c>
      <c r="J245" s="26">
        <f t="shared" si="12"/>
        <v>45.1</v>
      </c>
      <c r="K245" s="33">
        <v>65000</v>
      </c>
      <c r="L245" s="27">
        <f t="shared" si="13"/>
        <v>2931500</v>
      </c>
      <c r="M245" s="33"/>
      <c r="N245" s="33">
        <f t="shared" si="15"/>
        <v>2931500</v>
      </c>
      <c r="O245" s="31"/>
      <c r="P245" s="31"/>
      <c r="Q245" s="28" t="s">
        <v>320</v>
      </c>
      <c r="R245" s="31" t="s">
        <v>236</v>
      </c>
    </row>
    <row r="246" spans="1:18" ht="20.100000000000001" customHeight="1">
      <c r="A246" s="28">
        <f t="shared" si="14"/>
        <v>238</v>
      </c>
      <c r="B246" s="28" t="s">
        <v>552</v>
      </c>
      <c r="C246" s="29" t="s">
        <v>457</v>
      </c>
      <c r="D246" s="30" t="s">
        <v>379</v>
      </c>
      <c r="E246" s="28">
        <v>4</v>
      </c>
      <c r="F246" s="31" t="s">
        <v>312</v>
      </c>
      <c r="G246" s="31" t="s">
        <v>1</v>
      </c>
      <c r="H246" s="28">
        <v>1</v>
      </c>
      <c r="I246" s="32">
        <v>30.1</v>
      </c>
      <c r="J246" s="26">
        <f t="shared" si="12"/>
        <v>30.1</v>
      </c>
      <c r="K246" s="33">
        <v>65000</v>
      </c>
      <c r="L246" s="27">
        <f t="shared" si="13"/>
        <v>1956500</v>
      </c>
      <c r="M246" s="33"/>
      <c r="N246" s="33">
        <f t="shared" si="15"/>
        <v>1956500</v>
      </c>
      <c r="O246" s="31"/>
      <c r="P246" s="31"/>
      <c r="Q246" s="28" t="s">
        <v>320</v>
      </c>
      <c r="R246" s="31" t="s">
        <v>236</v>
      </c>
    </row>
    <row r="247" spans="1:18" ht="20.100000000000001" customHeight="1">
      <c r="A247" s="28">
        <f t="shared" si="14"/>
        <v>239</v>
      </c>
      <c r="B247" s="28" t="s">
        <v>552</v>
      </c>
      <c r="C247" s="29" t="s">
        <v>457</v>
      </c>
      <c r="D247" s="30" t="s">
        <v>379</v>
      </c>
      <c r="E247" s="28">
        <v>4</v>
      </c>
      <c r="F247" s="31" t="s">
        <v>312</v>
      </c>
      <c r="G247" s="31" t="s">
        <v>1076</v>
      </c>
      <c r="H247" s="28">
        <v>7</v>
      </c>
      <c r="I247" s="32">
        <v>30.9</v>
      </c>
      <c r="J247" s="26">
        <f t="shared" si="12"/>
        <v>30.9</v>
      </c>
      <c r="K247" s="33">
        <v>65000</v>
      </c>
      <c r="L247" s="27">
        <f t="shared" si="13"/>
        <v>2008500</v>
      </c>
      <c r="M247" s="33"/>
      <c r="N247" s="33">
        <f t="shared" si="15"/>
        <v>2008500</v>
      </c>
      <c r="O247" s="31"/>
      <c r="P247" s="31"/>
      <c r="Q247" s="28" t="s">
        <v>320</v>
      </c>
      <c r="R247" s="31" t="s">
        <v>236</v>
      </c>
    </row>
    <row r="248" spans="1:18" ht="20.100000000000001" customHeight="1">
      <c r="A248" s="28">
        <f t="shared" si="14"/>
        <v>240</v>
      </c>
      <c r="B248" s="28" t="s">
        <v>753</v>
      </c>
      <c r="C248" s="29" t="s">
        <v>772</v>
      </c>
      <c r="D248" s="30" t="s">
        <v>394</v>
      </c>
      <c r="E248" s="28">
        <v>4</v>
      </c>
      <c r="F248" s="31" t="s">
        <v>312</v>
      </c>
      <c r="G248" s="31" t="s">
        <v>789</v>
      </c>
      <c r="H248" s="28">
        <v>4</v>
      </c>
      <c r="I248" s="32">
        <v>45.5</v>
      </c>
      <c r="J248" s="26">
        <f t="shared" si="12"/>
        <v>45.5</v>
      </c>
      <c r="K248" s="33">
        <v>65000</v>
      </c>
      <c r="L248" s="27">
        <f t="shared" si="13"/>
        <v>2957500</v>
      </c>
      <c r="M248" s="33"/>
      <c r="N248" s="33">
        <f t="shared" si="15"/>
        <v>2957500</v>
      </c>
      <c r="O248" s="31"/>
      <c r="P248" s="31"/>
      <c r="Q248" s="28" t="s">
        <v>320</v>
      </c>
      <c r="R248" s="31" t="s">
        <v>236</v>
      </c>
    </row>
    <row r="249" spans="1:18" ht="20.100000000000001" customHeight="1">
      <c r="A249" s="28">
        <f t="shared" si="14"/>
        <v>241</v>
      </c>
      <c r="B249" s="28" t="s">
        <v>753</v>
      </c>
      <c r="C249" s="29" t="s">
        <v>772</v>
      </c>
      <c r="D249" s="30" t="s">
        <v>394</v>
      </c>
      <c r="E249" s="28">
        <v>4</v>
      </c>
      <c r="F249" s="31" t="s">
        <v>312</v>
      </c>
      <c r="G249" s="31" t="s">
        <v>789</v>
      </c>
      <c r="H249" s="28">
        <v>1</v>
      </c>
      <c r="I249" s="32">
        <v>45.1</v>
      </c>
      <c r="J249" s="26">
        <f t="shared" si="12"/>
        <v>45.1</v>
      </c>
      <c r="K249" s="33">
        <v>65000</v>
      </c>
      <c r="L249" s="27">
        <f t="shared" si="13"/>
        <v>2931500</v>
      </c>
      <c r="M249" s="33"/>
      <c r="N249" s="33">
        <f t="shared" si="15"/>
        <v>2931500</v>
      </c>
      <c r="O249" s="31"/>
      <c r="P249" s="31"/>
      <c r="Q249" s="28" t="s">
        <v>320</v>
      </c>
      <c r="R249" s="31" t="s">
        <v>236</v>
      </c>
    </row>
    <row r="250" spans="1:18" ht="20.100000000000001" customHeight="1">
      <c r="A250" s="28">
        <f t="shared" si="14"/>
        <v>242</v>
      </c>
      <c r="B250" s="28" t="s">
        <v>753</v>
      </c>
      <c r="C250" s="29" t="s">
        <v>772</v>
      </c>
      <c r="D250" s="30" t="s">
        <v>394</v>
      </c>
      <c r="E250" s="28">
        <v>4</v>
      </c>
      <c r="F250" s="31" t="s">
        <v>312</v>
      </c>
      <c r="G250" s="31" t="s">
        <v>1077</v>
      </c>
      <c r="H250" s="28">
        <v>1</v>
      </c>
      <c r="I250" s="32">
        <v>45.1</v>
      </c>
      <c r="J250" s="26">
        <f t="shared" si="12"/>
        <v>45.1</v>
      </c>
      <c r="K250" s="33">
        <v>65000</v>
      </c>
      <c r="L250" s="27">
        <f t="shared" si="13"/>
        <v>2931500</v>
      </c>
      <c r="M250" s="33"/>
      <c r="N250" s="33">
        <f t="shared" si="15"/>
        <v>2931500</v>
      </c>
      <c r="O250" s="31"/>
      <c r="P250" s="31"/>
      <c r="Q250" s="28" t="s">
        <v>320</v>
      </c>
      <c r="R250" s="31" t="s">
        <v>236</v>
      </c>
    </row>
    <row r="251" spans="1:18" ht="20.100000000000001" customHeight="1">
      <c r="A251" s="28">
        <f t="shared" si="14"/>
        <v>243</v>
      </c>
      <c r="B251" s="28" t="s">
        <v>753</v>
      </c>
      <c r="C251" s="29" t="s">
        <v>772</v>
      </c>
      <c r="D251" s="30" t="s">
        <v>394</v>
      </c>
      <c r="E251" s="28">
        <v>4</v>
      </c>
      <c r="F251" s="31" t="s">
        <v>312</v>
      </c>
      <c r="G251" s="31" t="s">
        <v>1078</v>
      </c>
      <c r="H251" s="28">
        <v>1</v>
      </c>
      <c r="I251" s="32">
        <v>30.1</v>
      </c>
      <c r="J251" s="26">
        <f t="shared" si="12"/>
        <v>30.1</v>
      </c>
      <c r="K251" s="33">
        <v>65000</v>
      </c>
      <c r="L251" s="27">
        <f t="shared" si="13"/>
        <v>1956500</v>
      </c>
      <c r="M251" s="33"/>
      <c r="N251" s="33">
        <f t="shared" si="15"/>
        <v>1956500</v>
      </c>
      <c r="O251" s="31"/>
      <c r="P251" s="31"/>
      <c r="Q251" s="28" t="s">
        <v>320</v>
      </c>
      <c r="R251" s="31" t="s">
        <v>236</v>
      </c>
    </row>
    <row r="252" spans="1:18" ht="20.100000000000001" customHeight="1">
      <c r="A252" s="28">
        <f t="shared" si="14"/>
        <v>244</v>
      </c>
      <c r="B252" s="28" t="s">
        <v>553</v>
      </c>
      <c r="C252" s="29" t="s">
        <v>327</v>
      </c>
      <c r="D252" s="30" t="s">
        <v>456</v>
      </c>
      <c r="E252" s="28">
        <v>4</v>
      </c>
      <c r="F252" s="31" t="s">
        <v>312</v>
      </c>
      <c r="G252" s="31" t="s">
        <v>1079</v>
      </c>
      <c r="H252" s="28">
        <v>1</v>
      </c>
      <c r="I252" s="32">
        <v>45.1</v>
      </c>
      <c r="J252" s="26">
        <f t="shared" si="12"/>
        <v>45.1</v>
      </c>
      <c r="K252" s="33">
        <v>65000</v>
      </c>
      <c r="L252" s="27">
        <f t="shared" si="13"/>
        <v>2931500</v>
      </c>
      <c r="M252" s="33"/>
      <c r="N252" s="33">
        <f t="shared" si="15"/>
        <v>2931500</v>
      </c>
      <c r="O252" s="31"/>
      <c r="P252" s="31"/>
      <c r="Q252" s="28" t="s">
        <v>320</v>
      </c>
      <c r="R252" s="31" t="s">
        <v>236</v>
      </c>
    </row>
    <row r="253" spans="1:18" ht="20.100000000000001" customHeight="1">
      <c r="A253" s="28">
        <f t="shared" si="14"/>
        <v>245</v>
      </c>
      <c r="B253" s="28" t="s">
        <v>821</v>
      </c>
      <c r="C253" s="29" t="s">
        <v>427</v>
      </c>
      <c r="D253" s="30" t="s">
        <v>335</v>
      </c>
      <c r="E253" s="28">
        <v>4</v>
      </c>
      <c r="F253" s="31" t="s">
        <v>312</v>
      </c>
      <c r="G253" s="31" t="s">
        <v>1080</v>
      </c>
      <c r="H253" s="28">
        <v>2</v>
      </c>
      <c r="I253" s="32">
        <v>30.3</v>
      </c>
      <c r="J253" s="26">
        <f t="shared" si="12"/>
        <v>30.3</v>
      </c>
      <c r="K253" s="33">
        <v>65000</v>
      </c>
      <c r="L253" s="27">
        <f t="shared" si="13"/>
        <v>1969500</v>
      </c>
      <c r="M253" s="33"/>
      <c r="N253" s="33">
        <f t="shared" si="15"/>
        <v>1969500</v>
      </c>
      <c r="O253" s="31"/>
      <c r="P253" s="31"/>
      <c r="Q253" s="28" t="s">
        <v>320</v>
      </c>
      <c r="R253" s="31" t="s">
        <v>236</v>
      </c>
    </row>
    <row r="254" spans="1:18" ht="20.100000000000001" customHeight="1">
      <c r="A254" s="28">
        <f t="shared" si="14"/>
        <v>246</v>
      </c>
      <c r="B254" s="28" t="s">
        <v>548</v>
      </c>
      <c r="C254" s="29" t="s">
        <v>505</v>
      </c>
      <c r="D254" s="30" t="s">
        <v>49</v>
      </c>
      <c r="E254" s="28">
        <v>4</v>
      </c>
      <c r="F254" s="31" t="s">
        <v>487</v>
      </c>
      <c r="G254" s="31" t="s">
        <v>790</v>
      </c>
      <c r="H254" s="28">
        <v>2</v>
      </c>
      <c r="I254" s="32">
        <v>30.3</v>
      </c>
      <c r="J254" s="26">
        <f t="shared" si="12"/>
        <v>30.3</v>
      </c>
      <c r="K254" s="33">
        <v>65000</v>
      </c>
      <c r="L254" s="27">
        <f t="shared" si="13"/>
        <v>1969500</v>
      </c>
      <c r="M254" s="33"/>
      <c r="N254" s="33">
        <f t="shared" si="15"/>
        <v>1969500</v>
      </c>
      <c r="O254" s="31"/>
      <c r="P254" s="31"/>
      <c r="Q254" s="28" t="s">
        <v>320</v>
      </c>
      <c r="R254" s="31" t="s">
        <v>186</v>
      </c>
    </row>
    <row r="255" spans="1:18" ht="20.100000000000001" customHeight="1">
      <c r="A255" s="28">
        <f t="shared" si="14"/>
        <v>247</v>
      </c>
      <c r="B255" s="28" t="s">
        <v>548</v>
      </c>
      <c r="C255" s="29" t="s">
        <v>505</v>
      </c>
      <c r="D255" s="30" t="s">
        <v>49</v>
      </c>
      <c r="E255" s="28">
        <v>4</v>
      </c>
      <c r="F255" s="31" t="s">
        <v>487</v>
      </c>
      <c r="G255" s="31" t="s">
        <v>488</v>
      </c>
      <c r="H255" s="28">
        <v>1</v>
      </c>
      <c r="I255" s="32">
        <v>45.1</v>
      </c>
      <c r="J255" s="26">
        <f t="shared" si="12"/>
        <v>45.1</v>
      </c>
      <c r="K255" s="33">
        <v>65000</v>
      </c>
      <c r="L255" s="27">
        <f t="shared" si="13"/>
        <v>2931500</v>
      </c>
      <c r="M255" s="33"/>
      <c r="N255" s="33">
        <f t="shared" si="15"/>
        <v>2931500</v>
      </c>
      <c r="O255" s="31"/>
      <c r="P255" s="31"/>
      <c r="Q255" s="28" t="s">
        <v>320</v>
      </c>
      <c r="R255" s="31" t="s">
        <v>186</v>
      </c>
    </row>
    <row r="256" spans="1:18" ht="20.100000000000001" customHeight="1">
      <c r="A256" s="28">
        <f t="shared" si="14"/>
        <v>248</v>
      </c>
      <c r="B256" s="28" t="s">
        <v>548</v>
      </c>
      <c r="C256" s="29" t="s">
        <v>505</v>
      </c>
      <c r="D256" s="30" t="s">
        <v>49</v>
      </c>
      <c r="E256" s="28">
        <v>4</v>
      </c>
      <c r="F256" s="31" t="s">
        <v>487</v>
      </c>
      <c r="G256" s="31" t="s">
        <v>488</v>
      </c>
      <c r="H256" s="28">
        <v>1</v>
      </c>
      <c r="I256" s="32">
        <v>45.1</v>
      </c>
      <c r="J256" s="26">
        <f t="shared" si="12"/>
        <v>45.1</v>
      </c>
      <c r="K256" s="33">
        <v>65000</v>
      </c>
      <c r="L256" s="27">
        <f t="shared" si="13"/>
        <v>2931500</v>
      </c>
      <c r="M256" s="33"/>
      <c r="N256" s="33">
        <f t="shared" si="15"/>
        <v>2931500</v>
      </c>
      <c r="O256" s="31"/>
      <c r="P256" s="31"/>
      <c r="Q256" s="28" t="s">
        <v>320</v>
      </c>
      <c r="R256" s="31" t="s">
        <v>186</v>
      </c>
    </row>
    <row r="257" spans="1:18" ht="20.100000000000001" customHeight="1">
      <c r="A257" s="28">
        <f t="shared" si="14"/>
        <v>249</v>
      </c>
      <c r="B257" s="28" t="s">
        <v>549</v>
      </c>
      <c r="C257" s="29" t="s">
        <v>50</v>
      </c>
      <c r="D257" s="30" t="s">
        <v>401</v>
      </c>
      <c r="E257" s="28">
        <v>4</v>
      </c>
      <c r="F257" s="31" t="s">
        <v>487</v>
      </c>
      <c r="G257" s="31" t="s">
        <v>791</v>
      </c>
      <c r="H257" s="28">
        <v>3</v>
      </c>
      <c r="I257" s="32">
        <v>30.4</v>
      </c>
      <c r="J257" s="26">
        <f t="shared" si="12"/>
        <v>30.4</v>
      </c>
      <c r="K257" s="33">
        <v>65000</v>
      </c>
      <c r="L257" s="27">
        <f t="shared" si="13"/>
        <v>1976000</v>
      </c>
      <c r="M257" s="33"/>
      <c r="N257" s="33">
        <f t="shared" si="15"/>
        <v>1976000</v>
      </c>
      <c r="O257" s="31"/>
      <c r="P257" s="31"/>
      <c r="Q257" s="28" t="s">
        <v>320</v>
      </c>
      <c r="R257" s="31" t="s">
        <v>186</v>
      </c>
    </row>
    <row r="258" spans="1:18" ht="20.100000000000001" customHeight="1">
      <c r="A258" s="28">
        <f t="shared" si="14"/>
        <v>250</v>
      </c>
      <c r="B258" s="28" t="s">
        <v>549</v>
      </c>
      <c r="C258" s="29" t="s">
        <v>50</v>
      </c>
      <c r="D258" s="30" t="s">
        <v>401</v>
      </c>
      <c r="E258" s="28">
        <v>4</v>
      </c>
      <c r="F258" s="31" t="s">
        <v>487</v>
      </c>
      <c r="G258" s="31" t="s">
        <v>791</v>
      </c>
      <c r="H258" s="28">
        <v>1</v>
      </c>
      <c r="I258" s="32">
        <v>30.1</v>
      </c>
      <c r="J258" s="26">
        <f t="shared" si="12"/>
        <v>30.1</v>
      </c>
      <c r="K258" s="33">
        <v>65000</v>
      </c>
      <c r="L258" s="27">
        <f t="shared" si="13"/>
        <v>1956500</v>
      </c>
      <c r="M258" s="33"/>
      <c r="N258" s="33">
        <f t="shared" si="15"/>
        <v>1956500</v>
      </c>
      <c r="O258" s="31"/>
      <c r="P258" s="31"/>
      <c r="Q258" s="28" t="s">
        <v>320</v>
      </c>
      <c r="R258" s="31" t="s">
        <v>186</v>
      </c>
    </row>
    <row r="259" spans="1:18" ht="20.100000000000001" customHeight="1">
      <c r="A259" s="28">
        <f t="shared" si="14"/>
        <v>251</v>
      </c>
      <c r="B259" s="28" t="s">
        <v>47</v>
      </c>
      <c r="C259" s="29" t="s">
        <v>325</v>
      </c>
      <c r="D259" s="30" t="s">
        <v>48</v>
      </c>
      <c r="E259" s="28">
        <v>4</v>
      </c>
      <c r="F259" s="31" t="s">
        <v>487</v>
      </c>
      <c r="G259" s="31" t="s">
        <v>747</v>
      </c>
      <c r="H259" s="28">
        <v>1</v>
      </c>
      <c r="I259" s="32">
        <v>45.1</v>
      </c>
      <c r="J259" s="26">
        <f t="shared" si="12"/>
        <v>45.1</v>
      </c>
      <c r="K259" s="33">
        <v>65000</v>
      </c>
      <c r="L259" s="27">
        <f t="shared" si="13"/>
        <v>2931500</v>
      </c>
      <c r="M259" s="33"/>
      <c r="N259" s="33">
        <f t="shared" si="15"/>
        <v>2931500</v>
      </c>
      <c r="O259" s="31"/>
      <c r="P259" s="31"/>
      <c r="Q259" s="28" t="s">
        <v>320</v>
      </c>
      <c r="R259" s="31" t="s">
        <v>186</v>
      </c>
    </row>
    <row r="260" spans="1:18" ht="20.100000000000001" customHeight="1">
      <c r="A260" s="28">
        <f t="shared" si="14"/>
        <v>252</v>
      </c>
      <c r="B260" s="28" t="s">
        <v>47</v>
      </c>
      <c r="C260" s="29" t="s">
        <v>325</v>
      </c>
      <c r="D260" s="30" t="s">
        <v>48</v>
      </c>
      <c r="E260" s="28">
        <v>4</v>
      </c>
      <c r="F260" s="31" t="s">
        <v>487</v>
      </c>
      <c r="G260" s="31" t="s">
        <v>2</v>
      </c>
      <c r="H260" s="28">
        <v>2</v>
      </c>
      <c r="I260" s="32">
        <v>30.3</v>
      </c>
      <c r="J260" s="26">
        <f t="shared" si="12"/>
        <v>30.3</v>
      </c>
      <c r="K260" s="33">
        <v>65000</v>
      </c>
      <c r="L260" s="27">
        <f t="shared" si="13"/>
        <v>1969500</v>
      </c>
      <c r="M260" s="33"/>
      <c r="N260" s="33">
        <f t="shared" si="15"/>
        <v>1969500</v>
      </c>
      <c r="O260" s="31"/>
      <c r="P260" s="31"/>
      <c r="Q260" s="28" t="s">
        <v>320</v>
      </c>
      <c r="R260" s="31" t="s">
        <v>186</v>
      </c>
    </row>
    <row r="261" spans="1:18" ht="20.100000000000001" customHeight="1">
      <c r="A261" s="28">
        <f t="shared" si="14"/>
        <v>253</v>
      </c>
      <c r="B261" s="28" t="s">
        <v>47</v>
      </c>
      <c r="C261" s="29" t="s">
        <v>325</v>
      </c>
      <c r="D261" s="30" t="s">
        <v>48</v>
      </c>
      <c r="E261" s="28">
        <v>4</v>
      </c>
      <c r="F261" s="31" t="s">
        <v>487</v>
      </c>
      <c r="G261" s="31" t="s">
        <v>2</v>
      </c>
      <c r="H261" s="28">
        <v>1</v>
      </c>
      <c r="I261" s="32">
        <v>30.1</v>
      </c>
      <c r="J261" s="26">
        <f t="shared" si="12"/>
        <v>30.1</v>
      </c>
      <c r="K261" s="33">
        <v>65000</v>
      </c>
      <c r="L261" s="27">
        <f t="shared" si="13"/>
        <v>1956500</v>
      </c>
      <c r="M261" s="33"/>
      <c r="N261" s="33">
        <f t="shared" si="15"/>
        <v>1956500</v>
      </c>
      <c r="O261" s="31"/>
      <c r="P261" s="31"/>
      <c r="Q261" s="28" t="s">
        <v>320</v>
      </c>
      <c r="R261" s="31" t="s">
        <v>186</v>
      </c>
    </row>
    <row r="262" spans="1:18" ht="20.100000000000001" customHeight="1">
      <c r="A262" s="28">
        <f t="shared" si="14"/>
        <v>254</v>
      </c>
      <c r="B262" s="28" t="s">
        <v>47</v>
      </c>
      <c r="C262" s="29" t="s">
        <v>325</v>
      </c>
      <c r="D262" s="30" t="s">
        <v>48</v>
      </c>
      <c r="E262" s="28">
        <v>4</v>
      </c>
      <c r="F262" s="31" t="s">
        <v>487</v>
      </c>
      <c r="G262" s="31" t="s">
        <v>1081</v>
      </c>
      <c r="H262" s="28">
        <v>2</v>
      </c>
      <c r="I262" s="32">
        <v>30.3</v>
      </c>
      <c r="J262" s="26">
        <f t="shared" si="12"/>
        <v>30.3</v>
      </c>
      <c r="K262" s="33">
        <v>65000</v>
      </c>
      <c r="L262" s="27">
        <f t="shared" si="13"/>
        <v>1969500</v>
      </c>
      <c r="M262" s="33"/>
      <c r="N262" s="33">
        <f t="shared" si="15"/>
        <v>1969500</v>
      </c>
      <c r="O262" s="31"/>
      <c r="P262" s="31"/>
      <c r="Q262" s="28" t="s">
        <v>320</v>
      </c>
      <c r="R262" s="31" t="s">
        <v>186</v>
      </c>
    </row>
    <row r="263" spans="1:18" ht="20.100000000000001" customHeight="1">
      <c r="A263" s="28">
        <f t="shared" si="14"/>
        <v>255</v>
      </c>
      <c r="B263" s="28" t="s">
        <v>550</v>
      </c>
      <c r="C263" s="29" t="s">
        <v>390</v>
      </c>
      <c r="D263" s="30" t="s">
        <v>51</v>
      </c>
      <c r="E263" s="28">
        <v>4</v>
      </c>
      <c r="F263" s="31" t="s">
        <v>487</v>
      </c>
      <c r="G263" s="31" t="s">
        <v>1082</v>
      </c>
      <c r="H263" s="28">
        <v>1</v>
      </c>
      <c r="I263" s="32">
        <v>45.1</v>
      </c>
      <c r="J263" s="26">
        <f t="shared" si="12"/>
        <v>45.1</v>
      </c>
      <c r="K263" s="33">
        <v>65000</v>
      </c>
      <c r="L263" s="27">
        <f t="shared" si="13"/>
        <v>2931500</v>
      </c>
      <c r="M263" s="33"/>
      <c r="N263" s="33">
        <f t="shared" si="15"/>
        <v>2931500</v>
      </c>
      <c r="O263" s="31"/>
      <c r="P263" s="31"/>
      <c r="Q263" s="28" t="s">
        <v>320</v>
      </c>
      <c r="R263" s="31" t="s">
        <v>186</v>
      </c>
    </row>
    <row r="264" spans="1:18" ht="20.100000000000001" customHeight="1">
      <c r="A264" s="28">
        <f t="shared" si="14"/>
        <v>256</v>
      </c>
      <c r="B264" s="28" t="s">
        <v>551</v>
      </c>
      <c r="C264" s="29" t="s">
        <v>45</v>
      </c>
      <c r="D264" s="30" t="s">
        <v>46</v>
      </c>
      <c r="E264" s="28">
        <v>4</v>
      </c>
      <c r="F264" s="31" t="s">
        <v>487</v>
      </c>
      <c r="G264" s="31" t="s">
        <v>1083</v>
      </c>
      <c r="H264" s="28">
        <v>3</v>
      </c>
      <c r="I264" s="32">
        <v>45.4</v>
      </c>
      <c r="J264" s="26">
        <f t="shared" ref="J264:J327" si="16">IF(Q264="ĐH",I264,IF(Q264="CH",I264*1.5,I264*2))</f>
        <v>45.4</v>
      </c>
      <c r="K264" s="33">
        <v>65000</v>
      </c>
      <c r="L264" s="27">
        <f t="shared" si="13"/>
        <v>2951000</v>
      </c>
      <c r="M264" s="33"/>
      <c r="N264" s="33">
        <f t="shared" si="15"/>
        <v>2951000</v>
      </c>
      <c r="O264" s="31"/>
      <c r="P264" s="31"/>
      <c r="Q264" s="28" t="s">
        <v>320</v>
      </c>
      <c r="R264" s="31" t="s">
        <v>186</v>
      </c>
    </row>
    <row r="265" spans="1:18" ht="20.100000000000001" customHeight="1">
      <c r="A265" s="28">
        <f t="shared" si="14"/>
        <v>257</v>
      </c>
      <c r="B265" s="28" t="s">
        <v>551</v>
      </c>
      <c r="C265" s="29" t="s">
        <v>45</v>
      </c>
      <c r="D265" s="30" t="s">
        <v>46</v>
      </c>
      <c r="E265" s="28">
        <v>4</v>
      </c>
      <c r="F265" s="31" t="s">
        <v>487</v>
      </c>
      <c r="G265" s="31" t="s">
        <v>249</v>
      </c>
      <c r="H265" s="28">
        <v>3</v>
      </c>
      <c r="I265" s="32">
        <v>30.4</v>
      </c>
      <c r="J265" s="26">
        <f t="shared" si="16"/>
        <v>30.4</v>
      </c>
      <c r="K265" s="33">
        <v>65000</v>
      </c>
      <c r="L265" s="27">
        <f t="shared" si="13"/>
        <v>1976000</v>
      </c>
      <c r="M265" s="33"/>
      <c r="N265" s="33">
        <f t="shared" si="15"/>
        <v>1976000</v>
      </c>
      <c r="O265" s="31"/>
      <c r="P265" s="31"/>
      <c r="Q265" s="28" t="s">
        <v>320</v>
      </c>
      <c r="R265" s="31" t="s">
        <v>186</v>
      </c>
    </row>
    <row r="266" spans="1:18" ht="20.100000000000001" customHeight="1">
      <c r="A266" s="28">
        <f t="shared" si="14"/>
        <v>258</v>
      </c>
      <c r="B266" s="28" t="s">
        <v>725</v>
      </c>
      <c r="C266" s="29" t="s">
        <v>505</v>
      </c>
      <c r="D266" s="30" t="s">
        <v>375</v>
      </c>
      <c r="E266" s="28">
        <v>5</v>
      </c>
      <c r="F266" s="31" t="s">
        <v>506</v>
      </c>
      <c r="G266" s="31" t="s">
        <v>898</v>
      </c>
      <c r="H266" s="28">
        <v>2</v>
      </c>
      <c r="I266" s="32">
        <v>45.3</v>
      </c>
      <c r="J266" s="26">
        <f t="shared" si="16"/>
        <v>45.3</v>
      </c>
      <c r="K266" s="33">
        <v>65000</v>
      </c>
      <c r="L266" s="27">
        <f t="shared" ref="L266:L329" si="17">K266*J266</f>
        <v>2944500</v>
      </c>
      <c r="M266" s="33"/>
      <c r="N266" s="33">
        <f t="shared" si="15"/>
        <v>2944500</v>
      </c>
      <c r="O266" s="31"/>
      <c r="P266" s="31"/>
      <c r="Q266" s="28" t="s">
        <v>320</v>
      </c>
      <c r="R266" s="31" t="s">
        <v>192</v>
      </c>
    </row>
    <row r="267" spans="1:18" ht="20.100000000000001" customHeight="1">
      <c r="A267" s="28">
        <f t="shared" ref="A267:A330" si="18">A266+1</f>
        <v>259</v>
      </c>
      <c r="B267" s="28" t="s">
        <v>725</v>
      </c>
      <c r="C267" s="29" t="s">
        <v>505</v>
      </c>
      <c r="D267" s="30" t="s">
        <v>375</v>
      </c>
      <c r="E267" s="28">
        <v>5</v>
      </c>
      <c r="F267" s="31" t="s">
        <v>506</v>
      </c>
      <c r="G267" s="31" t="s">
        <v>749</v>
      </c>
      <c r="H267" s="28">
        <v>1</v>
      </c>
      <c r="I267" s="32">
        <v>30.1</v>
      </c>
      <c r="J267" s="26">
        <f t="shared" si="16"/>
        <v>30.1</v>
      </c>
      <c r="K267" s="33">
        <v>65000</v>
      </c>
      <c r="L267" s="27">
        <f t="shared" si="17"/>
        <v>1956500</v>
      </c>
      <c r="M267" s="33"/>
      <c r="N267" s="33">
        <f t="shared" si="15"/>
        <v>1956500</v>
      </c>
      <c r="O267" s="31"/>
      <c r="P267" s="31"/>
      <c r="Q267" s="28" t="s">
        <v>320</v>
      </c>
      <c r="R267" s="31" t="s">
        <v>192</v>
      </c>
    </row>
    <row r="268" spans="1:18" ht="20.100000000000001" customHeight="1">
      <c r="A268" s="28">
        <f t="shared" si="18"/>
        <v>260</v>
      </c>
      <c r="B268" s="28" t="s">
        <v>822</v>
      </c>
      <c r="C268" s="29" t="s">
        <v>852</v>
      </c>
      <c r="D268" s="30" t="s">
        <v>347</v>
      </c>
      <c r="E268" s="28">
        <v>5</v>
      </c>
      <c r="F268" s="31" t="s">
        <v>506</v>
      </c>
      <c r="G268" s="31" t="s">
        <v>507</v>
      </c>
      <c r="H268" s="28">
        <v>4</v>
      </c>
      <c r="I268" s="32">
        <v>45.5</v>
      </c>
      <c r="J268" s="26">
        <f t="shared" si="16"/>
        <v>45.5</v>
      </c>
      <c r="K268" s="33">
        <v>65000</v>
      </c>
      <c r="L268" s="27">
        <f t="shared" si="17"/>
        <v>2957500</v>
      </c>
      <c r="M268" s="33"/>
      <c r="N268" s="33">
        <f t="shared" ref="N268:N331" si="19">L268-M268</f>
        <v>2957500</v>
      </c>
      <c r="O268" s="31"/>
      <c r="P268" s="31"/>
      <c r="Q268" s="28" t="s">
        <v>320</v>
      </c>
      <c r="R268" s="31" t="s">
        <v>192</v>
      </c>
    </row>
    <row r="269" spans="1:18" ht="20.100000000000001" customHeight="1">
      <c r="A269" s="28">
        <f t="shared" si="18"/>
        <v>261</v>
      </c>
      <c r="B269" s="28" t="s">
        <v>822</v>
      </c>
      <c r="C269" s="29" t="s">
        <v>852</v>
      </c>
      <c r="D269" s="30" t="s">
        <v>347</v>
      </c>
      <c r="E269" s="28">
        <v>5</v>
      </c>
      <c r="F269" s="31" t="s">
        <v>506</v>
      </c>
      <c r="G269" s="31" t="s">
        <v>749</v>
      </c>
      <c r="H269" s="28">
        <v>1</v>
      </c>
      <c r="I269" s="32">
        <v>30.1</v>
      </c>
      <c r="J269" s="26">
        <f t="shared" si="16"/>
        <v>30.1</v>
      </c>
      <c r="K269" s="33">
        <v>65000</v>
      </c>
      <c r="L269" s="27">
        <f t="shared" si="17"/>
        <v>1956500</v>
      </c>
      <c r="M269" s="33"/>
      <c r="N269" s="33">
        <f t="shared" si="19"/>
        <v>1956500</v>
      </c>
      <c r="O269" s="31"/>
      <c r="P269" s="31"/>
      <c r="Q269" s="28" t="s">
        <v>320</v>
      </c>
      <c r="R269" s="31" t="s">
        <v>192</v>
      </c>
    </row>
    <row r="270" spans="1:18" ht="20.100000000000001" customHeight="1">
      <c r="A270" s="28">
        <f t="shared" si="18"/>
        <v>262</v>
      </c>
      <c r="B270" s="28" t="s">
        <v>754</v>
      </c>
      <c r="C270" s="29" t="s">
        <v>773</v>
      </c>
      <c r="D270" s="30" t="s">
        <v>349</v>
      </c>
      <c r="E270" s="28">
        <v>5</v>
      </c>
      <c r="F270" s="31" t="s">
        <v>506</v>
      </c>
      <c r="G270" s="31" t="s">
        <v>507</v>
      </c>
      <c r="H270" s="28">
        <v>2</v>
      </c>
      <c r="I270" s="32">
        <v>45.3</v>
      </c>
      <c r="J270" s="26">
        <f t="shared" si="16"/>
        <v>45.3</v>
      </c>
      <c r="K270" s="33">
        <v>65000</v>
      </c>
      <c r="L270" s="27">
        <f t="shared" si="17"/>
        <v>2944500</v>
      </c>
      <c r="M270" s="33"/>
      <c r="N270" s="33">
        <f t="shared" si="19"/>
        <v>2944500</v>
      </c>
      <c r="O270" s="31"/>
      <c r="P270" s="31"/>
      <c r="Q270" s="28" t="s">
        <v>320</v>
      </c>
      <c r="R270" s="31" t="s">
        <v>192</v>
      </c>
    </row>
    <row r="271" spans="1:18" ht="20.100000000000001" customHeight="1">
      <c r="A271" s="28">
        <f t="shared" si="18"/>
        <v>263</v>
      </c>
      <c r="B271" s="28" t="s">
        <v>823</v>
      </c>
      <c r="C271" s="29" t="s">
        <v>433</v>
      </c>
      <c r="D271" s="30" t="s">
        <v>853</v>
      </c>
      <c r="E271" s="28">
        <v>5</v>
      </c>
      <c r="F271" s="31" t="s">
        <v>506</v>
      </c>
      <c r="G271" s="31" t="s">
        <v>250</v>
      </c>
      <c r="H271" s="28">
        <v>2</v>
      </c>
      <c r="I271" s="32">
        <v>30.3</v>
      </c>
      <c r="J271" s="26">
        <f t="shared" si="16"/>
        <v>30.3</v>
      </c>
      <c r="K271" s="33">
        <v>65000</v>
      </c>
      <c r="L271" s="27">
        <f t="shared" si="17"/>
        <v>1969500</v>
      </c>
      <c r="M271" s="33"/>
      <c r="N271" s="33">
        <f t="shared" si="19"/>
        <v>1969500</v>
      </c>
      <c r="O271" s="31"/>
      <c r="P271" s="31"/>
      <c r="Q271" s="28" t="s">
        <v>320</v>
      </c>
      <c r="R271" s="31" t="s">
        <v>192</v>
      </c>
    </row>
    <row r="272" spans="1:18" ht="20.100000000000001" customHeight="1">
      <c r="A272" s="28">
        <f t="shared" si="18"/>
        <v>264</v>
      </c>
      <c r="B272" s="28" t="s">
        <v>572</v>
      </c>
      <c r="C272" s="29" t="s">
        <v>52</v>
      </c>
      <c r="D272" s="30" t="s">
        <v>53</v>
      </c>
      <c r="E272" s="28">
        <v>5</v>
      </c>
      <c r="F272" s="31" t="s">
        <v>506</v>
      </c>
      <c r="G272" s="31" t="s">
        <v>507</v>
      </c>
      <c r="H272" s="28">
        <v>3</v>
      </c>
      <c r="I272" s="32">
        <v>45.4</v>
      </c>
      <c r="J272" s="26">
        <f t="shared" si="16"/>
        <v>45.4</v>
      </c>
      <c r="K272" s="33">
        <v>65000</v>
      </c>
      <c r="L272" s="27">
        <f t="shared" si="17"/>
        <v>2951000</v>
      </c>
      <c r="M272" s="33"/>
      <c r="N272" s="33">
        <f t="shared" si="19"/>
        <v>2951000</v>
      </c>
      <c r="O272" s="31"/>
      <c r="P272" s="31"/>
      <c r="Q272" s="28" t="s">
        <v>320</v>
      </c>
      <c r="R272" s="31" t="s">
        <v>192</v>
      </c>
    </row>
    <row r="273" spans="1:18" ht="20.100000000000001" customHeight="1">
      <c r="A273" s="28">
        <f t="shared" si="18"/>
        <v>265</v>
      </c>
      <c r="B273" s="28" t="s">
        <v>572</v>
      </c>
      <c r="C273" s="29" t="s">
        <v>52</v>
      </c>
      <c r="D273" s="30" t="s">
        <v>53</v>
      </c>
      <c r="E273" s="28">
        <v>5</v>
      </c>
      <c r="F273" s="31" t="s">
        <v>506</v>
      </c>
      <c r="G273" s="31" t="s">
        <v>750</v>
      </c>
      <c r="H273" s="28">
        <v>2</v>
      </c>
      <c r="I273" s="32">
        <v>30.3</v>
      </c>
      <c r="J273" s="26">
        <f t="shared" si="16"/>
        <v>30.3</v>
      </c>
      <c r="K273" s="33">
        <v>65000</v>
      </c>
      <c r="L273" s="27">
        <f t="shared" si="17"/>
        <v>1969500</v>
      </c>
      <c r="M273" s="33"/>
      <c r="N273" s="33">
        <f t="shared" si="19"/>
        <v>1969500</v>
      </c>
      <c r="O273" s="31"/>
      <c r="P273" s="31"/>
      <c r="Q273" s="28" t="s">
        <v>320</v>
      </c>
      <c r="R273" s="31" t="s">
        <v>192</v>
      </c>
    </row>
    <row r="274" spans="1:18" ht="20.100000000000001" customHeight="1">
      <c r="A274" s="28">
        <f t="shared" si="18"/>
        <v>266</v>
      </c>
      <c r="B274" s="28" t="s">
        <v>572</v>
      </c>
      <c r="C274" s="29" t="s">
        <v>52</v>
      </c>
      <c r="D274" s="30" t="s">
        <v>53</v>
      </c>
      <c r="E274" s="28">
        <v>5</v>
      </c>
      <c r="F274" s="31" t="s">
        <v>506</v>
      </c>
      <c r="G274" s="31" t="s">
        <v>749</v>
      </c>
      <c r="H274" s="28">
        <v>1</v>
      </c>
      <c r="I274" s="32">
        <v>30.1</v>
      </c>
      <c r="J274" s="26">
        <f t="shared" si="16"/>
        <v>30.1</v>
      </c>
      <c r="K274" s="33">
        <v>65000</v>
      </c>
      <c r="L274" s="27">
        <f t="shared" si="17"/>
        <v>1956500</v>
      </c>
      <c r="M274" s="33"/>
      <c r="N274" s="33">
        <f t="shared" si="19"/>
        <v>1956500</v>
      </c>
      <c r="O274" s="31"/>
      <c r="P274" s="31"/>
      <c r="Q274" s="28" t="s">
        <v>320</v>
      </c>
      <c r="R274" s="31" t="s">
        <v>192</v>
      </c>
    </row>
    <row r="275" spans="1:18" ht="20.100000000000001" customHeight="1">
      <c r="A275" s="28">
        <f t="shared" si="18"/>
        <v>267</v>
      </c>
      <c r="B275" s="28" t="s">
        <v>972</v>
      </c>
      <c r="C275" s="29" t="s">
        <v>917</v>
      </c>
      <c r="D275" s="30" t="s">
        <v>918</v>
      </c>
      <c r="E275" s="28">
        <v>5</v>
      </c>
      <c r="F275" s="31" t="s">
        <v>535</v>
      </c>
      <c r="G275" s="31" t="s">
        <v>792</v>
      </c>
      <c r="H275" s="28">
        <v>2</v>
      </c>
      <c r="I275" s="32">
        <v>45.3</v>
      </c>
      <c r="J275" s="26">
        <f t="shared" si="16"/>
        <v>45.3</v>
      </c>
      <c r="K275" s="33">
        <v>65000</v>
      </c>
      <c r="L275" s="27">
        <f t="shared" si="17"/>
        <v>2944500</v>
      </c>
      <c r="M275" s="33"/>
      <c r="N275" s="33">
        <f t="shared" si="19"/>
        <v>2944500</v>
      </c>
      <c r="O275" s="31"/>
      <c r="P275" s="31"/>
      <c r="Q275" s="28" t="s">
        <v>320</v>
      </c>
      <c r="R275" s="31" t="s">
        <v>209</v>
      </c>
    </row>
    <row r="276" spans="1:18" ht="20.100000000000001" customHeight="1">
      <c r="A276" s="28">
        <f t="shared" si="18"/>
        <v>268</v>
      </c>
      <c r="B276" s="28" t="s">
        <v>973</v>
      </c>
      <c r="C276" s="29" t="s">
        <v>919</v>
      </c>
      <c r="D276" s="30" t="s">
        <v>366</v>
      </c>
      <c r="E276" s="28">
        <v>5</v>
      </c>
      <c r="F276" s="31" t="s">
        <v>535</v>
      </c>
      <c r="G276" s="31" t="s">
        <v>1084</v>
      </c>
      <c r="H276" s="28">
        <v>1</v>
      </c>
      <c r="I276" s="32">
        <v>30.1</v>
      </c>
      <c r="J276" s="26">
        <f t="shared" si="16"/>
        <v>30.1</v>
      </c>
      <c r="K276" s="33">
        <v>65000</v>
      </c>
      <c r="L276" s="27">
        <f t="shared" si="17"/>
        <v>1956500</v>
      </c>
      <c r="M276" s="33"/>
      <c r="N276" s="33">
        <f t="shared" si="19"/>
        <v>1956500</v>
      </c>
      <c r="O276" s="31"/>
      <c r="P276" s="31"/>
      <c r="Q276" s="28" t="s">
        <v>320</v>
      </c>
      <c r="R276" s="31" t="s">
        <v>209</v>
      </c>
    </row>
    <row r="277" spans="1:18" ht="20.100000000000001" customHeight="1">
      <c r="A277" s="28">
        <f t="shared" si="18"/>
        <v>269</v>
      </c>
      <c r="B277" s="28" t="s">
        <v>973</v>
      </c>
      <c r="C277" s="29" t="s">
        <v>919</v>
      </c>
      <c r="D277" s="30" t="s">
        <v>366</v>
      </c>
      <c r="E277" s="28">
        <v>5</v>
      </c>
      <c r="F277" s="31" t="s">
        <v>535</v>
      </c>
      <c r="G277" s="31" t="s">
        <v>1085</v>
      </c>
      <c r="H277" s="28">
        <v>1</v>
      </c>
      <c r="I277" s="32">
        <v>45.1</v>
      </c>
      <c r="J277" s="26">
        <f t="shared" si="16"/>
        <v>45.1</v>
      </c>
      <c r="K277" s="33">
        <v>65000</v>
      </c>
      <c r="L277" s="27">
        <f t="shared" si="17"/>
        <v>2931500</v>
      </c>
      <c r="M277" s="33"/>
      <c r="N277" s="33">
        <f t="shared" si="19"/>
        <v>2931500</v>
      </c>
      <c r="O277" s="31"/>
      <c r="P277" s="31"/>
      <c r="Q277" s="28" t="s">
        <v>320</v>
      </c>
      <c r="R277" s="31" t="s">
        <v>209</v>
      </c>
    </row>
    <row r="278" spans="1:18" ht="20.100000000000001" customHeight="1">
      <c r="A278" s="28">
        <f t="shared" si="18"/>
        <v>270</v>
      </c>
      <c r="B278" s="28" t="s">
        <v>59</v>
      </c>
      <c r="C278" s="29" t="s">
        <v>60</v>
      </c>
      <c r="D278" s="30" t="s">
        <v>369</v>
      </c>
      <c r="E278" s="28">
        <v>5</v>
      </c>
      <c r="F278" s="31" t="s">
        <v>535</v>
      </c>
      <c r="G278" s="31" t="s">
        <v>1086</v>
      </c>
      <c r="H278" s="28">
        <v>1</v>
      </c>
      <c r="I278" s="32">
        <v>15.1</v>
      </c>
      <c r="J278" s="26">
        <f t="shared" si="16"/>
        <v>22.65</v>
      </c>
      <c r="K278" s="33">
        <v>65000</v>
      </c>
      <c r="L278" s="27">
        <f t="shared" si="17"/>
        <v>1472250</v>
      </c>
      <c r="M278" s="33"/>
      <c r="N278" s="33">
        <f t="shared" si="19"/>
        <v>1472250</v>
      </c>
      <c r="O278" s="31" t="s">
        <v>1176</v>
      </c>
      <c r="P278" s="31" t="s">
        <v>676</v>
      </c>
      <c r="Q278" s="28" t="s">
        <v>676</v>
      </c>
      <c r="R278" s="31" t="s">
        <v>209</v>
      </c>
    </row>
    <row r="279" spans="1:18" ht="20.100000000000001" customHeight="1">
      <c r="A279" s="28">
        <f t="shared" si="18"/>
        <v>271</v>
      </c>
      <c r="B279" s="28" t="s">
        <v>576</v>
      </c>
      <c r="C279" s="29" t="s">
        <v>58</v>
      </c>
      <c r="D279" s="30" t="s">
        <v>359</v>
      </c>
      <c r="E279" s="28">
        <v>5</v>
      </c>
      <c r="F279" s="31" t="s">
        <v>535</v>
      </c>
      <c r="G279" s="31" t="s">
        <v>1087</v>
      </c>
      <c r="H279" s="28">
        <v>1</v>
      </c>
      <c r="I279" s="32">
        <v>45.1</v>
      </c>
      <c r="J279" s="26">
        <f t="shared" si="16"/>
        <v>45.1</v>
      </c>
      <c r="K279" s="33">
        <v>65000</v>
      </c>
      <c r="L279" s="27">
        <f t="shared" si="17"/>
        <v>2931500</v>
      </c>
      <c r="M279" s="33"/>
      <c r="N279" s="33">
        <f t="shared" si="19"/>
        <v>2931500</v>
      </c>
      <c r="O279" s="31"/>
      <c r="P279" s="31"/>
      <c r="Q279" s="28" t="s">
        <v>320</v>
      </c>
      <c r="R279" s="31" t="s">
        <v>209</v>
      </c>
    </row>
    <row r="280" spans="1:18" ht="20.100000000000001" customHeight="1">
      <c r="A280" s="28">
        <f t="shared" si="18"/>
        <v>272</v>
      </c>
      <c r="B280" s="28" t="s">
        <v>576</v>
      </c>
      <c r="C280" s="29" t="s">
        <v>58</v>
      </c>
      <c r="D280" s="30" t="s">
        <v>359</v>
      </c>
      <c r="E280" s="28">
        <v>5</v>
      </c>
      <c r="F280" s="31" t="s">
        <v>535</v>
      </c>
      <c r="G280" s="31" t="s">
        <v>1088</v>
      </c>
      <c r="H280" s="28">
        <v>1</v>
      </c>
      <c r="I280" s="32">
        <v>45.1</v>
      </c>
      <c r="J280" s="26">
        <f t="shared" si="16"/>
        <v>45.1</v>
      </c>
      <c r="K280" s="33">
        <v>65000</v>
      </c>
      <c r="L280" s="27">
        <f t="shared" si="17"/>
        <v>2931500</v>
      </c>
      <c r="M280" s="33"/>
      <c r="N280" s="33">
        <f t="shared" si="19"/>
        <v>2931500</v>
      </c>
      <c r="O280" s="31"/>
      <c r="P280" s="31"/>
      <c r="Q280" s="28" t="s">
        <v>320</v>
      </c>
      <c r="R280" s="31" t="s">
        <v>209</v>
      </c>
    </row>
    <row r="281" spans="1:18" ht="20.100000000000001" customHeight="1">
      <c r="A281" s="28">
        <f t="shared" si="18"/>
        <v>273</v>
      </c>
      <c r="B281" s="28" t="s">
        <v>576</v>
      </c>
      <c r="C281" s="29" t="s">
        <v>58</v>
      </c>
      <c r="D281" s="30" t="s">
        <v>359</v>
      </c>
      <c r="E281" s="28">
        <v>5</v>
      </c>
      <c r="F281" s="31" t="s">
        <v>535</v>
      </c>
      <c r="G281" s="31" t="s">
        <v>1089</v>
      </c>
      <c r="H281" s="28">
        <v>1</v>
      </c>
      <c r="I281" s="32">
        <v>30.1</v>
      </c>
      <c r="J281" s="26">
        <f t="shared" si="16"/>
        <v>45.150000000000006</v>
      </c>
      <c r="K281" s="33">
        <v>65000</v>
      </c>
      <c r="L281" s="27">
        <f t="shared" si="17"/>
        <v>2934750.0000000005</v>
      </c>
      <c r="M281" s="33"/>
      <c r="N281" s="33">
        <f t="shared" si="19"/>
        <v>2934750.0000000005</v>
      </c>
      <c r="O281" s="31" t="s">
        <v>1176</v>
      </c>
      <c r="P281" s="31" t="s">
        <v>676</v>
      </c>
      <c r="Q281" s="28" t="s">
        <v>676</v>
      </c>
      <c r="R281" s="31" t="s">
        <v>209</v>
      </c>
    </row>
    <row r="282" spans="1:18" ht="20.100000000000001" customHeight="1">
      <c r="A282" s="28">
        <f t="shared" si="18"/>
        <v>274</v>
      </c>
      <c r="B282" s="28" t="s">
        <v>974</v>
      </c>
      <c r="C282" s="29" t="s">
        <v>920</v>
      </c>
      <c r="D282" s="30" t="s">
        <v>340</v>
      </c>
      <c r="E282" s="28">
        <v>5</v>
      </c>
      <c r="F282" s="31" t="s">
        <v>535</v>
      </c>
      <c r="G282" s="31" t="s">
        <v>535</v>
      </c>
      <c r="H282" s="28">
        <v>1</v>
      </c>
      <c r="I282" s="32">
        <v>45.1</v>
      </c>
      <c r="J282" s="26">
        <f t="shared" si="16"/>
        <v>45.1</v>
      </c>
      <c r="K282" s="33">
        <v>65000</v>
      </c>
      <c r="L282" s="27">
        <f t="shared" si="17"/>
        <v>2931500</v>
      </c>
      <c r="M282" s="33"/>
      <c r="N282" s="33">
        <f t="shared" si="19"/>
        <v>2931500</v>
      </c>
      <c r="O282" s="31"/>
      <c r="P282" s="31"/>
      <c r="Q282" s="28" t="s">
        <v>320</v>
      </c>
      <c r="R282" s="31" t="s">
        <v>209</v>
      </c>
    </row>
    <row r="283" spans="1:18" ht="20.100000000000001" customHeight="1">
      <c r="A283" s="28">
        <f t="shared" si="18"/>
        <v>275</v>
      </c>
      <c r="B283" s="28" t="s">
        <v>974</v>
      </c>
      <c r="C283" s="29" t="s">
        <v>920</v>
      </c>
      <c r="D283" s="30" t="s">
        <v>340</v>
      </c>
      <c r="E283" s="28">
        <v>5</v>
      </c>
      <c r="F283" s="31" t="s">
        <v>535</v>
      </c>
      <c r="G283" s="31" t="s">
        <v>535</v>
      </c>
      <c r="H283" s="28">
        <v>1</v>
      </c>
      <c r="I283" s="32">
        <v>45.1</v>
      </c>
      <c r="J283" s="26">
        <f t="shared" si="16"/>
        <v>45.1</v>
      </c>
      <c r="K283" s="33">
        <v>65000</v>
      </c>
      <c r="L283" s="27">
        <f t="shared" si="17"/>
        <v>2931500</v>
      </c>
      <c r="M283" s="33"/>
      <c r="N283" s="33">
        <f t="shared" si="19"/>
        <v>2931500</v>
      </c>
      <c r="O283" s="31"/>
      <c r="P283" s="31"/>
      <c r="Q283" s="28" t="s">
        <v>320</v>
      </c>
      <c r="R283" s="31" t="s">
        <v>209</v>
      </c>
    </row>
    <row r="284" spans="1:18" ht="20.100000000000001" customHeight="1">
      <c r="A284" s="28">
        <f t="shared" si="18"/>
        <v>276</v>
      </c>
      <c r="B284" s="28" t="s">
        <v>577</v>
      </c>
      <c r="C284" s="29" t="s">
        <v>363</v>
      </c>
      <c r="D284" s="30" t="s">
        <v>61</v>
      </c>
      <c r="E284" s="28">
        <v>5</v>
      </c>
      <c r="F284" s="31" t="s">
        <v>535</v>
      </c>
      <c r="G284" s="31" t="s">
        <v>251</v>
      </c>
      <c r="H284" s="28">
        <v>1</v>
      </c>
      <c r="I284" s="32">
        <v>30.1</v>
      </c>
      <c r="J284" s="26">
        <f t="shared" si="16"/>
        <v>30.1</v>
      </c>
      <c r="K284" s="33">
        <v>65000</v>
      </c>
      <c r="L284" s="27">
        <f t="shared" si="17"/>
        <v>1956500</v>
      </c>
      <c r="M284" s="33"/>
      <c r="N284" s="33">
        <f t="shared" si="19"/>
        <v>1956500</v>
      </c>
      <c r="O284" s="31"/>
      <c r="P284" s="31"/>
      <c r="Q284" s="28" t="s">
        <v>320</v>
      </c>
      <c r="R284" s="31" t="s">
        <v>209</v>
      </c>
    </row>
    <row r="285" spans="1:18" ht="20.100000000000001" customHeight="1">
      <c r="A285" s="28">
        <f t="shared" si="18"/>
        <v>277</v>
      </c>
      <c r="B285" s="28" t="s">
        <v>577</v>
      </c>
      <c r="C285" s="29" t="s">
        <v>363</v>
      </c>
      <c r="D285" s="30" t="s">
        <v>61</v>
      </c>
      <c r="E285" s="28">
        <v>5</v>
      </c>
      <c r="F285" s="31" t="s">
        <v>535</v>
      </c>
      <c r="G285" s="31" t="s">
        <v>536</v>
      </c>
      <c r="H285" s="28">
        <v>1</v>
      </c>
      <c r="I285" s="32">
        <v>45.1</v>
      </c>
      <c r="J285" s="26">
        <f t="shared" si="16"/>
        <v>45.1</v>
      </c>
      <c r="K285" s="33">
        <v>65000</v>
      </c>
      <c r="L285" s="27">
        <f t="shared" si="17"/>
        <v>2931500</v>
      </c>
      <c r="M285" s="33"/>
      <c r="N285" s="33">
        <f t="shared" si="19"/>
        <v>2931500</v>
      </c>
      <c r="O285" s="31"/>
      <c r="P285" s="31"/>
      <c r="Q285" s="28" t="s">
        <v>320</v>
      </c>
      <c r="R285" s="31" t="s">
        <v>209</v>
      </c>
    </row>
    <row r="286" spans="1:18" ht="20.100000000000001" customHeight="1">
      <c r="A286" s="28">
        <f t="shared" si="18"/>
        <v>278</v>
      </c>
      <c r="B286" s="28" t="s">
        <v>975</v>
      </c>
      <c r="C286" s="29" t="s">
        <v>325</v>
      </c>
      <c r="D286" s="30" t="s">
        <v>359</v>
      </c>
      <c r="E286" s="28">
        <v>5</v>
      </c>
      <c r="F286" s="31" t="s">
        <v>535</v>
      </c>
      <c r="G286" s="31" t="s">
        <v>251</v>
      </c>
      <c r="H286" s="28">
        <v>2</v>
      </c>
      <c r="I286" s="32">
        <v>30.3</v>
      </c>
      <c r="J286" s="26">
        <f t="shared" si="16"/>
        <v>30.3</v>
      </c>
      <c r="K286" s="33">
        <v>65000</v>
      </c>
      <c r="L286" s="27">
        <f t="shared" si="17"/>
        <v>1969500</v>
      </c>
      <c r="M286" s="33"/>
      <c r="N286" s="33">
        <f t="shared" si="19"/>
        <v>1969500</v>
      </c>
      <c r="O286" s="31"/>
      <c r="P286" s="31"/>
      <c r="Q286" s="28" t="s">
        <v>320</v>
      </c>
      <c r="R286" s="31" t="s">
        <v>209</v>
      </c>
    </row>
    <row r="287" spans="1:18" ht="20.100000000000001" customHeight="1">
      <c r="A287" s="28">
        <f t="shared" si="18"/>
        <v>279</v>
      </c>
      <c r="B287" s="28" t="s">
        <v>975</v>
      </c>
      <c r="C287" s="29" t="s">
        <v>325</v>
      </c>
      <c r="D287" s="30" t="s">
        <v>359</v>
      </c>
      <c r="E287" s="28">
        <v>5</v>
      </c>
      <c r="F287" s="31" t="s">
        <v>535</v>
      </c>
      <c r="G287" s="31" t="s">
        <v>1090</v>
      </c>
      <c r="H287" s="28">
        <v>1</v>
      </c>
      <c r="I287" s="32">
        <v>30.1</v>
      </c>
      <c r="J287" s="26">
        <f t="shared" si="16"/>
        <v>30.1</v>
      </c>
      <c r="K287" s="33">
        <v>65000</v>
      </c>
      <c r="L287" s="27">
        <f t="shared" si="17"/>
        <v>1956500</v>
      </c>
      <c r="M287" s="33"/>
      <c r="N287" s="33">
        <f t="shared" si="19"/>
        <v>1956500</v>
      </c>
      <c r="O287" s="31"/>
      <c r="P287" s="31"/>
      <c r="Q287" s="28" t="s">
        <v>320</v>
      </c>
      <c r="R287" s="31" t="s">
        <v>209</v>
      </c>
    </row>
    <row r="288" spans="1:18" ht="20.100000000000001" customHeight="1">
      <c r="A288" s="28">
        <f t="shared" si="18"/>
        <v>280</v>
      </c>
      <c r="B288" s="28" t="s">
        <v>578</v>
      </c>
      <c r="C288" s="29" t="s">
        <v>57</v>
      </c>
      <c r="D288" s="30" t="s">
        <v>336</v>
      </c>
      <c r="E288" s="28">
        <v>5</v>
      </c>
      <c r="F288" s="31" t="s">
        <v>535</v>
      </c>
      <c r="G288" s="31" t="s">
        <v>1091</v>
      </c>
      <c r="H288" s="28">
        <v>1</v>
      </c>
      <c r="I288" s="32">
        <v>45.1</v>
      </c>
      <c r="J288" s="26">
        <f t="shared" si="16"/>
        <v>45.1</v>
      </c>
      <c r="K288" s="33">
        <v>65000</v>
      </c>
      <c r="L288" s="27">
        <f t="shared" si="17"/>
        <v>2931500</v>
      </c>
      <c r="M288" s="33"/>
      <c r="N288" s="33">
        <f t="shared" si="19"/>
        <v>2931500</v>
      </c>
      <c r="O288" s="31"/>
      <c r="P288" s="31"/>
      <c r="Q288" s="28" t="s">
        <v>320</v>
      </c>
      <c r="R288" s="31" t="s">
        <v>209</v>
      </c>
    </row>
    <row r="289" spans="1:18" ht="20.100000000000001" customHeight="1">
      <c r="A289" s="28">
        <f t="shared" si="18"/>
        <v>281</v>
      </c>
      <c r="B289" s="28" t="s">
        <v>575</v>
      </c>
      <c r="C289" s="29" t="s">
        <v>385</v>
      </c>
      <c r="D289" s="30" t="s">
        <v>55</v>
      </c>
      <c r="E289" s="28">
        <v>5</v>
      </c>
      <c r="F289" s="31" t="s">
        <v>54</v>
      </c>
      <c r="G289" s="31" t="s">
        <v>510</v>
      </c>
      <c r="H289" s="28">
        <v>1</v>
      </c>
      <c r="I289" s="32">
        <v>30.1</v>
      </c>
      <c r="J289" s="26">
        <f t="shared" si="16"/>
        <v>30.1</v>
      </c>
      <c r="K289" s="33">
        <v>65000</v>
      </c>
      <c r="L289" s="27">
        <f t="shared" si="17"/>
        <v>1956500</v>
      </c>
      <c r="M289" s="33"/>
      <c r="N289" s="33">
        <f t="shared" si="19"/>
        <v>1956500</v>
      </c>
      <c r="O289" s="31"/>
      <c r="P289" s="31"/>
      <c r="Q289" s="28" t="s">
        <v>320</v>
      </c>
      <c r="R289" s="31" t="s">
        <v>195</v>
      </c>
    </row>
    <row r="290" spans="1:18" ht="20.100000000000001" customHeight="1">
      <c r="A290" s="28">
        <f t="shared" si="18"/>
        <v>282</v>
      </c>
      <c r="B290" s="28" t="s">
        <v>575</v>
      </c>
      <c r="C290" s="29" t="s">
        <v>385</v>
      </c>
      <c r="D290" s="30" t="s">
        <v>55</v>
      </c>
      <c r="E290" s="28">
        <v>5</v>
      </c>
      <c r="F290" s="31" t="s">
        <v>54</v>
      </c>
      <c r="G290" s="31" t="s">
        <v>510</v>
      </c>
      <c r="H290" s="28">
        <v>2</v>
      </c>
      <c r="I290" s="32">
        <v>30.3</v>
      </c>
      <c r="J290" s="26">
        <f t="shared" si="16"/>
        <v>30.3</v>
      </c>
      <c r="K290" s="33">
        <v>65000</v>
      </c>
      <c r="L290" s="27">
        <f t="shared" si="17"/>
        <v>1969500</v>
      </c>
      <c r="M290" s="33"/>
      <c r="N290" s="33">
        <f t="shared" si="19"/>
        <v>1969500</v>
      </c>
      <c r="O290" s="31"/>
      <c r="P290" s="31"/>
      <c r="Q290" s="28" t="s">
        <v>320</v>
      </c>
      <c r="R290" s="31" t="s">
        <v>195</v>
      </c>
    </row>
    <row r="291" spans="1:18" ht="20.100000000000001" customHeight="1">
      <c r="A291" s="28">
        <f t="shared" si="18"/>
        <v>283</v>
      </c>
      <c r="B291" s="28" t="s">
        <v>976</v>
      </c>
      <c r="C291" s="29" t="s">
        <v>327</v>
      </c>
      <c r="D291" s="30" t="s">
        <v>921</v>
      </c>
      <c r="E291" s="28">
        <v>5</v>
      </c>
      <c r="F291" s="31" t="s">
        <v>54</v>
      </c>
      <c r="G291" s="31" t="s">
        <v>1092</v>
      </c>
      <c r="H291" s="28">
        <v>1</v>
      </c>
      <c r="I291" s="32">
        <v>30.1</v>
      </c>
      <c r="J291" s="26">
        <f t="shared" si="16"/>
        <v>45.150000000000006</v>
      </c>
      <c r="K291" s="33">
        <v>65000</v>
      </c>
      <c r="L291" s="27">
        <f t="shared" si="17"/>
        <v>2934750.0000000005</v>
      </c>
      <c r="M291" s="33"/>
      <c r="N291" s="33">
        <f t="shared" si="19"/>
        <v>2934750.0000000005</v>
      </c>
      <c r="O291" s="31" t="s">
        <v>1176</v>
      </c>
      <c r="P291" s="31" t="s">
        <v>676</v>
      </c>
      <c r="Q291" s="28" t="s">
        <v>676</v>
      </c>
      <c r="R291" s="31" t="s">
        <v>195</v>
      </c>
    </row>
    <row r="292" spans="1:18" ht="20.100000000000001" customHeight="1">
      <c r="A292" s="28">
        <f t="shared" si="18"/>
        <v>284</v>
      </c>
      <c r="B292" s="28" t="s">
        <v>824</v>
      </c>
      <c r="C292" s="29" t="s">
        <v>771</v>
      </c>
      <c r="D292" s="30" t="s">
        <v>384</v>
      </c>
      <c r="E292" s="28">
        <v>5</v>
      </c>
      <c r="F292" s="31" t="s">
        <v>54</v>
      </c>
      <c r="G292" s="31" t="s">
        <v>510</v>
      </c>
      <c r="H292" s="28">
        <v>3</v>
      </c>
      <c r="I292" s="32">
        <v>30.4</v>
      </c>
      <c r="J292" s="26">
        <f t="shared" si="16"/>
        <v>30.4</v>
      </c>
      <c r="K292" s="33">
        <v>65000</v>
      </c>
      <c r="L292" s="27">
        <f t="shared" si="17"/>
        <v>1976000</v>
      </c>
      <c r="M292" s="33"/>
      <c r="N292" s="33">
        <f t="shared" si="19"/>
        <v>1976000</v>
      </c>
      <c r="O292" s="31"/>
      <c r="P292" s="31"/>
      <c r="Q292" s="28" t="s">
        <v>320</v>
      </c>
      <c r="R292" s="31" t="s">
        <v>195</v>
      </c>
    </row>
    <row r="293" spans="1:18" ht="20.100000000000001" customHeight="1">
      <c r="A293" s="28">
        <f t="shared" si="18"/>
        <v>285</v>
      </c>
      <c r="B293" s="28" t="s">
        <v>824</v>
      </c>
      <c r="C293" s="29" t="s">
        <v>771</v>
      </c>
      <c r="D293" s="30" t="s">
        <v>384</v>
      </c>
      <c r="E293" s="28">
        <v>5</v>
      </c>
      <c r="F293" s="31" t="s">
        <v>54</v>
      </c>
      <c r="G293" s="31" t="s">
        <v>1093</v>
      </c>
      <c r="H293" s="28">
        <v>1</v>
      </c>
      <c r="I293" s="32">
        <v>30.1</v>
      </c>
      <c r="J293" s="26">
        <f t="shared" si="16"/>
        <v>45.150000000000006</v>
      </c>
      <c r="K293" s="33">
        <v>65000</v>
      </c>
      <c r="L293" s="27">
        <f t="shared" si="17"/>
        <v>2934750.0000000005</v>
      </c>
      <c r="M293" s="33"/>
      <c r="N293" s="33">
        <f t="shared" si="19"/>
        <v>2934750.0000000005</v>
      </c>
      <c r="O293" s="31" t="s">
        <v>1176</v>
      </c>
      <c r="P293" s="31" t="s">
        <v>676</v>
      </c>
      <c r="Q293" s="28" t="s">
        <v>676</v>
      </c>
      <c r="R293" s="31" t="s">
        <v>195</v>
      </c>
    </row>
    <row r="294" spans="1:18" ht="20.100000000000001" customHeight="1">
      <c r="A294" s="28">
        <f t="shared" si="18"/>
        <v>286</v>
      </c>
      <c r="B294" s="28" t="s">
        <v>977</v>
      </c>
      <c r="C294" s="29" t="s">
        <v>779</v>
      </c>
      <c r="D294" s="30" t="s">
        <v>56</v>
      </c>
      <c r="E294" s="28">
        <v>5</v>
      </c>
      <c r="F294" s="31" t="s">
        <v>54</v>
      </c>
      <c r="G294" s="31" t="s">
        <v>511</v>
      </c>
      <c r="H294" s="28">
        <v>1</v>
      </c>
      <c r="I294" s="32">
        <v>30.1</v>
      </c>
      <c r="J294" s="26">
        <f t="shared" si="16"/>
        <v>30.1</v>
      </c>
      <c r="K294" s="33">
        <v>65000</v>
      </c>
      <c r="L294" s="27">
        <f t="shared" si="17"/>
        <v>1956500</v>
      </c>
      <c r="M294" s="33"/>
      <c r="N294" s="33">
        <f t="shared" si="19"/>
        <v>1956500</v>
      </c>
      <c r="O294" s="31"/>
      <c r="P294" s="31"/>
      <c r="Q294" s="28" t="s">
        <v>320</v>
      </c>
      <c r="R294" s="31" t="s">
        <v>195</v>
      </c>
    </row>
    <row r="295" spans="1:18" ht="20.100000000000001" customHeight="1">
      <c r="A295" s="28">
        <f t="shared" si="18"/>
        <v>287</v>
      </c>
      <c r="B295" s="28" t="s">
        <v>978</v>
      </c>
      <c r="C295" s="29" t="s">
        <v>433</v>
      </c>
      <c r="D295" s="30" t="s">
        <v>394</v>
      </c>
      <c r="E295" s="28">
        <v>5</v>
      </c>
      <c r="F295" s="31" t="s">
        <v>262</v>
      </c>
      <c r="G295" s="31" t="s">
        <v>1094</v>
      </c>
      <c r="H295" s="28">
        <v>1</v>
      </c>
      <c r="I295" s="32">
        <v>45.1</v>
      </c>
      <c r="J295" s="26">
        <f t="shared" si="16"/>
        <v>45.1</v>
      </c>
      <c r="K295" s="33">
        <v>65000</v>
      </c>
      <c r="L295" s="27">
        <f t="shared" si="17"/>
        <v>2931500</v>
      </c>
      <c r="M295" s="33"/>
      <c r="N295" s="33">
        <f t="shared" si="19"/>
        <v>2931500</v>
      </c>
      <c r="O295" s="31"/>
      <c r="P295" s="31"/>
      <c r="Q295" s="28" t="s">
        <v>320</v>
      </c>
      <c r="R295" s="31" t="s">
        <v>210</v>
      </c>
    </row>
    <row r="296" spans="1:18" ht="20.100000000000001" customHeight="1">
      <c r="A296" s="28">
        <f t="shared" si="18"/>
        <v>288</v>
      </c>
      <c r="B296" s="28" t="s">
        <v>978</v>
      </c>
      <c r="C296" s="29" t="s">
        <v>433</v>
      </c>
      <c r="D296" s="30" t="s">
        <v>394</v>
      </c>
      <c r="E296" s="28">
        <v>5</v>
      </c>
      <c r="F296" s="31" t="s">
        <v>262</v>
      </c>
      <c r="G296" s="31" t="s">
        <v>3</v>
      </c>
      <c r="H296" s="28">
        <v>1</v>
      </c>
      <c r="I296" s="32">
        <v>45.1</v>
      </c>
      <c r="J296" s="26">
        <f t="shared" si="16"/>
        <v>45.1</v>
      </c>
      <c r="K296" s="33">
        <v>65000</v>
      </c>
      <c r="L296" s="27">
        <f t="shared" si="17"/>
        <v>2931500</v>
      </c>
      <c r="M296" s="33"/>
      <c r="N296" s="33">
        <f t="shared" si="19"/>
        <v>2931500</v>
      </c>
      <c r="O296" s="31"/>
      <c r="P296" s="31"/>
      <c r="Q296" s="28" t="s">
        <v>320</v>
      </c>
      <c r="R296" s="31" t="s">
        <v>210</v>
      </c>
    </row>
    <row r="297" spans="1:18" ht="20.100000000000001" customHeight="1">
      <c r="A297" s="28">
        <f t="shared" si="18"/>
        <v>289</v>
      </c>
      <c r="B297" s="28" t="s">
        <v>579</v>
      </c>
      <c r="C297" s="29" t="s">
        <v>393</v>
      </c>
      <c r="D297" s="30" t="s">
        <v>65</v>
      </c>
      <c r="E297" s="28">
        <v>5</v>
      </c>
      <c r="F297" s="31" t="s">
        <v>262</v>
      </c>
      <c r="G297" s="31" t="s">
        <v>1095</v>
      </c>
      <c r="H297" s="28">
        <v>2</v>
      </c>
      <c r="I297" s="32">
        <v>30.3</v>
      </c>
      <c r="J297" s="26">
        <f t="shared" si="16"/>
        <v>45.45</v>
      </c>
      <c r="K297" s="33">
        <v>65000</v>
      </c>
      <c r="L297" s="27">
        <f t="shared" si="17"/>
        <v>2954250</v>
      </c>
      <c r="M297" s="33"/>
      <c r="N297" s="33">
        <f t="shared" si="19"/>
        <v>2954250</v>
      </c>
      <c r="O297" s="31" t="s">
        <v>1176</v>
      </c>
      <c r="P297" s="31" t="s">
        <v>676</v>
      </c>
      <c r="Q297" s="28" t="s">
        <v>676</v>
      </c>
      <c r="R297" s="31" t="s">
        <v>210</v>
      </c>
    </row>
    <row r="298" spans="1:18" ht="20.100000000000001" customHeight="1">
      <c r="A298" s="28">
        <f t="shared" si="18"/>
        <v>290</v>
      </c>
      <c r="B298" s="28" t="s">
        <v>580</v>
      </c>
      <c r="C298" s="29" t="s">
        <v>66</v>
      </c>
      <c r="D298" s="30" t="s">
        <v>396</v>
      </c>
      <c r="E298" s="28">
        <v>5</v>
      </c>
      <c r="F298" s="31" t="s">
        <v>262</v>
      </c>
      <c r="G298" s="31" t="s">
        <v>1094</v>
      </c>
      <c r="H298" s="28">
        <v>1</v>
      </c>
      <c r="I298" s="32">
        <v>45.1</v>
      </c>
      <c r="J298" s="26">
        <f t="shared" si="16"/>
        <v>45.1</v>
      </c>
      <c r="K298" s="33">
        <v>65000</v>
      </c>
      <c r="L298" s="27">
        <f t="shared" si="17"/>
        <v>2931500</v>
      </c>
      <c r="M298" s="33"/>
      <c r="N298" s="33">
        <f t="shared" si="19"/>
        <v>2931500</v>
      </c>
      <c r="O298" s="31"/>
      <c r="P298" s="31"/>
      <c r="Q298" s="28" t="s">
        <v>320</v>
      </c>
      <c r="R298" s="31" t="s">
        <v>210</v>
      </c>
    </row>
    <row r="299" spans="1:18" ht="20.100000000000001" customHeight="1">
      <c r="A299" s="28">
        <f t="shared" si="18"/>
        <v>291</v>
      </c>
      <c r="B299" s="28" t="s">
        <v>580</v>
      </c>
      <c r="C299" s="29" t="s">
        <v>66</v>
      </c>
      <c r="D299" s="30" t="s">
        <v>396</v>
      </c>
      <c r="E299" s="28">
        <v>5</v>
      </c>
      <c r="F299" s="31" t="s">
        <v>262</v>
      </c>
      <c r="G299" s="31" t="s">
        <v>32</v>
      </c>
      <c r="H299" s="28">
        <v>1</v>
      </c>
      <c r="I299" s="32">
        <v>45.1</v>
      </c>
      <c r="J299" s="26">
        <f t="shared" si="16"/>
        <v>45.1</v>
      </c>
      <c r="K299" s="33">
        <v>65000</v>
      </c>
      <c r="L299" s="27">
        <f t="shared" si="17"/>
        <v>2931500</v>
      </c>
      <c r="M299" s="33"/>
      <c r="N299" s="33">
        <f t="shared" si="19"/>
        <v>2931500</v>
      </c>
      <c r="O299" s="31"/>
      <c r="P299" s="31"/>
      <c r="Q299" s="28" t="s">
        <v>320</v>
      </c>
      <c r="R299" s="31" t="s">
        <v>210</v>
      </c>
    </row>
    <row r="300" spans="1:18" ht="20.100000000000001" customHeight="1">
      <c r="A300" s="28">
        <f t="shared" si="18"/>
        <v>292</v>
      </c>
      <c r="B300" s="28" t="s">
        <v>580</v>
      </c>
      <c r="C300" s="29" t="s">
        <v>66</v>
      </c>
      <c r="D300" s="30" t="s">
        <v>396</v>
      </c>
      <c r="E300" s="28">
        <v>5</v>
      </c>
      <c r="F300" s="31" t="s">
        <v>262</v>
      </c>
      <c r="G300" s="31" t="s">
        <v>32</v>
      </c>
      <c r="H300" s="28">
        <v>1</v>
      </c>
      <c r="I300" s="32">
        <v>45.1</v>
      </c>
      <c r="J300" s="26">
        <f t="shared" si="16"/>
        <v>45.1</v>
      </c>
      <c r="K300" s="33">
        <v>65000</v>
      </c>
      <c r="L300" s="27">
        <f t="shared" si="17"/>
        <v>2931500</v>
      </c>
      <c r="M300" s="33"/>
      <c r="N300" s="33">
        <f t="shared" si="19"/>
        <v>2931500</v>
      </c>
      <c r="O300" s="31"/>
      <c r="P300" s="31"/>
      <c r="Q300" s="28" t="s">
        <v>320</v>
      </c>
      <c r="R300" s="31" t="s">
        <v>210</v>
      </c>
    </row>
    <row r="301" spans="1:18" ht="20.100000000000001" customHeight="1">
      <c r="A301" s="28">
        <f t="shared" si="18"/>
        <v>293</v>
      </c>
      <c r="B301" s="28" t="s">
        <v>825</v>
      </c>
      <c r="C301" s="29" t="s">
        <v>854</v>
      </c>
      <c r="D301" s="30" t="s">
        <v>336</v>
      </c>
      <c r="E301" s="28">
        <v>5</v>
      </c>
      <c r="F301" s="31" t="s">
        <v>262</v>
      </c>
      <c r="G301" s="31" t="s">
        <v>264</v>
      </c>
      <c r="H301" s="28">
        <v>2</v>
      </c>
      <c r="I301" s="32">
        <v>45.3</v>
      </c>
      <c r="J301" s="26">
        <f t="shared" si="16"/>
        <v>45.3</v>
      </c>
      <c r="K301" s="33">
        <v>65000</v>
      </c>
      <c r="L301" s="27">
        <f t="shared" si="17"/>
        <v>2944500</v>
      </c>
      <c r="M301" s="33"/>
      <c r="N301" s="33">
        <f t="shared" si="19"/>
        <v>2944500</v>
      </c>
      <c r="O301" s="31"/>
      <c r="P301" s="31"/>
      <c r="Q301" s="28" t="s">
        <v>320</v>
      </c>
      <c r="R301" s="31" t="s">
        <v>210</v>
      </c>
    </row>
    <row r="302" spans="1:18" ht="20.100000000000001" customHeight="1">
      <c r="A302" s="28">
        <f t="shared" si="18"/>
        <v>294</v>
      </c>
      <c r="B302" s="28" t="s">
        <v>581</v>
      </c>
      <c r="C302" s="29" t="s">
        <v>505</v>
      </c>
      <c r="D302" s="30" t="s">
        <v>383</v>
      </c>
      <c r="E302" s="28">
        <v>5</v>
      </c>
      <c r="F302" s="31" t="s">
        <v>262</v>
      </c>
      <c r="G302" s="31" t="s">
        <v>1094</v>
      </c>
      <c r="H302" s="28">
        <v>1</v>
      </c>
      <c r="I302" s="32">
        <v>45.1</v>
      </c>
      <c r="J302" s="26">
        <f t="shared" si="16"/>
        <v>45.1</v>
      </c>
      <c r="K302" s="33">
        <v>65000</v>
      </c>
      <c r="L302" s="27">
        <f t="shared" si="17"/>
        <v>2931500</v>
      </c>
      <c r="M302" s="33"/>
      <c r="N302" s="33">
        <f t="shared" si="19"/>
        <v>2931500</v>
      </c>
      <c r="O302" s="31"/>
      <c r="P302" s="31"/>
      <c r="Q302" s="28" t="s">
        <v>320</v>
      </c>
      <c r="R302" s="31" t="s">
        <v>210</v>
      </c>
    </row>
    <row r="303" spans="1:18" ht="20.100000000000001" customHeight="1">
      <c r="A303" s="28">
        <f t="shared" si="18"/>
        <v>295</v>
      </c>
      <c r="B303" s="28" t="s">
        <v>582</v>
      </c>
      <c r="C303" s="29" t="s">
        <v>67</v>
      </c>
      <c r="D303" s="30" t="s">
        <v>337</v>
      </c>
      <c r="E303" s="28">
        <v>5</v>
      </c>
      <c r="F303" s="31" t="s">
        <v>262</v>
      </c>
      <c r="G303" s="31" t="s">
        <v>264</v>
      </c>
      <c r="H303" s="28">
        <v>1</v>
      </c>
      <c r="I303" s="32">
        <v>45.1</v>
      </c>
      <c r="J303" s="26">
        <f t="shared" si="16"/>
        <v>45.1</v>
      </c>
      <c r="K303" s="33">
        <v>65000</v>
      </c>
      <c r="L303" s="27">
        <f t="shared" si="17"/>
        <v>2931500</v>
      </c>
      <c r="M303" s="33"/>
      <c r="N303" s="33">
        <f t="shared" si="19"/>
        <v>2931500</v>
      </c>
      <c r="O303" s="31"/>
      <c r="P303" s="31"/>
      <c r="Q303" s="28" t="s">
        <v>320</v>
      </c>
      <c r="R303" s="31" t="s">
        <v>210</v>
      </c>
    </row>
    <row r="304" spans="1:18" ht="20.100000000000001" customHeight="1">
      <c r="A304" s="28">
        <f t="shared" si="18"/>
        <v>296</v>
      </c>
      <c r="B304" s="28" t="s">
        <v>583</v>
      </c>
      <c r="C304" s="29" t="s">
        <v>388</v>
      </c>
      <c r="D304" s="30" t="s">
        <v>371</v>
      </c>
      <c r="E304" s="28">
        <v>5</v>
      </c>
      <c r="F304" s="31" t="s">
        <v>262</v>
      </c>
      <c r="G304" s="31" t="s">
        <v>263</v>
      </c>
      <c r="H304" s="28">
        <v>1</v>
      </c>
      <c r="I304" s="32">
        <v>45.1</v>
      </c>
      <c r="J304" s="26">
        <f t="shared" si="16"/>
        <v>45.1</v>
      </c>
      <c r="K304" s="33">
        <v>65000</v>
      </c>
      <c r="L304" s="27">
        <f t="shared" si="17"/>
        <v>2931500</v>
      </c>
      <c r="M304" s="33"/>
      <c r="N304" s="33">
        <f t="shared" si="19"/>
        <v>2931500</v>
      </c>
      <c r="O304" s="31"/>
      <c r="P304" s="31"/>
      <c r="Q304" s="28" t="s">
        <v>320</v>
      </c>
      <c r="R304" s="31" t="s">
        <v>210</v>
      </c>
    </row>
    <row r="305" spans="1:18" ht="20.100000000000001" customHeight="1">
      <c r="A305" s="28">
        <f t="shared" si="18"/>
        <v>297</v>
      </c>
      <c r="B305" s="28" t="s">
        <v>583</v>
      </c>
      <c r="C305" s="29" t="s">
        <v>388</v>
      </c>
      <c r="D305" s="30" t="s">
        <v>371</v>
      </c>
      <c r="E305" s="28">
        <v>5</v>
      </c>
      <c r="F305" s="31" t="s">
        <v>262</v>
      </c>
      <c r="G305" s="31" t="s">
        <v>263</v>
      </c>
      <c r="H305" s="28">
        <v>1</v>
      </c>
      <c r="I305" s="32">
        <v>45.1</v>
      </c>
      <c r="J305" s="26">
        <f t="shared" si="16"/>
        <v>45.1</v>
      </c>
      <c r="K305" s="33">
        <v>65000</v>
      </c>
      <c r="L305" s="27">
        <f t="shared" si="17"/>
        <v>2931500</v>
      </c>
      <c r="M305" s="33"/>
      <c r="N305" s="33">
        <f t="shared" si="19"/>
        <v>2931500</v>
      </c>
      <c r="O305" s="31"/>
      <c r="P305" s="31"/>
      <c r="Q305" s="28" t="s">
        <v>320</v>
      </c>
      <c r="R305" s="31" t="s">
        <v>210</v>
      </c>
    </row>
    <row r="306" spans="1:18" ht="20.100000000000001" customHeight="1">
      <c r="A306" s="28">
        <f t="shared" si="18"/>
        <v>298</v>
      </c>
      <c r="B306" s="28" t="s">
        <v>583</v>
      </c>
      <c r="C306" s="29" t="s">
        <v>388</v>
      </c>
      <c r="D306" s="30" t="s">
        <v>371</v>
      </c>
      <c r="E306" s="28">
        <v>5</v>
      </c>
      <c r="F306" s="31" t="s">
        <v>262</v>
      </c>
      <c r="G306" s="31" t="s">
        <v>263</v>
      </c>
      <c r="H306" s="28">
        <v>2</v>
      </c>
      <c r="I306" s="32">
        <v>45.3</v>
      </c>
      <c r="J306" s="26">
        <f t="shared" si="16"/>
        <v>45.3</v>
      </c>
      <c r="K306" s="33">
        <v>65000</v>
      </c>
      <c r="L306" s="27">
        <f t="shared" si="17"/>
        <v>2944500</v>
      </c>
      <c r="M306" s="33"/>
      <c r="N306" s="33">
        <f t="shared" si="19"/>
        <v>2944500</v>
      </c>
      <c r="O306" s="31"/>
      <c r="P306" s="31"/>
      <c r="Q306" s="28" t="s">
        <v>320</v>
      </c>
      <c r="R306" s="31" t="s">
        <v>210</v>
      </c>
    </row>
    <row r="307" spans="1:18" ht="20.100000000000001" customHeight="1">
      <c r="A307" s="28">
        <f t="shared" si="18"/>
        <v>299</v>
      </c>
      <c r="B307" s="28" t="s">
        <v>755</v>
      </c>
      <c r="C307" s="29" t="s">
        <v>774</v>
      </c>
      <c r="D307" s="30" t="s">
        <v>62</v>
      </c>
      <c r="E307" s="28">
        <v>5</v>
      </c>
      <c r="F307" s="31" t="s">
        <v>193</v>
      </c>
      <c r="G307" s="31" t="s">
        <v>508</v>
      </c>
      <c r="H307" s="28">
        <v>2</v>
      </c>
      <c r="I307" s="32">
        <v>45.3</v>
      </c>
      <c r="J307" s="26">
        <f t="shared" si="16"/>
        <v>45.3</v>
      </c>
      <c r="K307" s="33">
        <v>65000</v>
      </c>
      <c r="L307" s="27">
        <f t="shared" si="17"/>
        <v>2944500</v>
      </c>
      <c r="M307" s="33"/>
      <c r="N307" s="33">
        <f t="shared" si="19"/>
        <v>2944500</v>
      </c>
      <c r="O307" s="31"/>
      <c r="P307" s="31"/>
      <c r="Q307" s="28" t="s">
        <v>320</v>
      </c>
      <c r="R307" s="31" t="s">
        <v>194</v>
      </c>
    </row>
    <row r="308" spans="1:18" ht="20.100000000000001" customHeight="1">
      <c r="A308" s="28">
        <f t="shared" si="18"/>
        <v>300</v>
      </c>
      <c r="B308" s="28" t="s">
        <v>573</v>
      </c>
      <c r="C308" s="29" t="s">
        <v>377</v>
      </c>
      <c r="D308" s="30" t="s">
        <v>63</v>
      </c>
      <c r="E308" s="28">
        <v>5</v>
      </c>
      <c r="F308" s="31" t="s">
        <v>193</v>
      </c>
      <c r="G308" s="31" t="s">
        <v>33</v>
      </c>
      <c r="H308" s="28">
        <v>1</v>
      </c>
      <c r="I308" s="32">
        <v>45.1</v>
      </c>
      <c r="J308" s="26">
        <f t="shared" si="16"/>
        <v>45.1</v>
      </c>
      <c r="K308" s="33">
        <v>65000</v>
      </c>
      <c r="L308" s="27">
        <f t="shared" si="17"/>
        <v>2931500</v>
      </c>
      <c r="M308" s="33"/>
      <c r="N308" s="33">
        <f t="shared" si="19"/>
        <v>2931500</v>
      </c>
      <c r="O308" s="31"/>
      <c r="P308" s="31"/>
      <c r="Q308" s="28" t="s">
        <v>320</v>
      </c>
      <c r="R308" s="31" t="s">
        <v>194</v>
      </c>
    </row>
    <row r="309" spans="1:18" ht="20.100000000000001" customHeight="1">
      <c r="A309" s="28">
        <f t="shared" si="18"/>
        <v>301</v>
      </c>
      <c r="B309" s="28" t="s">
        <v>573</v>
      </c>
      <c r="C309" s="29" t="s">
        <v>377</v>
      </c>
      <c r="D309" s="30" t="s">
        <v>63</v>
      </c>
      <c r="E309" s="28">
        <v>5</v>
      </c>
      <c r="F309" s="31" t="s">
        <v>193</v>
      </c>
      <c r="G309" s="31" t="s">
        <v>793</v>
      </c>
      <c r="H309" s="28">
        <v>1</v>
      </c>
      <c r="I309" s="32">
        <v>45.1</v>
      </c>
      <c r="J309" s="26">
        <f t="shared" si="16"/>
        <v>45.1</v>
      </c>
      <c r="K309" s="33">
        <v>65000</v>
      </c>
      <c r="L309" s="27">
        <f t="shared" si="17"/>
        <v>2931500</v>
      </c>
      <c r="M309" s="33"/>
      <c r="N309" s="33">
        <f t="shared" si="19"/>
        <v>2931500</v>
      </c>
      <c r="O309" s="31"/>
      <c r="P309" s="31"/>
      <c r="Q309" s="28" t="s">
        <v>320</v>
      </c>
      <c r="R309" s="31" t="s">
        <v>194</v>
      </c>
    </row>
    <row r="310" spans="1:18" ht="20.100000000000001" customHeight="1">
      <c r="A310" s="28">
        <f t="shared" si="18"/>
        <v>302</v>
      </c>
      <c r="B310" s="28" t="s">
        <v>573</v>
      </c>
      <c r="C310" s="29" t="s">
        <v>377</v>
      </c>
      <c r="D310" s="30" t="s">
        <v>63</v>
      </c>
      <c r="E310" s="28">
        <v>5</v>
      </c>
      <c r="F310" s="31" t="s">
        <v>193</v>
      </c>
      <c r="G310" s="31" t="s">
        <v>4</v>
      </c>
      <c r="H310" s="28">
        <v>1</v>
      </c>
      <c r="I310" s="32">
        <v>45.1</v>
      </c>
      <c r="J310" s="26">
        <f t="shared" si="16"/>
        <v>45.1</v>
      </c>
      <c r="K310" s="33">
        <v>65000</v>
      </c>
      <c r="L310" s="27">
        <f t="shared" si="17"/>
        <v>2931500</v>
      </c>
      <c r="M310" s="33"/>
      <c r="N310" s="33">
        <f t="shared" si="19"/>
        <v>2931500</v>
      </c>
      <c r="O310" s="31"/>
      <c r="P310" s="31"/>
      <c r="Q310" s="28" t="s">
        <v>320</v>
      </c>
      <c r="R310" s="31" t="s">
        <v>194</v>
      </c>
    </row>
    <row r="311" spans="1:18" ht="20.100000000000001" customHeight="1">
      <c r="A311" s="28">
        <f t="shared" si="18"/>
        <v>303</v>
      </c>
      <c r="B311" s="28" t="s">
        <v>573</v>
      </c>
      <c r="C311" s="29" t="s">
        <v>377</v>
      </c>
      <c r="D311" s="30" t="s">
        <v>63</v>
      </c>
      <c r="E311" s="28">
        <v>5</v>
      </c>
      <c r="F311" s="31" t="s">
        <v>193</v>
      </c>
      <c r="G311" s="31" t="s">
        <v>33</v>
      </c>
      <c r="H311" s="28">
        <v>1</v>
      </c>
      <c r="I311" s="32">
        <v>45.1</v>
      </c>
      <c r="J311" s="26">
        <f t="shared" si="16"/>
        <v>45.1</v>
      </c>
      <c r="K311" s="33">
        <v>65000</v>
      </c>
      <c r="L311" s="27">
        <f t="shared" si="17"/>
        <v>2931500</v>
      </c>
      <c r="M311" s="33"/>
      <c r="N311" s="33">
        <f t="shared" si="19"/>
        <v>2931500</v>
      </c>
      <c r="O311" s="31"/>
      <c r="P311" s="31"/>
      <c r="Q311" s="28" t="s">
        <v>320</v>
      </c>
      <c r="R311" s="31" t="s">
        <v>194</v>
      </c>
    </row>
    <row r="312" spans="1:18" ht="20.100000000000001" customHeight="1">
      <c r="A312" s="28">
        <f t="shared" si="18"/>
        <v>304</v>
      </c>
      <c r="B312" s="28" t="s">
        <v>756</v>
      </c>
      <c r="C312" s="29" t="s">
        <v>775</v>
      </c>
      <c r="D312" s="30" t="s">
        <v>776</v>
      </c>
      <c r="E312" s="28">
        <v>5</v>
      </c>
      <c r="F312" s="31" t="s">
        <v>193</v>
      </c>
      <c r="G312" s="31" t="s">
        <v>509</v>
      </c>
      <c r="H312" s="28">
        <v>1</v>
      </c>
      <c r="I312" s="32">
        <v>45.1</v>
      </c>
      <c r="J312" s="26">
        <f t="shared" si="16"/>
        <v>45.1</v>
      </c>
      <c r="K312" s="33">
        <v>65000</v>
      </c>
      <c r="L312" s="27">
        <f t="shared" si="17"/>
        <v>2931500</v>
      </c>
      <c r="M312" s="33"/>
      <c r="N312" s="33">
        <f t="shared" si="19"/>
        <v>2931500</v>
      </c>
      <c r="O312" s="31"/>
      <c r="P312" s="31"/>
      <c r="Q312" s="28" t="s">
        <v>320</v>
      </c>
      <c r="R312" s="31" t="s">
        <v>194</v>
      </c>
    </row>
    <row r="313" spans="1:18" ht="20.100000000000001" customHeight="1">
      <c r="A313" s="28">
        <f t="shared" si="18"/>
        <v>305</v>
      </c>
      <c r="B313" s="28" t="s">
        <v>756</v>
      </c>
      <c r="C313" s="29" t="s">
        <v>775</v>
      </c>
      <c r="D313" s="30" t="s">
        <v>776</v>
      </c>
      <c r="E313" s="28">
        <v>5</v>
      </c>
      <c r="F313" s="31" t="s">
        <v>193</v>
      </c>
      <c r="G313" s="31" t="s">
        <v>794</v>
      </c>
      <c r="H313" s="28">
        <v>2</v>
      </c>
      <c r="I313" s="32">
        <v>45.3</v>
      </c>
      <c r="J313" s="26">
        <f t="shared" si="16"/>
        <v>45.3</v>
      </c>
      <c r="K313" s="33">
        <v>65000</v>
      </c>
      <c r="L313" s="27">
        <f t="shared" si="17"/>
        <v>2944500</v>
      </c>
      <c r="M313" s="33"/>
      <c r="N313" s="33">
        <f t="shared" si="19"/>
        <v>2944500</v>
      </c>
      <c r="O313" s="31"/>
      <c r="P313" s="31"/>
      <c r="Q313" s="28" t="s">
        <v>320</v>
      </c>
      <c r="R313" s="31" t="s">
        <v>194</v>
      </c>
    </row>
    <row r="314" spans="1:18" ht="20.100000000000001" customHeight="1">
      <c r="A314" s="28">
        <f t="shared" si="18"/>
        <v>306</v>
      </c>
      <c r="B314" s="28" t="s">
        <v>726</v>
      </c>
      <c r="C314" s="29" t="s">
        <v>738</v>
      </c>
      <c r="D314" s="30" t="s">
        <v>410</v>
      </c>
      <c r="E314" s="28">
        <v>5</v>
      </c>
      <c r="F314" s="31" t="s">
        <v>193</v>
      </c>
      <c r="G314" s="31" t="s">
        <v>1096</v>
      </c>
      <c r="H314" s="28">
        <v>1</v>
      </c>
      <c r="I314" s="32">
        <v>30.1</v>
      </c>
      <c r="J314" s="26">
        <f t="shared" si="16"/>
        <v>45.150000000000006</v>
      </c>
      <c r="K314" s="33">
        <v>65000</v>
      </c>
      <c r="L314" s="27">
        <f t="shared" si="17"/>
        <v>2934750.0000000005</v>
      </c>
      <c r="M314" s="33"/>
      <c r="N314" s="33">
        <f t="shared" si="19"/>
        <v>2934750.0000000005</v>
      </c>
      <c r="O314" s="31" t="s">
        <v>1176</v>
      </c>
      <c r="P314" s="31" t="s">
        <v>676</v>
      </c>
      <c r="Q314" s="28" t="s">
        <v>676</v>
      </c>
      <c r="R314" s="31" t="s">
        <v>194</v>
      </c>
    </row>
    <row r="315" spans="1:18" ht="20.100000000000001" customHeight="1">
      <c r="A315" s="28">
        <f t="shared" si="18"/>
        <v>307</v>
      </c>
      <c r="B315" s="28" t="s">
        <v>826</v>
      </c>
      <c r="C315" s="29" t="s">
        <v>64</v>
      </c>
      <c r="D315" s="30" t="s">
        <v>326</v>
      </c>
      <c r="E315" s="28">
        <v>5</v>
      </c>
      <c r="F315" s="31" t="s">
        <v>193</v>
      </c>
      <c r="G315" s="31" t="s">
        <v>508</v>
      </c>
      <c r="H315" s="28">
        <v>1</v>
      </c>
      <c r="I315" s="32">
        <v>45.1</v>
      </c>
      <c r="J315" s="26">
        <f t="shared" si="16"/>
        <v>45.1</v>
      </c>
      <c r="K315" s="33">
        <v>65000</v>
      </c>
      <c r="L315" s="27">
        <f t="shared" si="17"/>
        <v>2931500</v>
      </c>
      <c r="M315" s="33"/>
      <c r="N315" s="33">
        <f t="shared" si="19"/>
        <v>2931500</v>
      </c>
      <c r="O315" s="31"/>
      <c r="P315" s="31"/>
      <c r="Q315" s="28" t="s">
        <v>320</v>
      </c>
      <c r="R315" s="31" t="s">
        <v>194</v>
      </c>
    </row>
    <row r="316" spans="1:18" ht="20.100000000000001" customHeight="1">
      <c r="A316" s="28">
        <f t="shared" si="18"/>
        <v>308</v>
      </c>
      <c r="B316" s="28" t="s">
        <v>574</v>
      </c>
      <c r="C316" s="29" t="s">
        <v>325</v>
      </c>
      <c r="D316" s="30" t="s">
        <v>322</v>
      </c>
      <c r="E316" s="28">
        <v>5</v>
      </c>
      <c r="F316" s="31" t="s">
        <v>193</v>
      </c>
      <c r="G316" s="31" t="s">
        <v>1097</v>
      </c>
      <c r="H316" s="28">
        <v>1</v>
      </c>
      <c r="I316" s="32">
        <v>45.1</v>
      </c>
      <c r="J316" s="26">
        <f t="shared" si="16"/>
        <v>45.1</v>
      </c>
      <c r="K316" s="33">
        <v>65000</v>
      </c>
      <c r="L316" s="27">
        <f t="shared" si="17"/>
        <v>2931500</v>
      </c>
      <c r="M316" s="33"/>
      <c r="N316" s="33">
        <f t="shared" si="19"/>
        <v>2931500</v>
      </c>
      <c r="O316" s="31"/>
      <c r="P316" s="31"/>
      <c r="Q316" s="28" t="s">
        <v>320</v>
      </c>
      <c r="R316" s="31" t="s">
        <v>194</v>
      </c>
    </row>
    <row r="317" spans="1:18" ht="20.100000000000001" customHeight="1">
      <c r="A317" s="28">
        <f t="shared" si="18"/>
        <v>309</v>
      </c>
      <c r="B317" s="28" t="s">
        <v>574</v>
      </c>
      <c r="C317" s="29" t="s">
        <v>325</v>
      </c>
      <c r="D317" s="30" t="s">
        <v>322</v>
      </c>
      <c r="E317" s="28">
        <v>5</v>
      </c>
      <c r="F317" s="31" t="s">
        <v>193</v>
      </c>
      <c r="G317" s="31" t="s">
        <v>794</v>
      </c>
      <c r="H317" s="28">
        <v>1</v>
      </c>
      <c r="I317" s="32">
        <v>45.1</v>
      </c>
      <c r="J317" s="26">
        <f t="shared" si="16"/>
        <v>45.1</v>
      </c>
      <c r="K317" s="33">
        <v>65000</v>
      </c>
      <c r="L317" s="27">
        <f t="shared" si="17"/>
        <v>2931500</v>
      </c>
      <c r="M317" s="33"/>
      <c r="N317" s="33">
        <f t="shared" si="19"/>
        <v>2931500</v>
      </c>
      <c r="O317" s="31"/>
      <c r="P317" s="31"/>
      <c r="Q317" s="28" t="s">
        <v>320</v>
      </c>
      <c r="R317" s="31" t="s">
        <v>194</v>
      </c>
    </row>
    <row r="318" spans="1:18" ht="20.100000000000001" customHeight="1">
      <c r="A318" s="28">
        <f t="shared" si="18"/>
        <v>310</v>
      </c>
      <c r="B318" s="28" t="s">
        <v>574</v>
      </c>
      <c r="C318" s="29" t="s">
        <v>325</v>
      </c>
      <c r="D318" s="30" t="s">
        <v>322</v>
      </c>
      <c r="E318" s="28">
        <v>5</v>
      </c>
      <c r="F318" s="31" t="s">
        <v>193</v>
      </c>
      <c r="G318" s="31" t="s">
        <v>1186</v>
      </c>
      <c r="H318" s="28">
        <v>4</v>
      </c>
      <c r="I318" s="32">
        <v>30.2</v>
      </c>
      <c r="J318" s="26">
        <f t="shared" si="16"/>
        <v>30.2</v>
      </c>
      <c r="K318" s="33">
        <v>65000</v>
      </c>
      <c r="L318" s="27">
        <f t="shared" si="17"/>
        <v>1963000</v>
      </c>
      <c r="M318" s="33"/>
      <c r="N318" s="33">
        <f t="shared" si="19"/>
        <v>1963000</v>
      </c>
      <c r="O318" s="31"/>
      <c r="P318" s="31" t="s">
        <v>1188</v>
      </c>
      <c r="Q318" s="28" t="s">
        <v>320</v>
      </c>
      <c r="R318" s="31" t="s">
        <v>194</v>
      </c>
    </row>
    <row r="319" spans="1:18" ht="20.100000000000001" customHeight="1">
      <c r="A319" s="28">
        <f t="shared" si="18"/>
        <v>311</v>
      </c>
      <c r="B319" s="28" t="s">
        <v>979</v>
      </c>
      <c r="C319" s="29" t="s">
        <v>922</v>
      </c>
      <c r="D319" s="30" t="s">
        <v>451</v>
      </c>
      <c r="E319" s="28">
        <v>5</v>
      </c>
      <c r="F319" s="31" t="s">
        <v>68</v>
      </c>
      <c r="G319" s="31" t="s">
        <v>1098</v>
      </c>
      <c r="H319" s="28">
        <v>3</v>
      </c>
      <c r="I319" s="32">
        <v>30.4</v>
      </c>
      <c r="J319" s="26">
        <f t="shared" si="16"/>
        <v>45.599999999999994</v>
      </c>
      <c r="K319" s="33">
        <v>65000</v>
      </c>
      <c r="L319" s="27">
        <f t="shared" si="17"/>
        <v>2963999.9999999995</v>
      </c>
      <c r="M319" s="33"/>
      <c r="N319" s="33">
        <f t="shared" si="19"/>
        <v>2963999.9999999995</v>
      </c>
      <c r="O319" s="31" t="s">
        <v>1176</v>
      </c>
      <c r="P319" s="31" t="s">
        <v>676</v>
      </c>
      <c r="Q319" s="28" t="s">
        <v>676</v>
      </c>
      <c r="R319" s="31" t="s">
        <v>196</v>
      </c>
    </row>
    <row r="320" spans="1:18" ht="20.100000000000001" customHeight="1">
      <c r="A320" s="28">
        <f t="shared" si="18"/>
        <v>312</v>
      </c>
      <c r="B320" s="28" t="s">
        <v>980</v>
      </c>
      <c r="C320" s="29" t="s">
        <v>69</v>
      </c>
      <c r="D320" s="30" t="s">
        <v>56</v>
      </c>
      <c r="E320" s="28">
        <v>5</v>
      </c>
      <c r="F320" s="31" t="s">
        <v>68</v>
      </c>
      <c r="G320" s="31" t="s">
        <v>1099</v>
      </c>
      <c r="H320" s="28">
        <v>1</v>
      </c>
      <c r="I320" s="32">
        <v>30.1</v>
      </c>
      <c r="J320" s="26">
        <f t="shared" si="16"/>
        <v>30.1</v>
      </c>
      <c r="K320" s="33">
        <v>65000</v>
      </c>
      <c r="L320" s="27">
        <f t="shared" si="17"/>
        <v>1956500</v>
      </c>
      <c r="M320" s="33"/>
      <c r="N320" s="33">
        <f t="shared" si="19"/>
        <v>1956500</v>
      </c>
      <c r="O320" s="31"/>
      <c r="P320" s="31"/>
      <c r="Q320" s="28" t="s">
        <v>320</v>
      </c>
      <c r="R320" s="31" t="s">
        <v>196</v>
      </c>
    </row>
    <row r="321" spans="1:18" ht="20.100000000000001" customHeight="1">
      <c r="A321" s="28">
        <f t="shared" si="18"/>
        <v>313</v>
      </c>
      <c r="B321" s="28" t="s">
        <v>571</v>
      </c>
      <c r="C321" s="29" t="s">
        <v>60</v>
      </c>
      <c r="D321" s="30" t="s">
        <v>323</v>
      </c>
      <c r="E321" s="28">
        <v>5</v>
      </c>
      <c r="F321" s="31" t="s">
        <v>68</v>
      </c>
      <c r="G321" s="31" t="s">
        <v>1100</v>
      </c>
      <c r="H321" s="28">
        <v>1</v>
      </c>
      <c r="I321" s="32">
        <v>45.1</v>
      </c>
      <c r="J321" s="26">
        <f t="shared" si="16"/>
        <v>45.1</v>
      </c>
      <c r="K321" s="33">
        <v>65000</v>
      </c>
      <c r="L321" s="27">
        <f t="shared" si="17"/>
        <v>2931500</v>
      </c>
      <c r="M321" s="33"/>
      <c r="N321" s="33">
        <f t="shared" si="19"/>
        <v>2931500</v>
      </c>
      <c r="O321" s="31"/>
      <c r="P321" s="31"/>
      <c r="Q321" s="28" t="s">
        <v>320</v>
      </c>
      <c r="R321" s="31" t="s">
        <v>196</v>
      </c>
    </row>
    <row r="322" spans="1:18" ht="20.100000000000001" customHeight="1">
      <c r="A322" s="28">
        <f t="shared" si="18"/>
        <v>314</v>
      </c>
      <c r="B322" s="28" t="s">
        <v>73</v>
      </c>
      <c r="C322" s="29" t="s">
        <v>60</v>
      </c>
      <c r="D322" s="30" t="s">
        <v>402</v>
      </c>
      <c r="E322" s="28">
        <v>6</v>
      </c>
      <c r="F322" s="31" t="s">
        <v>1028</v>
      </c>
      <c r="G322" s="31" t="s">
        <v>531</v>
      </c>
      <c r="H322" s="28">
        <v>2</v>
      </c>
      <c r="I322" s="32">
        <v>30.3</v>
      </c>
      <c r="J322" s="26">
        <f t="shared" si="16"/>
        <v>30.3</v>
      </c>
      <c r="K322" s="33">
        <v>65000</v>
      </c>
      <c r="L322" s="27">
        <f t="shared" si="17"/>
        <v>1969500</v>
      </c>
      <c r="M322" s="33"/>
      <c r="N322" s="33">
        <f t="shared" si="19"/>
        <v>1969500</v>
      </c>
      <c r="O322" s="31"/>
      <c r="P322" s="31"/>
      <c r="Q322" s="28" t="s">
        <v>320</v>
      </c>
      <c r="R322" s="31" t="s">
        <v>207</v>
      </c>
    </row>
    <row r="323" spans="1:18" ht="20.100000000000001" customHeight="1">
      <c r="A323" s="28">
        <f t="shared" si="18"/>
        <v>315</v>
      </c>
      <c r="B323" s="28" t="s">
        <v>73</v>
      </c>
      <c r="C323" s="29" t="s">
        <v>60</v>
      </c>
      <c r="D323" s="30" t="s">
        <v>402</v>
      </c>
      <c r="E323" s="28">
        <v>6</v>
      </c>
      <c r="F323" s="31" t="s">
        <v>1028</v>
      </c>
      <c r="G323" s="31" t="s">
        <v>531</v>
      </c>
      <c r="H323" s="28">
        <v>1</v>
      </c>
      <c r="I323" s="32">
        <v>30.1</v>
      </c>
      <c r="J323" s="26">
        <f t="shared" si="16"/>
        <v>30.1</v>
      </c>
      <c r="K323" s="33">
        <v>65000</v>
      </c>
      <c r="L323" s="27">
        <f t="shared" si="17"/>
        <v>1956500</v>
      </c>
      <c r="M323" s="33"/>
      <c r="N323" s="33">
        <f t="shared" si="19"/>
        <v>1956500</v>
      </c>
      <c r="O323" s="31"/>
      <c r="P323" s="31"/>
      <c r="Q323" s="28" t="s">
        <v>320</v>
      </c>
      <c r="R323" s="31" t="s">
        <v>207</v>
      </c>
    </row>
    <row r="324" spans="1:18" ht="20.100000000000001" customHeight="1">
      <c r="A324" s="28">
        <f t="shared" si="18"/>
        <v>316</v>
      </c>
      <c r="B324" s="28" t="s">
        <v>981</v>
      </c>
      <c r="C324" s="29" t="s">
        <v>923</v>
      </c>
      <c r="D324" s="30" t="s">
        <v>331</v>
      </c>
      <c r="E324" s="28">
        <v>6</v>
      </c>
      <c r="F324" s="31" t="s">
        <v>1028</v>
      </c>
      <c r="G324" s="31" t="s">
        <v>290</v>
      </c>
      <c r="H324" s="28">
        <v>1</v>
      </c>
      <c r="I324" s="32">
        <v>30.1</v>
      </c>
      <c r="J324" s="26">
        <f t="shared" si="16"/>
        <v>30.1</v>
      </c>
      <c r="K324" s="33">
        <v>65000</v>
      </c>
      <c r="L324" s="27">
        <f t="shared" si="17"/>
        <v>1956500</v>
      </c>
      <c r="M324" s="33"/>
      <c r="N324" s="33">
        <f t="shared" si="19"/>
        <v>1956500</v>
      </c>
      <c r="O324" s="31"/>
      <c r="P324" s="31"/>
      <c r="Q324" s="28" t="s">
        <v>320</v>
      </c>
      <c r="R324" s="31" t="s">
        <v>207</v>
      </c>
    </row>
    <row r="325" spans="1:18" ht="20.100000000000001" customHeight="1">
      <c r="A325" s="28">
        <f t="shared" si="18"/>
        <v>317</v>
      </c>
      <c r="B325" s="28" t="s">
        <v>584</v>
      </c>
      <c r="C325" s="29" t="s">
        <v>325</v>
      </c>
      <c r="D325" s="30" t="s">
        <v>392</v>
      </c>
      <c r="E325" s="28">
        <v>6</v>
      </c>
      <c r="F325" s="31" t="s">
        <v>1029</v>
      </c>
      <c r="G325" s="31" t="s">
        <v>532</v>
      </c>
      <c r="H325" s="28">
        <v>1</v>
      </c>
      <c r="I325" s="32">
        <v>45.1</v>
      </c>
      <c r="J325" s="26">
        <f t="shared" si="16"/>
        <v>45.1</v>
      </c>
      <c r="K325" s="33">
        <v>65000</v>
      </c>
      <c r="L325" s="27">
        <f t="shared" si="17"/>
        <v>2931500</v>
      </c>
      <c r="M325" s="33"/>
      <c r="N325" s="33">
        <f t="shared" si="19"/>
        <v>2931500</v>
      </c>
      <c r="O325" s="31"/>
      <c r="P325" s="31"/>
      <c r="Q325" s="28" t="s">
        <v>320</v>
      </c>
      <c r="R325" s="31" t="s">
        <v>165</v>
      </c>
    </row>
    <row r="326" spans="1:18" ht="20.100000000000001" customHeight="1">
      <c r="A326" s="28">
        <f t="shared" si="18"/>
        <v>318</v>
      </c>
      <c r="B326" s="28" t="s">
        <v>585</v>
      </c>
      <c r="C326" s="29" t="s">
        <v>444</v>
      </c>
      <c r="D326" s="30" t="s">
        <v>389</v>
      </c>
      <c r="E326" s="28">
        <v>6</v>
      </c>
      <c r="F326" s="31" t="s">
        <v>1029</v>
      </c>
      <c r="G326" s="31" t="s">
        <v>532</v>
      </c>
      <c r="H326" s="28">
        <v>3</v>
      </c>
      <c r="I326" s="32">
        <v>45.4</v>
      </c>
      <c r="J326" s="26">
        <f t="shared" si="16"/>
        <v>45.4</v>
      </c>
      <c r="K326" s="33">
        <v>65000</v>
      </c>
      <c r="L326" s="27">
        <f t="shared" si="17"/>
        <v>2951000</v>
      </c>
      <c r="M326" s="33"/>
      <c r="N326" s="33">
        <f t="shared" si="19"/>
        <v>2951000</v>
      </c>
      <c r="O326" s="31"/>
      <c r="P326" s="31"/>
      <c r="Q326" s="28" t="s">
        <v>320</v>
      </c>
      <c r="R326" s="31" t="s">
        <v>165</v>
      </c>
    </row>
    <row r="327" spans="1:18" ht="20.100000000000001" customHeight="1">
      <c r="A327" s="28">
        <f t="shared" si="18"/>
        <v>319</v>
      </c>
      <c r="B327" s="28" t="s">
        <v>585</v>
      </c>
      <c r="C327" s="29" t="s">
        <v>444</v>
      </c>
      <c r="D327" s="30" t="s">
        <v>389</v>
      </c>
      <c r="E327" s="28">
        <v>6</v>
      </c>
      <c r="F327" s="31" t="s">
        <v>1029</v>
      </c>
      <c r="G327" s="31" t="s">
        <v>532</v>
      </c>
      <c r="H327" s="28">
        <v>2</v>
      </c>
      <c r="I327" s="32">
        <v>45.3</v>
      </c>
      <c r="J327" s="26">
        <f t="shared" si="16"/>
        <v>45.3</v>
      </c>
      <c r="K327" s="33">
        <v>65000</v>
      </c>
      <c r="L327" s="27">
        <f t="shared" si="17"/>
        <v>2944500</v>
      </c>
      <c r="M327" s="33"/>
      <c r="N327" s="33">
        <f t="shared" si="19"/>
        <v>2944500</v>
      </c>
      <c r="O327" s="31"/>
      <c r="P327" s="31"/>
      <c r="Q327" s="28" t="s">
        <v>320</v>
      </c>
      <c r="R327" s="31" t="s">
        <v>165</v>
      </c>
    </row>
    <row r="328" spans="1:18" ht="20.100000000000001" customHeight="1">
      <c r="A328" s="28">
        <f t="shared" si="18"/>
        <v>320</v>
      </c>
      <c r="B328" s="28" t="s">
        <v>585</v>
      </c>
      <c r="C328" s="29" t="s">
        <v>444</v>
      </c>
      <c r="D328" s="30" t="s">
        <v>389</v>
      </c>
      <c r="E328" s="28">
        <v>6</v>
      </c>
      <c r="F328" s="31" t="s">
        <v>1029</v>
      </c>
      <c r="G328" s="31" t="s">
        <v>532</v>
      </c>
      <c r="H328" s="28">
        <v>2</v>
      </c>
      <c r="I328" s="32">
        <v>45.3</v>
      </c>
      <c r="J328" s="26">
        <f t="shared" ref="J328:J391" si="20">IF(Q328="ĐH",I328,IF(Q328="CH",I328*1.5,I328*2))</f>
        <v>45.3</v>
      </c>
      <c r="K328" s="33">
        <v>65000</v>
      </c>
      <c r="L328" s="27">
        <f t="shared" si="17"/>
        <v>2944500</v>
      </c>
      <c r="M328" s="33"/>
      <c r="N328" s="33">
        <f t="shared" si="19"/>
        <v>2944500</v>
      </c>
      <c r="O328" s="31"/>
      <c r="P328" s="31"/>
      <c r="Q328" s="28" t="s">
        <v>320</v>
      </c>
      <c r="R328" s="31" t="s">
        <v>165</v>
      </c>
    </row>
    <row r="329" spans="1:18" ht="20.100000000000001" customHeight="1">
      <c r="A329" s="28">
        <f t="shared" si="18"/>
        <v>321</v>
      </c>
      <c r="B329" s="28" t="s">
        <v>586</v>
      </c>
      <c r="C329" s="29" t="s">
        <v>75</v>
      </c>
      <c r="D329" s="30" t="s">
        <v>76</v>
      </c>
      <c r="E329" s="28">
        <v>6</v>
      </c>
      <c r="F329" s="31" t="s">
        <v>1030</v>
      </c>
      <c r="G329" s="31" t="s">
        <v>682</v>
      </c>
      <c r="H329" s="28">
        <v>3</v>
      </c>
      <c r="I329" s="32">
        <v>45.4</v>
      </c>
      <c r="J329" s="26">
        <f t="shared" si="20"/>
        <v>45.4</v>
      </c>
      <c r="K329" s="33">
        <v>65000</v>
      </c>
      <c r="L329" s="27">
        <f t="shared" si="17"/>
        <v>2951000</v>
      </c>
      <c r="M329" s="33"/>
      <c r="N329" s="33">
        <f t="shared" si="19"/>
        <v>2951000</v>
      </c>
      <c r="O329" s="31"/>
      <c r="P329" s="31"/>
      <c r="Q329" s="28" t="s">
        <v>320</v>
      </c>
      <c r="R329" s="31" t="s">
        <v>224</v>
      </c>
    </row>
    <row r="330" spans="1:18" ht="20.100000000000001" customHeight="1">
      <c r="A330" s="28">
        <f t="shared" si="18"/>
        <v>322</v>
      </c>
      <c r="B330" s="28" t="s">
        <v>587</v>
      </c>
      <c r="C330" s="29" t="s">
        <v>279</v>
      </c>
      <c r="D330" s="30" t="s">
        <v>336</v>
      </c>
      <c r="E330" s="28">
        <v>6</v>
      </c>
      <c r="F330" s="31" t="s">
        <v>1030</v>
      </c>
      <c r="G330" s="31" t="s">
        <v>682</v>
      </c>
      <c r="H330" s="28">
        <v>2</v>
      </c>
      <c r="I330" s="32">
        <v>45.3</v>
      </c>
      <c r="J330" s="26">
        <f t="shared" si="20"/>
        <v>45.3</v>
      </c>
      <c r="K330" s="33">
        <v>65000</v>
      </c>
      <c r="L330" s="27">
        <f t="shared" ref="L330:L395" si="21">K330*J330</f>
        <v>2944500</v>
      </c>
      <c r="M330" s="33"/>
      <c r="N330" s="33">
        <f t="shared" si="19"/>
        <v>2944500</v>
      </c>
      <c r="O330" s="31"/>
      <c r="P330" s="31"/>
      <c r="Q330" s="28" t="s">
        <v>320</v>
      </c>
      <c r="R330" s="31" t="s">
        <v>224</v>
      </c>
    </row>
    <row r="331" spans="1:18" ht="20.100000000000001" customHeight="1">
      <c r="A331" s="28">
        <f t="shared" ref="A331:A394" si="22">A330+1</f>
        <v>323</v>
      </c>
      <c r="B331" s="28" t="s">
        <v>588</v>
      </c>
      <c r="C331" s="29" t="s">
        <v>77</v>
      </c>
      <c r="D331" s="30" t="s">
        <v>336</v>
      </c>
      <c r="E331" s="28">
        <v>6</v>
      </c>
      <c r="F331" s="31" t="s">
        <v>1030</v>
      </c>
      <c r="G331" s="31" t="s">
        <v>683</v>
      </c>
      <c r="H331" s="28">
        <v>3</v>
      </c>
      <c r="I331" s="32">
        <v>45.4</v>
      </c>
      <c r="J331" s="26">
        <f t="shared" si="20"/>
        <v>45.4</v>
      </c>
      <c r="K331" s="33">
        <v>65000</v>
      </c>
      <c r="L331" s="27">
        <f t="shared" si="21"/>
        <v>2951000</v>
      </c>
      <c r="M331" s="33"/>
      <c r="N331" s="33">
        <f t="shared" si="19"/>
        <v>2951000</v>
      </c>
      <c r="O331" s="31"/>
      <c r="P331" s="31"/>
      <c r="Q331" s="28" t="s">
        <v>320</v>
      </c>
      <c r="R331" s="31" t="s">
        <v>224</v>
      </c>
    </row>
    <row r="332" spans="1:18" ht="20.100000000000001" customHeight="1">
      <c r="A332" s="28">
        <f t="shared" si="22"/>
        <v>324</v>
      </c>
      <c r="B332" s="28" t="s">
        <v>589</v>
      </c>
      <c r="C332" s="29" t="s">
        <v>74</v>
      </c>
      <c r="D332" s="30" t="s">
        <v>72</v>
      </c>
      <c r="E332" s="28">
        <v>6</v>
      </c>
      <c r="F332" s="31" t="s">
        <v>1030</v>
      </c>
      <c r="G332" s="31" t="s">
        <v>682</v>
      </c>
      <c r="H332" s="28">
        <v>1</v>
      </c>
      <c r="I332" s="32">
        <v>45.1</v>
      </c>
      <c r="J332" s="26">
        <f t="shared" si="20"/>
        <v>45.1</v>
      </c>
      <c r="K332" s="33">
        <v>65000</v>
      </c>
      <c r="L332" s="27">
        <f t="shared" si="21"/>
        <v>2931500</v>
      </c>
      <c r="M332" s="33"/>
      <c r="N332" s="33">
        <f t="shared" ref="N332:N397" si="23">L332-M332</f>
        <v>2931500</v>
      </c>
      <c r="O332" s="31"/>
      <c r="P332" s="31"/>
      <c r="Q332" s="28" t="s">
        <v>320</v>
      </c>
      <c r="R332" s="31" t="s">
        <v>224</v>
      </c>
    </row>
    <row r="333" spans="1:18" ht="20.100000000000001" customHeight="1">
      <c r="A333" s="28">
        <f t="shared" si="22"/>
        <v>325</v>
      </c>
      <c r="B333" s="28" t="s">
        <v>827</v>
      </c>
      <c r="C333" s="29" t="s">
        <v>855</v>
      </c>
      <c r="D333" s="30" t="s">
        <v>49</v>
      </c>
      <c r="E333" s="28">
        <v>6</v>
      </c>
      <c r="F333" s="31" t="s">
        <v>1030</v>
      </c>
      <c r="G333" s="31" t="s">
        <v>290</v>
      </c>
      <c r="H333" s="28">
        <v>1</v>
      </c>
      <c r="I333" s="32">
        <v>30.1</v>
      </c>
      <c r="J333" s="26">
        <f t="shared" si="20"/>
        <v>30.1</v>
      </c>
      <c r="K333" s="33">
        <v>65000</v>
      </c>
      <c r="L333" s="27">
        <f t="shared" si="21"/>
        <v>1956500</v>
      </c>
      <c r="M333" s="33"/>
      <c r="N333" s="33">
        <f t="shared" si="23"/>
        <v>1956500</v>
      </c>
      <c r="O333" s="31"/>
      <c r="P333" s="31"/>
      <c r="Q333" s="28" t="s">
        <v>320</v>
      </c>
      <c r="R333" s="31" t="s">
        <v>224</v>
      </c>
    </row>
    <row r="334" spans="1:18" ht="20.100000000000001" customHeight="1">
      <c r="A334" s="28">
        <f t="shared" si="22"/>
        <v>326</v>
      </c>
      <c r="B334" s="28" t="s">
        <v>590</v>
      </c>
      <c r="C334" s="29" t="s">
        <v>79</v>
      </c>
      <c r="D334" s="30" t="s">
        <v>355</v>
      </c>
      <c r="E334" s="28">
        <v>6</v>
      </c>
      <c r="F334" s="31" t="s">
        <v>533</v>
      </c>
      <c r="G334" s="31" t="s">
        <v>534</v>
      </c>
      <c r="H334" s="28">
        <v>1</v>
      </c>
      <c r="I334" s="32">
        <v>30.1</v>
      </c>
      <c r="J334" s="26">
        <f t="shared" si="20"/>
        <v>30.1</v>
      </c>
      <c r="K334" s="33">
        <v>65000</v>
      </c>
      <c r="L334" s="27">
        <f t="shared" si="21"/>
        <v>1956500</v>
      </c>
      <c r="M334" s="33"/>
      <c r="N334" s="33">
        <f t="shared" si="23"/>
        <v>1956500</v>
      </c>
      <c r="O334" s="31"/>
      <c r="P334" s="31"/>
      <c r="Q334" s="28" t="s">
        <v>320</v>
      </c>
      <c r="R334" s="31" t="s">
        <v>208</v>
      </c>
    </row>
    <row r="335" spans="1:18" ht="20.100000000000001" customHeight="1">
      <c r="A335" s="28">
        <f t="shared" si="22"/>
        <v>327</v>
      </c>
      <c r="B335" s="28" t="s">
        <v>636</v>
      </c>
      <c r="C335" s="29" t="s">
        <v>80</v>
      </c>
      <c r="D335" s="30" t="s">
        <v>46</v>
      </c>
      <c r="E335" s="28">
        <v>7</v>
      </c>
      <c r="F335" s="31" t="s">
        <v>81</v>
      </c>
      <c r="G335" s="31" t="s">
        <v>5</v>
      </c>
      <c r="H335" s="28">
        <v>1</v>
      </c>
      <c r="I335" s="32">
        <v>30.1</v>
      </c>
      <c r="J335" s="26">
        <f t="shared" si="20"/>
        <v>30.1</v>
      </c>
      <c r="K335" s="33">
        <v>65000</v>
      </c>
      <c r="L335" s="27">
        <f t="shared" si="21"/>
        <v>1956500</v>
      </c>
      <c r="M335" s="33"/>
      <c r="N335" s="33">
        <f t="shared" si="23"/>
        <v>1956500</v>
      </c>
      <c r="O335" s="31"/>
      <c r="P335" s="31"/>
      <c r="Q335" s="28" t="s">
        <v>320</v>
      </c>
      <c r="R335" s="31" t="s">
        <v>211</v>
      </c>
    </row>
    <row r="336" spans="1:18" ht="20.100000000000001" customHeight="1">
      <c r="A336" s="28">
        <f t="shared" si="22"/>
        <v>328</v>
      </c>
      <c r="B336" s="28" t="s">
        <v>828</v>
      </c>
      <c r="C336" s="29" t="s">
        <v>321</v>
      </c>
      <c r="D336" s="30" t="s">
        <v>341</v>
      </c>
      <c r="E336" s="28">
        <v>7</v>
      </c>
      <c r="F336" s="31" t="s">
        <v>81</v>
      </c>
      <c r="G336" s="31" t="s">
        <v>1101</v>
      </c>
      <c r="H336" s="28">
        <v>1</v>
      </c>
      <c r="I336" s="32">
        <v>30.1</v>
      </c>
      <c r="J336" s="26">
        <f t="shared" si="20"/>
        <v>30.1</v>
      </c>
      <c r="K336" s="33">
        <v>65000</v>
      </c>
      <c r="L336" s="27">
        <f t="shared" si="21"/>
        <v>1956500</v>
      </c>
      <c r="M336" s="33"/>
      <c r="N336" s="33">
        <f t="shared" si="23"/>
        <v>1956500</v>
      </c>
      <c r="O336" s="31"/>
      <c r="P336" s="31"/>
      <c r="Q336" s="28" t="s">
        <v>320</v>
      </c>
      <c r="R336" s="31" t="s">
        <v>211</v>
      </c>
    </row>
    <row r="337" spans="1:18" ht="20.100000000000001" customHeight="1">
      <c r="A337" s="28">
        <f t="shared" si="22"/>
        <v>329</v>
      </c>
      <c r="B337" s="28" t="s">
        <v>982</v>
      </c>
      <c r="C337" s="29" t="s">
        <v>314</v>
      </c>
      <c r="D337" s="30" t="s">
        <v>369</v>
      </c>
      <c r="E337" s="28">
        <v>7</v>
      </c>
      <c r="F337" s="31" t="s">
        <v>81</v>
      </c>
      <c r="G337" s="31" t="s">
        <v>1102</v>
      </c>
      <c r="H337" s="28">
        <v>1</v>
      </c>
      <c r="I337" s="32">
        <v>30.1</v>
      </c>
      <c r="J337" s="26">
        <f t="shared" si="20"/>
        <v>30.1</v>
      </c>
      <c r="K337" s="33">
        <v>65000</v>
      </c>
      <c r="L337" s="27">
        <f t="shared" si="21"/>
        <v>1956500</v>
      </c>
      <c r="M337" s="33"/>
      <c r="N337" s="33">
        <f t="shared" si="23"/>
        <v>1956500</v>
      </c>
      <c r="O337" s="31"/>
      <c r="P337" s="31"/>
      <c r="Q337" s="28" t="s">
        <v>320</v>
      </c>
      <c r="R337" s="31" t="s">
        <v>211</v>
      </c>
    </row>
    <row r="338" spans="1:18" ht="20.100000000000001" customHeight="1">
      <c r="A338" s="28">
        <f t="shared" si="22"/>
        <v>330</v>
      </c>
      <c r="B338" s="28" t="s">
        <v>630</v>
      </c>
      <c r="C338" s="29" t="s">
        <v>83</v>
      </c>
      <c r="D338" s="30" t="s">
        <v>82</v>
      </c>
      <c r="E338" s="28">
        <v>7</v>
      </c>
      <c r="F338" s="31" t="s">
        <v>301</v>
      </c>
      <c r="G338" s="31" t="s">
        <v>526</v>
      </c>
      <c r="H338" s="28">
        <v>1</v>
      </c>
      <c r="I338" s="32">
        <v>30.1</v>
      </c>
      <c r="J338" s="26">
        <f t="shared" si="20"/>
        <v>30.1</v>
      </c>
      <c r="K338" s="33">
        <v>65000</v>
      </c>
      <c r="L338" s="27">
        <f t="shared" si="21"/>
        <v>1956500</v>
      </c>
      <c r="M338" s="33"/>
      <c r="N338" s="33">
        <f t="shared" si="23"/>
        <v>1956500</v>
      </c>
      <c r="O338" s="31"/>
      <c r="P338" s="31"/>
      <c r="Q338" s="28" t="s">
        <v>320</v>
      </c>
      <c r="R338" s="31" t="s">
        <v>204</v>
      </c>
    </row>
    <row r="339" spans="1:18" ht="20.100000000000001" customHeight="1">
      <c r="A339" s="28">
        <f t="shared" si="22"/>
        <v>331</v>
      </c>
      <c r="B339" s="28" t="s">
        <v>630</v>
      </c>
      <c r="C339" s="29" t="s">
        <v>83</v>
      </c>
      <c r="D339" s="30" t="s">
        <v>82</v>
      </c>
      <c r="E339" s="28">
        <v>7</v>
      </c>
      <c r="F339" s="31" t="s">
        <v>301</v>
      </c>
      <c r="G339" s="31" t="s">
        <v>526</v>
      </c>
      <c r="H339" s="28">
        <v>3</v>
      </c>
      <c r="I339" s="32">
        <v>30.4</v>
      </c>
      <c r="J339" s="26">
        <f t="shared" si="20"/>
        <v>30.4</v>
      </c>
      <c r="K339" s="33">
        <v>65000</v>
      </c>
      <c r="L339" s="27">
        <f t="shared" si="21"/>
        <v>1976000</v>
      </c>
      <c r="M339" s="33"/>
      <c r="N339" s="33">
        <f t="shared" si="23"/>
        <v>1976000</v>
      </c>
      <c r="O339" s="31"/>
      <c r="P339" s="31"/>
      <c r="Q339" s="28" t="s">
        <v>320</v>
      </c>
      <c r="R339" s="31" t="s">
        <v>204</v>
      </c>
    </row>
    <row r="340" spans="1:18" ht="20.100000000000001" customHeight="1">
      <c r="A340" s="28">
        <f t="shared" si="22"/>
        <v>332</v>
      </c>
      <c r="B340" s="28" t="s">
        <v>630</v>
      </c>
      <c r="C340" s="29" t="s">
        <v>83</v>
      </c>
      <c r="D340" s="30" t="s">
        <v>82</v>
      </c>
      <c r="E340" s="28">
        <v>7</v>
      </c>
      <c r="F340" s="31" t="s">
        <v>301</v>
      </c>
      <c r="G340" s="31" t="s">
        <v>526</v>
      </c>
      <c r="H340" s="28">
        <v>3</v>
      </c>
      <c r="I340" s="32">
        <v>30.4</v>
      </c>
      <c r="J340" s="26">
        <f t="shared" si="20"/>
        <v>30.4</v>
      </c>
      <c r="K340" s="33">
        <v>65000</v>
      </c>
      <c r="L340" s="27">
        <f t="shared" si="21"/>
        <v>1976000</v>
      </c>
      <c r="M340" s="33"/>
      <c r="N340" s="33">
        <f t="shared" si="23"/>
        <v>1976000</v>
      </c>
      <c r="O340" s="31"/>
      <c r="P340" s="31"/>
      <c r="Q340" s="28" t="s">
        <v>320</v>
      </c>
      <c r="R340" s="31" t="s">
        <v>204</v>
      </c>
    </row>
    <row r="341" spans="1:18" ht="20.100000000000001" customHeight="1">
      <c r="A341" s="28">
        <f t="shared" si="22"/>
        <v>333</v>
      </c>
      <c r="B341" s="28" t="s">
        <v>630</v>
      </c>
      <c r="C341" s="29" t="s">
        <v>83</v>
      </c>
      <c r="D341" s="30" t="s">
        <v>82</v>
      </c>
      <c r="E341" s="28">
        <v>7</v>
      </c>
      <c r="F341" s="31" t="s">
        <v>301</v>
      </c>
      <c r="G341" s="31" t="s">
        <v>527</v>
      </c>
      <c r="H341" s="28">
        <v>1</v>
      </c>
      <c r="I341" s="32">
        <v>30.1</v>
      </c>
      <c r="J341" s="26">
        <f t="shared" si="20"/>
        <v>30.1</v>
      </c>
      <c r="K341" s="33">
        <v>65000</v>
      </c>
      <c r="L341" s="27">
        <f t="shared" si="21"/>
        <v>1956500</v>
      </c>
      <c r="M341" s="33"/>
      <c r="N341" s="33">
        <f t="shared" si="23"/>
        <v>1956500</v>
      </c>
      <c r="O341" s="31"/>
      <c r="P341" s="31"/>
      <c r="Q341" s="28" t="s">
        <v>320</v>
      </c>
      <c r="R341" s="31" t="s">
        <v>204</v>
      </c>
    </row>
    <row r="342" spans="1:18" ht="20.100000000000001" customHeight="1">
      <c r="A342" s="28">
        <f t="shared" si="22"/>
        <v>334</v>
      </c>
      <c r="B342" s="28" t="s">
        <v>630</v>
      </c>
      <c r="C342" s="29" t="s">
        <v>83</v>
      </c>
      <c r="D342" s="30" t="s">
        <v>82</v>
      </c>
      <c r="E342" s="28">
        <v>7</v>
      </c>
      <c r="F342" s="31" t="s">
        <v>301</v>
      </c>
      <c r="G342" s="31" t="s">
        <v>527</v>
      </c>
      <c r="H342" s="28">
        <v>2</v>
      </c>
      <c r="I342" s="32">
        <v>30.3</v>
      </c>
      <c r="J342" s="26">
        <f t="shared" si="20"/>
        <v>30.3</v>
      </c>
      <c r="K342" s="33">
        <v>65000</v>
      </c>
      <c r="L342" s="27">
        <f t="shared" si="21"/>
        <v>1969500</v>
      </c>
      <c r="M342" s="33"/>
      <c r="N342" s="33">
        <f t="shared" si="23"/>
        <v>1969500</v>
      </c>
      <c r="O342" s="31"/>
      <c r="P342" s="31"/>
      <c r="Q342" s="28" t="s">
        <v>320</v>
      </c>
      <c r="R342" s="31" t="s">
        <v>204</v>
      </c>
    </row>
    <row r="343" spans="1:18" ht="20.100000000000001" customHeight="1">
      <c r="A343" s="28">
        <f t="shared" si="22"/>
        <v>335</v>
      </c>
      <c r="B343" s="28" t="s">
        <v>630</v>
      </c>
      <c r="C343" s="29" t="s">
        <v>83</v>
      </c>
      <c r="D343" s="30" t="s">
        <v>82</v>
      </c>
      <c r="E343" s="28">
        <v>7</v>
      </c>
      <c r="F343" s="31" t="s">
        <v>301</v>
      </c>
      <c r="G343" s="31" t="s">
        <v>525</v>
      </c>
      <c r="H343" s="28">
        <v>1</v>
      </c>
      <c r="I343" s="32">
        <v>30.1</v>
      </c>
      <c r="J343" s="26">
        <f t="shared" si="20"/>
        <v>30.1</v>
      </c>
      <c r="K343" s="33">
        <v>65000</v>
      </c>
      <c r="L343" s="27">
        <f t="shared" si="21"/>
        <v>1956500</v>
      </c>
      <c r="M343" s="33"/>
      <c r="N343" s="33">
        <f t="shared" si="23"/>
        <v>1956500</v>
      </c>
      <c r="O343" s="31"/>
      <c r="P343" s="31"/>
      <c r="Q343" s="28" t="s">
        <v>320</v>
      </c>
      <c r="R343" s="31" t="s">
        <v>204</v>
      </c>
    </row>
    <row r="344" spans="1:18" ht="20.100000000000001" customHeight="1">
      <c r="A344" s="28">
        <f t="shared" si="22"/>
        <v>336</v>
      </c>
      <c r="B344" s="28" t="s">
        <v>630</v>
      </c>
      <c r="C344" s="29" t="s">
        <v>83</v>
      </c>
      <c r="D344" s="30" t="s">
        <v>82</v>
      </c>
      <c r="E344" s="28">
        <v>7</v>
      </c>
      <c r="F344" s="31" t="s">
        <v>301</v>
      </c>
      <c r="G344" s="31" t="s">
        <v>525</v>
      </c>
      <c r="H344" s="28">
        <v>1</v>
      </c>
      <c r="I344" s="32">
        <v>30.1</v>
      </c>
      <c r="J344" s="26">
        <f t="shared" si="20"/>
        <v>30.1</v>
      </c>
      <c r="K344" s="33">
        <v>65000</v>
      </c>
      <c r="L344" s="27">
        <f t="shared" si="21"/>
        <v>1956500</v>
      </c>
      <c r="M344" s="33"/>
      <c r="N344" s="33">
        <f t="shared" si="23"/>
        <v>1956500</v>
      </c>
      <c r="O344" s="31"/>
      <c r="P344" s="31"/>
      <c r="Q344" s="28" t="s">
        <v>320</v>
      </c>
      <c r="R344" s="31" t="s">
        <v>204</v>
      </c>
    </row>
    <row r="345" spans="1:18" ht="20.100000000000001" customHeight="1">
      <c r="A345" s="28">
        <f t="shared" si="22"/>
        <v>337</v>
      </c>
      <c r="B345" s="28" t="s">
        <v>630</v>
      </c>
      <c r="C345" s="29" t="s">
        <v>83</v>
      </c>
      <c r="D345" s="30" t="s">
        <v>82</v>
      </c>
      <c r="E345" s="28">
        <v>7</v>
      </c>
      <c r="F345" s="31" t="s">
        <v>301</v>
      </c>
      <c r="G345" s="31" t="s">
        <v>525</v>
      </c>
      <c r="H345" s="28">
        <v>3</v>
      </c>
      <c r="I345" s="32">
        <v>30.4</v>
      </c>
      <c r="J345" s="26">
        <f t="shared" si="20"/>
        <v>30.4</v>
      </c>
      <c r="K345" s="33">
        <v>65000</v>
      </c>
      <c r="L345" s="27">
        <f t="shared" si="21"/>
        <v>1976000</v>
      </c>
      <c r="M345" s="33"/>
      <c r="N345" s="33">
        <f t="shared" si="23"/>
        <v>1976000</v>
      </c>
      <c r="O345" s="31"/>
      <c r="P345" s="31"/>
      <c r="Q345" s="28" t="s">
        <v>320</v>
      </c>
      <c r="R345" s="31" t="s">
        <v>204</v>
      </c>
    </row>
    <row r="346" spans="1:18" ht="20.100000000000001" customHeight="1">
      <c r="A346" s="28">
        <f t="shared" si="22"/>
        <v>338</v>
      </c>
      <c r="B346" s="28" t="s">
        <v>630</v>
      </c>
      <c r="C346" s="29" t="s">
        <v>83</v>
      </c>
      <c r="D346" s="30" t="s">
        <v>82</v>
      </c>
      <c r="E346" s="28">
        <v>7</v>
      </c>
      <c r="F346" s="31" t="s">
        <v>301</v>
      </c>
      <c r="G346" s="31" t="s">
        <v>525</v>
      </c>
      <c r="H346" s="28">
        <v>3</v>
      </c>
      <c r="I346" s="32">
        <v>30.4</v>
      </c>
      <c r="J346" s="26">
        <f t="shared" si="20"/>
        <v>30.4</v>
      </c>
      <c r="K346" s="33">
        <v>65000</v>
      </c>
      <c r="L346" s="27">
        <f t="shared" si="21"/>
        <v>1976000</v>
      </c>
      <c r="M346" s="33"/>
      <c r="N346" s="33">
        <f t="shared" si="23"/>
        <v>1976000</v>
      </c>
      <c r="O346" s="31"/>
      <c r="P346" s="31"/>
      <c r="Q346" s="28" t="s">
        <v>320</v>
      </c>
      <c r="R346" s="31" t="s">
        <v>204</v>
      </c>
    </row>
    <row r="347" spans="1:18" ht="20.100000000000001" customHeight="1">
      <c r="A347" s="28">
        <f t="shared" si="22"/>
        <v>339</v>
      </c>
      <c r="B347" s="28" t="s">
        <v>630</v>
      </c>
      <c r="C347" s="29" t="s">
        <v>83</v>
      </c>
      <c r="D347" s="30" t="s">
        <v>82</v>
      </c>
      <c r="E347" s="28">
        <v>7</v>
      </c>
      <c r="F347" s="31" t="s">
        <v>301</v>
      </c>
      <c r="G347" s="31" t="s">
        <v>525</v>
      </c>
      <c r="H347" s="28">
        <v>1</v>
      </c>
      <c r="I347" s="32">
        <v>30.1</v>
      </c>
      <c r="J347" s="26">
        <f t="shared" si="20"/>
        <v>30.1</v>
      </c>
      <c r="K347" s="33">
        <v>65000</v>
      </c>
      <c r="L347" s="27">
        <f t="shared" si="21"/>
        <v>1956500</v>
      </c>
      <c r="M347" s="33"/>
      <c r="N347" s="33">
        <f t="shared" si="23"/>
        <v>1956500</v>
      </c>
      <c r="O347" s="31"/>
      <c r="P347" s="31"/>
      <c r="Q347" s="28" t="s">
        <v>320</v>
      </c>
      <c r="R347" s="31" t="s">
        <v>204</v>
      </c>
    </row>
    <row r="348" spans="1:18" ht="20.100000000000001" customHeight="1">
      <c r="A348" s="28">
        <f t="shared" si="22"/>
        <v>340</v>
      </c>
      <c r="B348" s="28" t="s">
        <v>630</v>
      </c>
      <c r="C348" s="29" t="s">
        <v>83</v>
      </c>
      <c r="D348" s="30" t="s">
        <v>82</v>
      </c>
      <c r="E348" s="28">
        <v>7</v>
      </c>
      <c r="F348" s="31" t="s">
        <v>301</v>
      </c>
      <c r="G348" s="31" t="s">
        <v>525</v>
      </c>
      <c r="H348" s="28">
        <v>3</v>
      </c>
      <c r="I348" s="32">
        <v>30.4</v>
      </c>
      <c r="J348" s="26">
        <f t="shared" si="20"/>
        <v>30.4</v>
      </c>
      <c r="K348" s="33">
        <v>65000</v>
      </c>
      <c r="L348" s="27">
        <f t="shared" si="21"/>
        <v>1976000</v>
      </c>
      <c r="M348" s="33"/>
      <c r="N348" s="33">
        <f t="shared" si="23"/>
        <v>1976000</v>
      </c>
      <c r="O348" s="31"/>
      <c r="P348" s="31"/>
      <c r="Q348" s="28" t="s">
        <v>320</v>
      </c>
      <c r="R348" s="31" t="s">
        <v>204</v>
      </c>
    </row>
    <row r="349" spans="1:18" ht="20.100000000000001" customHeight="1">
      <c r="A349" s="28">
        <f t="shared" si="22"/>
        <v>341</v>
      </c>
      <c r="B349" s="28" t="s">
        <v>630</v>
      </c>
      <c r="C349" s="29" t="s">
        <v>83</v>
      </c>
      <c r="D349" s="30" t="s">
        <v>82</v>
      </c>
      <c r="E349" s="28">
        <v>7</v>
      </c>
      <c r="F349" s="31" t="s">
        <v>301</v>
      </c>
      <c r="G349" s="31" t="s">
        <v>525</v>
      </c>
      <c r="H349" s="28">
        <v>3</v>
      </c>
      <c r="I349" s="32">
        <v>30.4</v>
      </c>
      <c r="J349" s="26">
        <f t="shared" si="20"/>
        <v>30.4</v>
      </c>
      <c r="K349" s="33">
        <v>65000</v>
      </c>
      <c r="L349" s="27">
        <f t="shared" si="21"/>
        <v>1976000</v>
      </c>
      <c r="M349" s="33"/>
      <c r="N349" s="33">
        <f t="shared" si="23"/>
        <v>1976000</v>
      </c>
      <c r="O349" s="31"/>
      <c r="P349" s="31"/>
      <c r="Q349" s="28" t="s">
        <v>320</v>
      </c>
      <c r="R349" s="31" t="s">
        <v>204</v>
      </c>
    </row>
    <row r="350" spans="1:18" ht="20.100000000000001" customHeight="1">
      <c r="A350" s="28">
        <f t="shared" si="22"/>
        <v>342</v>
      </c>
      <c r="B350" s="28" t="s">
        <v>630</v>
      </c>
      <c r="C350" s="29" t="s">
        <v>83</v>
      </c>
      <c r="D350" s="30" t="s">
        <v>82</v>
      </c>
      <c r="E350" s="28">
        <v>7</v>
      </c>
      <c r="F350" s="31" t="s">
        <v>301</v>
      </c>
      <c r="G350" s="31" t="s">
        <v>525</v>
      </c>
      <c r="H350" s="28">
        <v>1</v>
      </c>
      <c r="I350" s="32">
        <v>30.1</v>
      </c>
      <c r="J350" s="26">
        <f t="shared" si="20"/>
        <v>30.1</v>
      </c>
      <c r="K350" s="33">
        <v>65000</v>
      </c>
      <c r="L350" s="27">
        <f t="shared" si="21"/>
        <v>1956500</v>
      </c>
      <c r="M350" s="33"/>
      <c r="N350" s="33">
        <f t="shared" si="23"/>
        <v>1956500</v>
      </c>
      <c r="O350" s="31"/>
      <c r="P350" s="31"/>
      <c r="Q350" s="28" t="s">
        <v>320</v>
      </c>
      <c r="R350" s="31" t="s">
        <v>204</v>
      </c>
    </row>
    <row r="351" spans="1:18" ht="20.100000000000001" customHeight="1">
      <c r="A351" s="28">
        <f t="shared" si="22"/>
        <v>343</v>
      </c>
      <c r="B351" s="28" t="s">
        <v>630</v>
      </c>
      <c r="C351" s="29" t="s">
        <v>83</v>
      </c>
      <c r="D351" s="30" t="s">
        <v>82</v>
      </c>
      <c r="E351" s="28">
        <v>7</v>
      </c>
      <c r="F351" s="31" t="s">
        <v>301</v>
      </c>
      <c r="G351" s="31" t="s">
        <v>525</v>
      </c>
      <c r="H351" s="28">
        <v>1</v>
      </c>
      <c r="I351" s="32">
        <v>30.1</v>
      </c>
      <c r="J351" s="26">
        <f t="shared" si="20"/>
        <v>30.1</v>
      </c>
      <c r="K351" s="33">
        <v>65000</v>
      </c>
      <c r="L351" s="27">
        <f t="shared" si="21"/>
        <v>1956500</v>
      </c>
      <c r="M351" s="33"/>
      <c r="N351" s="33">
        <f t="shared" si="23"/>
        <v>1956500</v>
      </c>
      <c r="O351" s="31"/>
      <c r="P351" s="31"/>
      <c r="Q351" s="28" t="s">
        <v>320</v>
      </c>
      <c r="R351" s="31" t="s">
        <v>204</v>
      </c>
    </row>
    <row r="352" spans="1:18" ht="20.100000000000001" customHeight="1">
      <c r="A352" s="28">
        <f t="shared" si="22"/>
        <v>344</v>
      </c>
      <c r="B352" s="28" t="s">
        <v>630</v>
      </c>
      <c r="C352" s="29" t="s">
        <v>83</v>
      </c>
      <c r="D352" s="30" t="s">
        <v>82</v>
      </c>
      <c r="E352" s="28">
        <v>7</v>
      </c>
      <c r="F352" s="31" t="s">
        <v>301</v>
      </c>
      <c r="G352" s="31" t="s">
        <v>525</v>
      </c>
      <c r="H352" s="28">
        <v>4</v>
      </c>
      <c r="I352" s="32">
        <v>30.5</v>
      </c>
      <c r="J352" s="26">
        <f t="shared" si="20"/>
        <v>30.5</v>
      </c>
      <c r="K352" s="33">
        <v>65000</v>
      </c>
      <c r="L352" s="27">
        <f t="shared" si="21"/>
        <v>1982500</v>
      </c>
      <c r="M352" s="33"/>
      <c r="N352" s="33">
        <f t="shared" si="23"/>
        <v>1982500</v>
      </c>
      <c r="O352" s="31"/>
      <c r="P352" s="31"/>
      <c r="Q352" s="28" t="s">
        <v>320</v>
      </c>
      <c r="R352" s="31" t="s">
        <v>204</v>
      </c>
    </row>
    <row r="353" spans="1:18" ht="20.100000000000001" customHeight="1">
      <c r="A353" s="28">
        <f t="shared" si="22"/>
        <v>345</v>
      </c>
      <c r="B353" s="28" t="s">
        <v>630</v>
      </c>
      <c r="C353" s="29" t="s">
        <v>83</v>
      </c>
      <c r="D353" s="30" t="s">
        <v>82</v>
      </c>
      <c r="E353" s="28">
        <v>7</v>
      </c>
      <c r="F353" s="31" t="s">
        <v>301</v>
      </c>
      <c r="G353" s="31" t="s">
        <v>525</v>
      </c>
      <c r="H353" s="28">
        <v>4</v>
      </c>
      <c r="I353" s="32">
        <v>30.5</v>
      </c>
      <c r="J353" s="26">
        <f t="shared" si="20"/>
        <v>30.5</v>
      </c>
      <c r="K353" s="33">
        <v>65000</v>
      </c>
      <c r="L353" s="27">
        <f t="shared" si="21"/>
        <v>1982500</v>
      </c>
      <c r="M353" s="33"/>
      <c r="N353" s="33">
        <f t="shared" si="23"/>
        <v>1982500</v>
      </c>
      <c r="O353" s="31"/>
      <c r="P353" s="31"/>
      <c r="Q353" s="28" t="s">
        <v>320</v>
      </c>
      <c r="R353" s="31" t="s">
        <v>204</v>
      </c>
    </row>
    <row r="354" spans="1:18" ht="20.100000000000001" customHeight="1">
      <c r="A354" s="28">
        <f t="shared" si="22"/>
        <v>346</v>
      </c>
      <c r="B354" s="28" t="s">
        <v>630</v>
      </c>
      <c r="C354" s="29" t="s">
        <v>83</v>
      </c>
      <c r="D354" s="30" t="s">
        <v>82</v>
      </c>
      <c r="E354" s="28">
        <v>7</v>
      </c>
      <c r="F354" s="31" t="s">
        <v>301</v>
      </c>
      <c r="G354" s="31" t="s">
        <v>525</v>
      </c>
      <c r="H354" s="28">
        <v>3</v>
      </c>
      <c r="I354" s="32">
        <v>30.4</v>
      </c>
      <c r="J354" s="26">
        <f t="shared" si="20"/>
        <v>30.4</v>
      </c>
      <c r="K354" s="33">
        <v>65000</v>
      </c>
      <c r="L354" s="27">
        <f>K354*J354</f>
        <v>1976000</v>
      </c>
      <c r="M354" s="33"/>
      <c r="N354" s="33">
        <f>L354-M354</f>
        <v>1976000</v>
      </c>
      <c r="O354" s="31"/>
      <c r="P354" s="31"/>
      <c r="Q354" s="28" t="s">
        <v>320</v>
      </c>
      <c r="R354" s="31" t="s">
        <v>204</v>
      </c>
    </row>
    <row r="355" spans="1:18" ht="20.100000000000001" customHeight="1">
      <c r="A355" s="28">
        <f t="shared" si="22"/>
        <v>347</v>
      </c>
      <c r="B355" s="28" t="s">
        <v>630</v>
      </c>
      <c r="C355" s="29" t="s">
        <v>83</v>
      </c>
      <c r="D355" s="30" t="s">
        <v>82</v>
      </c>
      <c r="E355" s="28">
        <v>7</v>
      </c>
      <c r="F355" s="31" t="s">
        <v>301</v>
      </c>
      <c r="G355" s="31" t="s">
        <v>525</v>
      </c>
      <c r="H355" s="28">
        <v>1</v>
      </c>
      <c r="I355" s="32">
        <v>45.1</v>
      </c>
      <c r="J355" s="26">
        <f t="shared" si="20"/>
        <v>45.1</v>
      </c>
      <c r="K355" s="33">
        <v>65000</v>
      </c>
      <c r="L355" s="27">
        <f>K355*J355</f>
        <v>2931500</v>
      </c>
      <c r="M355" s="33"/>
      <c r="N355" s="33">
        <f>L355-M355</f>
        <v>2931500</v>
      </c>
      <c r="O355" s="31"/>
      <c r="P355" s="31"/>
      <c r="Q355" s="28" t="s">
        <v>320</v>
      </c>
      <c r="R355" s="31" t="s">
        <v>204</v>
      </c>
    </row>
    <row r="356" spans="1:18" ht="20.100000000000001" customHeight="1">
      <c r="A356" s="28">
        <f t="shared" si="22"/>
        <v>348</v>
      </c>
      <c r="B356" s="28" t="s">
        <v>631</v>
      </c>
      <c r="C356" s="29" t="s">
        <v>60</v>
      </c>
      <c r="D356" s="30" t="s">
        <v>82</v>
      </c>
      <c r="E356" s="28">
        <v>7</v>
      </c>
      <c r="F356" s="31" t="s">
        <v>301</v>
      </c>
      <c r="G356" s="31" t="s">
        <v>525</v>
      </c>
      <c r="H356" s="28">
        <v>3</v>
      </c>
      <c r="I356" s="32">
        <v>30.4</v>
      </c>
      <c r="J356" s="26">
        <f t="shared" si="20"/>
        <v>30.4</v>
      </c>
      <c r="K356" s="33">
        <v>65000</v>
      </c>
      <c r="L356" s="27">
        <f t="shared" si="21"/>
        <v>1976000</v>
      </c>
      <c r="M356" s="33"/>
      <c r="N356" s="33">
        <f t="shared" si="23"/>
        <v>1976000</v>
      </c>
      <c r="O356" s="31"/>
      <c r="P356" s="31"/>
      <c r="Q356" s="28" t="s">
        <v>320</v>
      </c>
      <c r="R356" s="31" t="s">
        <v>204</v>
      </c>
    </row>
    <row r="357" spans="1:18" ht="20.100000000000001" customHeight="1">
      <c r="A357" s="28">
        <f t="shared" si="22"/>
        <v>349</v>
      </c>
      <c r="B357" s="28" t="s">
        <v>631</v>
      </c>
      <c r="C357" s="29" t="s">
        <v>60</v>
      </c>
      <c r="D357" s="30" t="s">
        <v>82</v>
      </c>
      <c r="E357" s="28">
        <v>7</v>
      </c>
      <c r="F357" s="31" t="s">
        <v>301</v>
      </c>
      <c r="G357" s="31" t="s">
        <v>525</v>
      </c>
      <c r="H357" s="28">
        <v>5</v>
      </c>
      <c r="I357" s="32">
        <v>30.6</v>
      </c>
      <c r="J357" s="26">
        <f t="shared" si="20"/>
        <v>30.6</v>
      </c>
      <c r="K357" s="33">
        <v>65000</v>
      </c>
      <c r="L357" s="27">
        <f t="shared" si="21"/>
        <v>1989000</v>
      </c>
      <c r="M357" s="33"/>
      <c r="N357" s="33">
        <f t="shared" si="23"/>
        <v>1989000</v>
      </c>
      <c r="O357" s="31"/>
      <c r="P357" s="31"/>
      <c r="Q357" s="28" t="s">
        <v>320</v>
      </c>
      <c r="R357" s="31" t="s">
        <v>204</v>
      </c>
    </row>
    <row r="358" spans="1:18" ht="20.100000000000001" customHeight="1">
      <c r="A358" s="28">
        <f t="shared" si="22"/>
        <v>350</v>
      </c>
      <c r="B358" s="28" t="s">
        <v>631</v>
      </c>
      <c r="C358" s="29" t="s">
        <v>60</v>
      </c>
      <c r="D358" s="30" t="s">
        <v>82</v>
      </c>
      <c r="E358" s="28">
        <v>7</v>
      </c>
      <c r="F358" s="31" t="s">
        <v>301</v>
      </c>
      <c r="G358" s="31" t="s">
        <v>525</v>
      </c>
      <c r="H358" s="28">
        <v>2</v>
      </c>
      <c r="I358" s="32">
        <v>30.3</v>
      </c>
      <c r="J358" s="26">
        <f t="shared" si="20"/>
        <v>30.3</v>
      </c>
      <c r="K358" s="33">
        <v>65000</v>
      </c>
      <c r="L358" s="27">
        <f t="shared" si="21"/>
        <v>1969500</v>
      </c>
      <c r="M358" s="33"/>
      <c r="N358" s="33">
        <f t="shared" si="23"/>
        <v>1969500</v>
      </c>
      <c r="O358" s="31"/>
      <c r="P358" s="31"/>
      <c r="Q358" s="28" t="s">
        <v>320</v>
      </c>
      <c r="R358" s="31" t="s">
        <v>204</v>
      </c>
    </row>
    <row r="359" spans="1:18" ht="20.100000000000001" customHeight="1">
      <c r="A359" s="28">
        <f t="shared" si="22"/>
        <v>351</v>
      </c>
      <c r="B359" s="28" t="s">
        <v>631</v>
      </c>
      <c r="C359" s="29" t="s">
        <v>60</v>
      </c>
      <c r="D359" s="30" t="s">
        <v>82</v>
      </c>
      <c r="E359" s="28">
        <v>7</v>
      </c>
      <c r="F359" s="31" t="s">
        <v>301</v>
      </c>
      <c r="G359" s="31" t="s">
        <v>525</v>
      </c>
      <c r="H359" s="28">
        <v>6</v>
      </c>
      <c r="I359" s="32">
        <v>30.8</v>
      </c>
      <c r="J359" s="26">
        <f t="shared" si="20"/>
        <v>30.8</v>
      </c>
      <c r="K359" s="33">
        <v>65000</v>
      </c>
      <c r="L359" s="27">
        <f t="shared" si="21"/>
        <v>2002000</v>
      </c>
      <c r="M359" s="33"/>
      <c r="N359" s="33">
        <f t="shared" si="23"/>
        <v>2002000</v>
      </c>
      <c r="O359" s="31"/>
      <c r="P359" s="31"/>
      <c r="Q359" s="28" t="s">
        <v>320</v>
      </c>
      <c r="R359" s="31" t="s">
        <v>204</v>
      </c>
    </row>
    <row r="360" spans="1:18" ht="20.100000000000001" customHeight="1">
      <c r="A360" s="28">
        <f t="shared" si="22"/>
        <v>352</v>
      </c>
      <c r="B360" s="28" t="s">
        <v>631</v>
      </c>
      <c r="C360" s="29" t="s">
        <v>60</v>
      </c>
      <c r="D360" s="30" t="s">
        <v>82</v>
      </c>
      <c r="E360" s="28">
        <v>7</v>
      </c>
      <c r="F360" s="31" t="s">
        <v>301</v>
      </c>
      <c r="G360" s="31" t="s">
        <v>525</v>
      </c>
      <c r="H360" s="28">
        <v>3</v>
      </c>
      <c r="I360" s="32">
        <v>30.4</v>
      </c>
      <c r="J360" s="26">
        <f t="shared" si="20"/>
        <v>30.4</v>
      </c>
      <c r="K360" s="33">
        <v>65000</v>
      </c>
      <c r="L360" s="27">
        <f t="shared" si="21"/>
        <v>1976000</v>
      </c>
      <c r="M360" s="33"/>
      <c r="N360" s="33">
        <f t="shared" si="23"/>
        <v>1976000</v>
      </c>
      <c r="O360" s="31"/>
      <c r="P360" s="31"/>
      <c r="Q360" s="28" t="s">
        <v>320</v>
      </c>
      <c r="R360" s="31" t="s">
        <v>204</v>
      </c>
    </row>
    <row r="361" spans="1:18" ht="20.100000000000001" customHeight="1">
      <c r="A361" s="28">
        <f t="shared" si="22"/>
        <v>353</v>
      </c>
      <c r="B361" s="28" t="s">
        <v>631</v>
      </c>
      <c r="C361" s="29" t="s">
        <v>60</v>
      </c>
      <c r="D361" s="30" t="s">
        <v>82</v>
      </c>
      <c r="E361" s="28">
        <v>7</v>
      </c>
      <c r="F361" s="31" t="s">
        <v>301</v>
      </c>
      <c r="G361" s="31" t="s">
        <v>525</v>
      </c>
      <c r="H361" s="28">
        <v>2</v>
      </c>
      <c r="I361" s="32">
        <v>30.3</v>
      </c>
      <c r="J361" s="26">
        <f t="shared" si="20"/>
        <v>30.3</v>
      </c>
      <c r="K361" s="33">
        <v>65000</v>
      </c>
      <c r="L361" s="27">
        <f t="shared" si="21"/>
        <v>1969500</v>
      </c>
      <c r="M361" s="33"/>
      <c r="N361" s="33">
        <f t="shared" si="23"/>
        <v>1969500</v>
      </c>
      <c r="O361" s="31"/>
      <c r="P361" s="31"/>
      <c r="Q361" s="28" t="s">
        <v>320</v>
      </c>
      <c r="R361" s="31" t="s">
        <v>204</v>
      </c>
    </row>
    <row r="362" spans="1:18" ht="20.100000000000001" customHeight="1">
      <c r="A362" s="28">
        <f t="shared" si="22"/>
        <v>354</v>
      </c>
      <c r="B362" s="28" t="s">
        <v>631</v>
      </c>
      <c r="C362" s="29" t="s">
        <v>60</v>
      </c>
      <c r="D362" s="30" t="s">
        <v>82</v>
      </c>
      <c r="E362" s="28">
        <v>7</v>
      </c>
      <c r="F362" s="31" t="s">
        <v>301</v>
      </c>
      <c r="G362" s="31" t="s">
        <v>525</v>
      </c>
      <c r="H362" s="28">
        <v>1</v>
      </c>
      <c r="I362" s="32">
        <v>30.1</v>
      </c>
      <c r="J362" s="26">
        <f t="shared" si="20"/>
        <v>30.1</v>
      </c>
      <c r="K362" s="33">
        <v>65000</v>
      </c>
      <c r="L362" s="27">
        <f t="shared" si="21"/>
        <v>1956500</v>
      </c>
      <c r="M362" s="33"/>
      <c r="N362" s="33">
        <f t="shared" si="23"/>
        <v>1956500</v>
      </c>
      <c r="O362" s="31"/>
      <c r="P362" s="31"/>
      <c r="Q362" s="28" t="s">
        <v>320</v>
      </c>
      <c r="R362" s="31" t="s">
        <v>204</v>
      </c>
    </row>
    <row r="363" spans="1:18" ht="20.100000000000001" customHeight="1">
      <c r="A363" s="28">
        <f t="shared" si="22"/>
        <v>355</v>
      </c>
      <c r="B363" s="28" t="s">
        <v>632</v>
      </c>
      <c r="C363" s="29" t="s">
        <v>85</v>
      </c>
      <c r="D363" s="30" t="s">
        <v>384</v>
      </c>
      <c r="E363" s="28">
        <v>7</v>
      </c>
      <c r="F363" s="31" t="s">
        <v>301</v>
      </c>
      <c r="G363" s="31" t="s">
        <v>525</v>
      </c>
      <c r="H363" s="28">
        <v>3</v>
      </c>
      <c r="I363" s="32">
        <v>30.4</v>
      </c>
      <c r="J363" s="26">
        <f t="shared" si="20"/>
        <v>30.4</v>
      </c>
      <c r="K363" s="33">
        <v>65000</v>
      </c>
      <c r="L363" s="27">
        <f t="shared" si="21"/>
        <v>1976000</v>
      </c>
      <c r="M363" s="33"/>
      <c r="N363" s="33">
        <f t="shared" si="23"/>
        <v>1976000</v>
      </c>
      <c r="O363" s="31"/>
      <c r="P363" s="31"/>
      <c r="Q363" s="28" t="s">
        <v>320</v>
      </c>
      <c r="R363" s="31" t="s">
        <v>204</v>
      </c>
    </row>
    <row r="364" spans="1:18" ht="20.100000000000001" customHeight="1">
      <c r="A364" s="28">
        <f t="shared" si="22"/>
        <v>356</v>
      </c>
      <c r="B364" s="28" t="s">
        <v>632</v>
      </c>
      <c r="C364" s="29" t="s">
        <v>85</v>
      </c>
      <c r="D364" s="30" t="s">
        <v>384</v>
      </c>
      <c r="E364" s="28">
        <v>7</v>
      </c>
      <c r="F364" s="31" t="s">
        <v>301</v>
      </c>
      <c r="G364" s="31" t="s">
        <v>525</v>
      </c>
      <c r="H364" s="28">
        <v>6</v>
      </c>
      <c r="I364" s="32">
        <v>30.8</v>
      </c>
      <c r="J364" s="26">
        <f t="shared" si="20"/>
        <v>30.8</v>
      </c>
      <c r="K364" s="33">
        <v>65000</v>
      </c>
      <c r="L364" s="27">
        <f t="shared" si="21"/>
        <v>2002000</v>
      </c>
      <c r="M364" s="33"/>
      <c r="N364" s="33">
        <f t="shared" si="23"/>
        <v>2002000</v>
      </c>
      <c r="O364" s="31"/>
      <c r="P364" s="31"/>
      <c r="Q364" s="28" t="s">
        <v>320</v>
      </c>
      <c r="R364" s="31" t="s">
        <v>204</v>
      </c>
    </row>
    <row r="365" spans="1:18" ht="20.100000000000001" customHeight="1">
      <c r="A365" s="28">
        <f t="shared" si="22"/>
        <v>357</v>
      </c>
      <c r="B365" s="28" t="s">
        <v>632</v>
      </c>
      <c r="C365" s="29" t="s">
        <v>85</v>
      </c>
      <c r="D365" s="30" t="s">
        <v>384</v>
      </c>
      <c r="E365" s="28">
        <v>7</v>
      </c>
      <c r="F365" s="31" t="s">
        <v>301</v>
      </c>
      <c r="G365" s="31" t="s">
        <v>525</v>
      </c>
      <c r="H365" s="28">
        <v>3</v>
      </c>
      <c r="I365" s="32">
        <v>30.4</v>
      </c>
      <c r="J365" s="26">
        <f t="shared" si="20"/>
        <v>30.4</v>
      </c>
      <c r="K365" s="33">
        <v>65000</v>
      </c>
      <c r="L365" s="27">
        <f t="shared" si="21"/>
        <v>1976000</v>
      </c>
      <c r="M365" s="33"/>
      <c r="N365" s="33">
        <f t="shared" si="23"/>
        <v>1976000</v>
      </c>
      <c r="O365" s="31"/>
      <c r="P365" s="31"/>
      <c r="Q365" s="28" t="s">
        <v>320</v>
      </c>
      <c r="R365" s="31" t="s">
        <v>204</v>
      </c>
    </row>
    <row r="366" spans="1:18" ht="20.100000000000001" customHeight="1">
      <c r="A366" s="28">
        <f t="shared" si="22"/>
        <v>358</v>
      </c>
      <c r="B366" s="28" t="s">
        <v>632</v>
      </c>
      <c r="C366" s="29" t="s">
        <v>85</v>
      </c>
      <c r="D366" s="30" t="s">
        <v>384</v>
      </c>
      <c r="E366" s="28">
        <v>7</v>
      </c>
      <c r="F366" s="31" t="s">
        <v>301</v>
      </c>
      <c r="G366" s="31" t="s">
        <v>525</v>
      </c>
      <c r="H366" s="28">
        <v>1</v>
      </c>
      <c r="I366" s="32">
        <v>30.1</v>
      </c>
      <c r="J366" s="26">
        <f t="shared" si="20"/>
        <v>30.1</v>
      </c>
      <c r="K366" s="33">
        <v>65000</v>
      </c>
      <c r="L366" s="27">
        <f t="shared" si="21"/>
        <v>1956500</v>
      </c>
      <c r="M366" s="33"/>
      <c r="N366" s="33">
        <f t="shared" si="23"/>
        <v>1956500</v>
      </c>
      <c r="O366" s="31"/>
      <c r="P366" s="31"/>
      <c r="Q366" s="28" t="s">
        <v>320</v>
      </c>
      <c r="R366" s="31" t="s">
        <v>204</v>
      </c>
    </row>
    <row r="367" spans="1:18" ht="20.100000000000001" customHeight="1">
      <c r="A367" s="28">
        <f t="shared" si="22"/>
        <v>359</v>
      </c>
      <c r="B367" s="28" t="s">
        <v>632</v>
      </c>
      <c r="C367" s="29" t="s">
        <v>85</v>
      </c>
      <c r="D367" s="30" t="s">
        <v>384</v>
      </c>
      <c r="E367" s="28">
        <v>7</v>
      </c>
      <c r="F367" s="31" t="s">
        <v>301</v>
      </c>
      <c r="G367" s="31" t="s">
        <v>525</v>
      </c>
      <c r="H367" s="28">
        <v>4</v>
      </c>
      <c r="I367" s="32">
        <v>30.5</v>
      </c>
      <c r="J367" s="26">
        <f t="shared" si="20"/>
        <v>30.5</v>
      </c>
      <c r="K367" s="33">
        <v>65000</v>
      </c>
      <c r="L367" s="27">
        <f t="shared" si="21"/>
        <v>1982500</v>
      </c>
      <c r="M367" s="33"/>
      <c r="N367" s="33">
        <f t="shared" si="23"/>
        <v>1982500</v>
      </c>
      <c r="O367" s="31"/>
      <c r="P367" s="31"/>
      <c r="Q367" s="28" t="s">
        <v>320</v>
      </c>
      <c r="R367" s="31" t="s">
        <v>204</v>
      </c>
    </row>
    <row r="368" spans="1:18" ht="20.100000000000001" customHeight="1">
      <c r="A368" s="28">
        <f t="shared" si="22"/>
        <v>360</v>
      </c>
      <c r="B368" s="28" t="s">
        <v>632</v>
      </c>
      <c r="C368" s="29" t="s">
        <v>85</v>
      </c>
      <c r="D368" s="30" t="s">
        <v>384</v>
      </c>
      <c r="E368" s="28">
        <v>7</v>
      </c>
      <c r="F368" s="31" t="s">
        <v>301</v>
      </c>
      <c r="G368" s="31" t="s">
        <v>525</v>
      </c>
      <c r="H368" s="28">
        <v>4</v>
      </c>
      <c r="I368" s="32">
        <v>30.5</v>
      </c>
      <c r="J368" s="26">
        <f t="shared" si="20"/>
        <v>30.5</v>
      </c>
      <c r="K368" s="33">
        <v>65000</v>
      </c>
      <c r="L368" s="27">
        <f t="shared" si="21"/>
        <v>1982500</v>
      </c>
      <c r="M368" s="33"/>
      <c r="N368" s="33">
        <f t="shared" si="23"/>
        <v>1982500</v>
      </c>
      <c r="O368" s="31"/>
      <c r="P368" s="31"/>
      <c r="Q368" s="28" t="s">
        <v>320</v>
      </c>
      <c r="R368" s="31" t="s">
        <v>204</v>
      </c>
    </row>
    <row r="369" spans="1:18" ht="20.100000000000001" customHeight="1">
      <c r="A369" s="28">
        <f t="shared" si="22"/>
        <v>361</v>
      </c>
      <c r="B369" s="28" t="s">
        <v>632</v>
      </c>
      <c r="C369" s="29" t="s">
        <v>85</v>
      </c>
      <c r="D369" s="30" t="s">
        <v>384</v>
      </c>
      <c r="E369" s="28">
        <v>7</v>
      </c>
      <c r="F369" s="31" t="s">
        <v>301</v>
      </c>
      <c r="G369" s="31" t="s">
        <v>525</v>
      </c>
      <c r="H369" s="28">
        <v>2</v>
      </c>
      <c r="I369" s="32">
        <v>30.3</v>
      </c>
      <c r="J369" s="26">
        <f t="shared" si="20"/>
        <v>30.3</v>
      </c>
      <c r="K369" s="33">
        <v>65000</v>
      </c>
      <c r="L369" s="27">
        <f t="shared" si="21"/>
        <v>1969500</v>
      </c>
      <c r="M369" s="33"/>
      <c r="N369" s="33">
        <f t="shared" si="23"/>
        <v>1969500</v>
      </c>
      <c r="O369" s="31"/>
      <c r="P369" s="31"/>
      <c r="Q369" s="28" t="s">
        <v>320</v>
      </c>
      <c r="R369" s="31" t="s">
        <v>204</v>
      </c>
    </row>
    <row r="370" spans="1:18" ht="20.100000000000001" customHeight="1">
      <c r="A370" s="28">
        <f t="shared" si="22"/>
        <v>362</v>
      </c>
      <c r="B370" s="28" t="s">
        <v>632</v>
      </c>
      <c r="C370" s="29" t="s">
        <v>85</v>
      </c>
      <c r="D370" s="30" t="s">
        <v>384</v>
      </c>
      <c r="E370" s="28">
        <v>7</v>
      </c>
      <c r="F370" s="31" t="s">
        <v>301</v>
      </c>
      <c r="G370" s="31" t="s">
        <v>525</v>
      </c>
      <c r="H370" s="28">
        <v>2</v>
      </c>
      <c r="I370" s="32">
        <v>30.3</v>
      </c>
      <c r="J370" s="26">
        <f t="shared" si="20"/>
        <v>30.3</v>
      </c>
      <c r="K370" s="33">
        <v>65000</v>
      </c>
      <c r="L370" s="27">
        <f t="shared" si="21"/>
        <v>1969500</v>
      </c>
      <c r="M370" s="33"/>
      <c r="N370" s="33">
        <f t="shared" si="23"/>
        <v>1969500</v>
      </c>
      <c r="O370" s="31"/>
      <c r="P370" s="31"/>
      <c r="Q370" s="28" t="s">
        <v>320</v>
      </c>
      <c r="R370" s="31" t="s">
        <v>204</v>
      </c>
    </row>
    <row r="371" spans="1:18" ht="20.100000000000001" customHeight="1">
      <c r="A371" s="28">
        <f t="shared" si="22"/>
        <v>363</v>
      </c>
      <c r="B371" s="28" t="s">
        <v>632</v>
      </c>
      <c r="C371" s="29" t="s">
        <v>85</v>
      </c>
      <c r="D371" s="30" t="s">
        <v>384</v>
      </c>
      <c r="E371" s="28">
        <v>7</v>
      </c>
      <c r="F371" s="31" t="s">
        <v>301</v>
      </c>
      <c r="G371" s="31" t="s">
        <v>525</v>
      </c>
      <c r="H371" s="28">
        <v>3</v>
      </c>
      <c r="I371" s="32">
        <v>30.4</v>
      </c>
      <c r="J371" s="26">
        <f t="shared" si="20"/>
        <v>30.4</v>
      </c>
      <c r="K371" s="33">
        <v>65000</v>
      </c>
      <c r="L371" s="27">
        <f t="shared" si="21"/>
        <v>1976000</v>
      </c>
      <c r="M371" s="33"/>
      <c r="N371" s="33">
        <f t="shared" si="23"/>
        <v>1976000</v>
      </c>
      <c r="O371" s="31"/>
      <c r="P371" s="31"/>
      <c r="Q371" s="28" t="s">
        <v>320</v>
      </c>
      <c r="R371" s="31" t="s">
        <v>204</v>
      </c>
    </row>
    <row r="372" spans="1:18" ht="20.100000000000001" customHeight="1">
      <c r="A372" s="28">
        <f t="shared" si="22"/>
        <v>364</v>
      </c>
      <c r="B372" s="28" t="s">
        <v>633</v>
      </c>
      <c r="C372" s="29" t="s">
        <v>84</v>
      </c>
      <c r="D372" s="30" t="s">
        <v>384</v>
      </c>
      <c r="E372" s="28">
        <v>7</v>
      </c>
      <c r="F372" s="31" t="s">
        <v>301</v>
      </c>
      <c r="G372" s="31" t="s">
        <v>525</v>
      </c>
      <c r="H372" s="28">
        <v>4</v>
      </c>
      <c r="I372" s="32">
        <v>30.5</v>
      </c>
      <c r="J372" s="26">
        <f t="shared" si="20"/>
        <v>30.5</v>
      </c>
      <c r="K372" s="33">
        <v>65000</v>
      </c>
      <c r="L372" s="27">
        <f t="shared" si="21"/>
        <v>1982500</v>
      </c>
      <c r="M372" s="33"/>
      <c r="N372" s="33">
        <f t="shared" si="23"/>
        <v>1982500</v>
      </c>
      <c r="O372" s="31"/>
      <c r="P372" s="31"/>
      <c r="Q372" s="28" t="s">
        <v>320</v>
      </c>
      <c r="R372" s="31" t="s">
        <v>204</v>
      </c>
    </row>
    <row r="373" spans="1:18" ht="20.100000000000001" customHeight="1">
      <c r="A373" s="28">
        <f t="shared" si="22"/>
        <v>365</v>
      </c>
      <c r="B373" s="28" t="s">
        <v>633</v>
      </c>
      <c r="C373" s="29" t="s">
        <v>84</v>
      </c>
      <c r="D373" s="30" t="s">
        <v>384</v>
      </c>
      <c r="E373" s="28">
        <v>7</v>
      </c>
      <c r="F373" s="31" t="s">
        <v>301</v>
      </c>
      <c r="G373" s="31" t="s">
        <v>525</v>
      </c>
      <c r="H373" s="28">
        <v>5</v>
      </c>
      <c r="I373" s="32">
        <v>30.6</v>
      </c>
      <c r="J373" s="26">
        <f t="shared" si="20"/>
        <v>30.6</v>
      </c>
      <c r="K373" s="33">
        <v>65000</v>
      </c>
      <c r="L373" s="27">
        <f t="shared" si="21"/>
        <v>1989000</v>
      </c>
      <c r="M373" s="33"/>
      <c r="N373" s="33">
        <f t="shared" si="23"/>
        <v>1989000</v>
      </c>
      <c r="O373" s="31"/>
      <c r="P373" s="31"/>
      <c r="Q373" s="28" t="s">
        <v>320</v>
      </c>
      <c r="R373" s="31" t="s">
        <v>204</v>
      </c>
    </row>
    <row r="374" spans="1:18" ht="20.100000000000001" customHeight="1">
      <c r="A374" s="28">
        <f t="shared" si="22"/>
        <v>366</v>
      </c>
      <c r="B374" s="28" t="s">
        <v>633</v>
      </c>
      <c r="C374" s="29" t="s">
        <v>84</v>
      </c>
      <c r="D374" s="30" t="s">
        <v>384</v>
      </c>
      <c r="E374" s="28">
        <v>7</v>
      </c>
      <c r="F374" s="31" t="s">
        <v>301</v>
      </c>
      <c r="G374" s="31" t="s">
        <v>525</v>
      </c>
      <c r="H374" s="28">
        <v>6</v>
      </c>
      <c r="I374" s="32">
        <v>30.8</v>
      </c>
      <c r="J374" s="26">
        <f t="shared" si="20"/>
        <v>30.8</v>
      </c>
      <c r="K374" s="33">
        <v>65000</v>
      </c>
      <c r="L374" s="27">
        <f t="shared" si="21"/>
        <v>2002000</v>
      </c>
      <c r="M374" s="33"/>
      <c r="N374" s="33">
        <f t="shared" si="23"/>
        <v>2002000</v>
      </c>
      <c r="O374" s="31"/>
      <c r="P374" s="31"/>
      <c r="Q374" s="28" t="s">
        <v>320</v>
      </c>
      <c r="R374" s="31" t="s">
        <v>204</v>
      </c>
    </row>
    <row r="375" spans="1:18" ht="20.100000000000001" customHeight="1">
      <c r="A375" s="28">
        <f t="shared" si="22"/>
        <v>367</v>
      </c>
      <c r="B375" s="28" t="s">
        <v>633</v>
      </c>
      <c r="C375" s="29" t="s">
        <v>84</v>
      </c>
      <c r="D375" s="30" t="s">
        <v>384</v>
      </c>
      <c r="E375" s="28">
        <v>7</v>
      </c>
      <c r="F375" s="31" t="s">
        <v>301</v>
      </c>
      <c r="G375" s="31" t="s">
        <v>525</v>
      </c>
      <c r="H375" s="28">
        <v>3</v>
      </c>
      <c r="I375" s="32">
        <v>30.4</v>
      </c>
      <c r="J375" s="26">
        <f t="shared" si="20"/>
        <v>30.4</v>
      </c>
      <c r="K375" s="33">
        <v>65000</v>
      </c>
      <c r="L375" s="27">
        <f t="shared" si="21"/>
        <v>1976000</v>
      </c>
      <c r="M375" s="33"/>
      <c r="N375" s="33">
        <f t="shared" si="23"/>
        <v>1976000</v>
      </c>
      <c r="O375" s="31"/>
      <c r="P375" s="31"/>
      <c r="Q375" s="28" t="s">
        <v>320</v>
      </c>
      <c r="R375" s="31" t="s">
        <v>204</v>
      </c>
    </row>
    <row r="376" spans="1:18" ht="20.100000000000001" customHeight="1">
      <c r="A376" s="28">
        <f t="shared" si="22"/>
        <v>368</v>
      </c>
      <c r="B376" s="28" t="s">
        <v>633</v>
      </c>
      <c r="C376" s="29" t="s">
        <v>84</v>
      </c>
      <c r="D376" s="30" t="s">
        <v>384</v>
      </c>
      <c r="E376" s="28">
        <v>7</v>
      </c>
      <c r="F376" s="31" t="s">
        <v>301</v>
      </c>
      <c r="G376" s="31" t="s">
        <v>525</v>
      </c>
      <c r="H376" s="28">
        <v>3</v>
      </c>
      <c r="I376" s="32">
        <v>30.4</v>
      </c>
      <c r="J376" s="26">
        <f t="shared" si="20"/>
        <v>30.4</v>
      </c>
      <c r="K376" s="33">
        <v>65000</v>
      </c>
      <c r="L376" s="27">
        <f t="shared" si="21"/>
        <v>1976000</v>
      </c>
      <c r="M376" s="33"/>
      <c r="N376" s="33">
        <f t="shared" si="23"/>
        <v>1976000</v>
      </c>
      <c r="O376" s="31"/>
      <c r="P376" s="31"/>
      <c r="Q376" s="28" t="s">
        <v>320</v>
      </c>
      <c r="R376" s="31" t="s">
        <v>204</v>
      </c>
    </row>
    <row r="377" spans="1:18" ht="20.100000000000001" customHeight="1">
      <c r="A377" s="28">
        <f t="shared" si="22"/>
        <v>369</v>
      </c>
      <c r="B377" s="28" t="s">
        <v>633</v>
      </c>
      <c r="C377" s="29" t="s">
        <v>84</v>
      </c>
      <c r="D377" s="30" t="s">
        <v>384</v>
      </c>
      <c r="E377" s="28">
        <v>7</v>
      </c>
      <c r="F377" s="31" t="s">
        <v>301</v>
      </c>
      <c r="G377" s="31" t="s">
        <v>525</v>
      </c>
      <c r="H377" s="28">
        <v>1</v>
      </c>
      <c r="I377" s="32">
        <v>45.1</v>
      </c>
      <c r="J377" s="26">
        <f t="shared" si="20"/>
        <v>45.1</v>
      </c>
      <c r="K377" s="33">
        <v>65000</v>
      </c>
      <c r="L377" s="27">
        <f t="shared" si="21"/>
        <v>2931500</v>
      </c>
      <c r="M377" s="33"/>
      <c r="N377" s="33">
        <f t="shared" si="23"/>
        <v>2931500</v>
      </c>
      <c r="O377" s="31"/>
      <c r="P377" s="31"/>
      <c r="Q377" s="28" t="s">
        <v>320</v>
      </c>
      <c r="R377" s="31" t="s">
        <v>204</v>
      </c>
    </row>
    <row r="378" spans="1:18" ht="20.100000000000001" customHeight="1">
      <c r="A378" s="28">
        <f t="shared" si="22"/>
        <v>370</v>
      </c>
      <c r="B378" s="28" t="s">
        <v>634</v>
      </c>
      <c r="C378" s="29" t="s">
        <v>350</v>
      </c>
      <c r="D378" s="30" t="s">
        <v>347</v>
      </c>
      <c r="E378" s="28">
        <v>7</v>
      </c>
      <c r="F378" s="31" t="s">
        <v>301</v>
      </c>
      <c r="G378" s="31" t="s">
        <v>528</v>
      </c>
      <c r="H378" s="28">
        <v>1</v>
      </c>
      <c r="I378" s="32">
        <v>30.1</v>
      </c>
      <c r="J378" s="26">
        <f t="shared" si="20"/>
        <v>30.1</v>
      </c>
      <c r="K378" s="33">
        <v>65000</v>
      </c>
      <c r="L378" s="27">
        <f t="shared" si="21"/>
        <v>1956500</v>
      </c>
      <c r="M378" s="33"/>
      <c r="N378" s="33">
        <f t="shared" si="23"/>
        <v>1956500</v>
      </c>
      <c r="O378" s="31"/>
      <c r="P378" s="31"/>
      <c r="Q378" s="28" t="s">
        <v>320</v>
      </c>
      <c r="R378" s="31" t="s">
        <v>204</v>
      </c>
    </row>
    <row r="379" spans="1:18" ht="20.100000000000001" customHeight="1">
      <c r="A379" s="28">
        <f t="shared" si="22"/>
        <v>371</v>
      </c>
      <c r="B379" s="28" t="s">
        <v>634</v>
      </c>
      <c r="C379" s="29" t="s">
        <v>350</v>
      </c>
      <c r="D379" s="30" t="s">
        <v>347</v>
      </c>
      <c r="E379" s="28">
        <v>7</v>
      </c>
      <c r="F379" s="31" t="s">
        <v>301</v>
      </c>
      <c r="G379" s="31" t="s">
        <v>528</v>
      </c>
      <c r="H379" s="28">
        <v>2</v>
      </c>
      <c r="I379" s="32">
        <v>30.3</v>
      </c>
      <c r="J379" s="26">
        <f t="shared" si="20"/>
        <v>30.3</v>
      </c>
      <c r="K379" s="33">
        <v>65000</v>
      </c>
      <c r="L379" s="27">
        <f t="shared" si="21"/>
        <v>1969500</v>
      </c>
      <c r="M379" s="33"/>
      <c r="N379" s="33">
        <f t="shared" si="23"/>
        <v>1969500</v>
      </c>
      <c r="O379" s="31"/>
      <c r="P379" s="31"/>
      <c r="Q379" s="28" t="s">
        <v>320</v>
      </c>
      <c r="R379" s="31" t="s">
        <v>204</v>
      </c>
    </row>
    <row r="380" spans="1:18" ht="20.100000000000001" customHeight="1">
      <c r="A380" s="28">
        <f t="shared" si="22"/>
        <v>372</v>
      </c>
      <c r="B380" s="28" t="s">
        <v>634</v>
      </c>
      <c r="C380" s="29" t="s">
        <v>350</v>
      </c>
      <c r="D380" s="30" t="s">
        <v>347</v>
      </c>
      <c r="E380" s="28">
        <v>7</v>
      </c>
      <c r="F380" s="31" t="s">
        <v>301</v>
      </c>
      <c r="G380" s="31" t="s">
        <v>528</v>
      </c>
      <c r="H380" s="28">
        <v>1</v>
      </c>
      <c r="I380" s="32">
        <v>30.1</v>
      </c>
      <c r="J380" s="26">
        <f t="shared" si="20"/>
        <v>30.1</v>
      </c>
      <c r="K380" s="33">
        <v>65000</v>
      </c>
      <c r="L380" s="27">
        <f t="shared" si="21"/>
        <v>1956500</v>
      </c>
      <c r="M380" s="33"/>
      <c r="N380" s="33">
        <f t="shared" si="23"/>
        <v>1956500</v>
      </c>
      <c r="O380" s="31"/>
      <c r="P380" s="31"/>
      <c r="Q380" s="28" t="s">
        <v>320</v>
      </c>
      <c r="R380" s="31" t="s">
        <v>204</v>
      </c>
    </row>
    <row r="381" spans="1:18" ht="20.100000000000001" customHeight="1">
      <c r="A381" s="28">
        <f t="shared" si="22"/>
        <v>373</v>
      </c>
      <c r="B381" s="28" t="s">
        <v>634</v>
      </c>
      <c r="C381" s="29" t="s">
        <v>350</v>
      </c>
      <c r="D381" s="30" t="s">
        <v>347</v>
      </c>
      <c r="E381" s="28">
        <v>7</v>
      </c>
      <c r="F381" s="31" t="s">
        <v>301</v>
      </c>
      <c r="G381" s="31" t="s">
        <v>528</v>
      </c>
      <c r="H381" s="28">
        <v>3</v>
      </c>
      <c r="I381" s="32">
        <v>30.4</v>
      </c>
      <c r="J381" s="26">
        <f t="shared" si="20"/>
        <v>30.4</v>
      </c>
      <c r="K381" s="33">
        <v>65000</v>
      </c>
      <c r="L381" s="27">
        <f t="shared" si="21"/>
        <v>1976000</v>
      </c>
      <c r="M381" s="33"/>
      <c r="N381" s="33">
        <f t="shared" si="23"/>
        <v>1976000</v>
      </c>
      <c r="O381" s="31"/>
      <c r="P381" s="31"/>
      <c r="Q381" s="28" t="s">
        <v>320</v>
      </c>
      <c r="R381" s="31" t="s">
        <v>204</v>
      </c>
    </row>
    <row r="382" spans="1:18" ht="20.100000000000001" customHeight="1">
      <c r="A382" s="28">
        <f t="shared" si="22"/>
        <v>374</v>
      </c>
      <c r="B382" s="28" t="s">
        <v>634</v>
      </c>
      <c r="C382" s="29" t="s">
        <v>350</v>
      </c>
      <c r="D382" s="30" t="s">
        <v>347</v>
      </c>
      <c r="E382" s="28">
        <v>7</v>
      </c>
      <c r="F382" s="31" t="s">
        <v>301</v>
      </c>
      <c r="G382" s="31" t="s">
        <v>528</v>
      </c>
      <c r="H382" s="28">
        <v>3</v>
      </c>
      <c r="I382" s="32">
        <v>30.4</v>
      </c>
      <c r="J382" s="26">
        <f t="shared" si="20"/>
        <v>30.4</v>
      </c>
      <c r="K382" s="33">
        <v>65000</v>
      </c>
      <c r="L382" s="27">
        <f t="shared" si="21"/>
        <v>1976000</v>
      </c>
      <c r="M382" s="33"/>
      <c r="N382" s="33">
        <f t="shared" si="23"/>
        <v>1976000</v>
      </c>
      <c r="O382" s="31"/>
      <c r="P382" s="31"/>
      <c r="Q382" s="28" t="s">
        <v>320</v>
      </c>
      <c r="R382" s="31" t="s">
        <v>204</v>
      </c>
    </row>
    <row r="383" spans="1:18" ht="20.100000000000001" customHeight="1">
      <c r="A383" s="28">
        <f t="shared" si="22"/>
        <v>375</v>
      </c>
      <c r="B383" s="28" t="s">
        <v>727</v>
      </c>
      <c r="C383" s="29" t="s">
        <v>325</v>
      </c>
      <c r="D383" s="30" t="s">
        <v>739</v>
      </c>
      <c r="E383" s="28">
        <v>7</v>
      </c>
      <c r="F383" s="31" t="s">
        <v>301</v>
      </c>
      <c r="G383" s="31" t="s">
        <v>524</v>
      </c>
      <c r="H383" s="28">
        <v>1</v>
      </c>
      <c r="I383" s="32">
        <v>30.1</v>
      </c>
      <c r="J383" s="26">
        <f t="shared" si="20"/>
        <v>30.1</v>
      </c>
      <c r="K383" s="33">
        <v>65000</v>
      </c>
      <c r="L383" s="27">
        <f t="shared" si="21"/>
        <v>1956500</v>
      </c>
      <c r="M383" s="33"/>
      <c r="N383" s="33">
        <f t="shared" si="23"/>
        <v>1956500</v>
      </c>
      <c r="O383" s="31"/>
      <c r="P383" s="31"/>
      <c r="Q383" s="28" t="s">
        <v>320</v>
      </c>
      <c r="R383" s="31" t="s">
        <v>204</v>
      </c>
    </row>
    <row r="384" spans="1:18" ht="20.100000000000001" customHeight="1">
      <c r="A384" s="28">
        <f t="shared" si="22"/>
        <v>376</v>
      </c>
      <c r="B384" s="28" t="s">
        <v>727</v>
      </c>
      <c r="C384" s="29" t="s">
        <v>325</v>
      </c>
      <c r="D384" s="30" t="s">
        <v>739</v>
      </c>
      <c r="E384" s="28">
        <v>7</v>
      </c>
      <c r="F384" s="31" t="s">
        <v>301</v>
      </c>
      <c r="G384" s="31" t="s">
        <v>527</v>
      </c>
      <c r="H384" s="28">
        <v>3</v>
      </c>
      <c r="I384" s="32">
        <v>45.4</v>
      </c>
      <c r="J384" s="26">
        <f t="shared" si="20"/>
        <v>45.4</v>
      </c>
      <c r="K384" s="33">
        <v>65000</v>
      </c>
      <c r="L384" s="27">
        <f t="shared" si="21"/>
        <v>2951000</v>
      </c>
      <c r="M384" s="33"/>
      <c r="N384" s="33">
        <f t="shared" si="23"/>
        <v>2951000</v>
      </c>
      <c r="O384" s="31"/>
      <c r="P384" s="31"/>
      <c r="Q384" s="28" t="s">
        <v>320</v>
      </c>
      <c r="R384" s="31" t="s">
        <v>204</v>
      </c>
    </row>
    <row r="385" spans="1:18" ht="20.100000000000001" customHeight="1">
      <c r="A385" s="28">
        <f t="shared" si="22"/>
        <v>377</v>
      </c>
      <c r="B385" s="28" t="s">
        <v>829</v>
      </c>
      <c r="C385" s="29" t="s">
        <v>325</v>
      </c>
      <c r="D385" s="30" t="s">
        <v>364</v>
      </c>
      <c r="E385" s="28">
        <v>7</v>
      </c>
      <c r="F385" s="31" t="s">
        <v>301</v>
      </c>
      <c r="G385" s="31" t="s">
        <v>526</v>
      </c>
      <c r="H385" s="28">
        <v>2</v>
      </c>
      <c r="I385" s="32">
        <v>45.3</v>
      </c>
      <c r="J385" s="26">
        <f t="shared" si="20"/>
        <v>45.3</v>
      </c>
      <c r="K385" s="33">
        <v>65000</v>
      </c>
      <c r="L385" s="27">
        <f t="shared" si="21"/>
        <v>2944500</v>
      </c>
      <c r="M385" s="33"/>
      <c r="N385" s="33">
        <f t="shared" si="23"/>
        <v>2944500</v>
      </c>
      <c r="O385" s="31"/>
      <c r="P385" s="31"/>
      <c r="Q385" s="28" t="s">
        <v>320</v>
      </c>
      <c r="R385" s="31" t="s">
        <v>204</v>
      </c>
    </row>
    <row r="386" spans="1:18" ht="20.100000000000001" customHeight="1">
      <c r="A386" s="28">
        <f t="shared" si="22"/>
        <v>378</v>
      </c>
      <c r="B386" s="28" t="s">
        <v>829</v>
      </c>
      <c r="C386" s="29" t="s">
        <v>325</v>
      </c>
      <c r="D386" s="30" t="s">
        <v>364</v>
      </c>
      <c r="E386" s="28">
        <v>7</v>
      </c>
      <c r="F386" s="31" t="s">
        <v>301</v>
      </c>
      <c r="G386" s="31" t="s">
        <v>524</v>
      </c>
      <c r="H386" s="28">
        <v>1</v>
      </c>
      <c r="I386" s="32">
        <v>45.1</v>
      </c>
      <c r="J386" s="26">
        <f t="shared" si="20"/>
        <v>45.1</v>
      </c>
      <c r="K386" s="33">
        <v>65000</v>
      </c>
      <c r="L386" s="27">
        <f t="shared" si="21"/>
        <v>2931500</v>
      </c>
      <c r="M386" s="33"/>
      <c r="N386" s="33">
        <f t="shared" si="23"/>
        <v>2931500</v>
      </c>
      <c r="O386" s="31"/>
      <c r="P386" s="31"/>
      <c r="Q386" s="28" t="s">
        <v>320</v>
      </c>
      <c r="R386" s="31" t="s">
        <v>204</v>
      </c>
    </row>
    <row r="387" spans="1:18" ht="20.100000000000001" customHeight="1">
      <c r="A387" s="28">
        <f t="shared" si="22"/>
        <v>379</v>
      </c>
      <c r="B387" s="28" t="s">
        <v>829</v>
      </c>
      <c r="C387" s="29" t="s">
        <v>325</v>
      </c>
      <c r="D387" s="30" t="s">
        <v>364</v>
      </c>
      <c r="E387" s="28">
        <v>7</v>
      </c>
      <c r="F387" s="31" t="s">
        <v>301</v>
      </c>
      <c r="G387" s="31" t="s">
        <v>526</v>
      </c>
      <c r="H387" s="28">
        <v>1</v>
      </c>
      <c r="I387" s="32">
        <v>30.1</v>
      </c>
      <c r="J387" s="26">
        <f t="shared" si="20"/>
        <v>30.1</v>
      </c>
      <c r="K387" s="33">
        <v>65000</v>
      </c>
      <c r="L387" s="27">
        <f t="shared" si="21"/>
        <v>1956500</v>
      </c>
      <c r="M387" s="33"/>
      <c r="N387" s="33">
        <f t="shared" si="23"/>
        <v>1956500</v>
      </c>
      <c r="O387" s="31"/>
      <c r="P387" s="31"/>
      <c r="Q387" s="28" t="s">
        <v>320</v>
      </c>
      <c r="R387" s="31" t="s">
        <v>204</v>
      </c>
    </row>
    <row r="388" spans="1:18" ht="20.100000000000001" customHeight="1">
      <c r="A388" s="28">
        <f t="shared" si="22"/>
        <v>380</v>
      </c>
      <c r="B388" s="28" t="s">
        <v>829</v>
      </c>
      <c r="C388" s="29" t="s">
        <v>325</v>
      </c>
      <c r="D388" s="30" t="s">
        <v>364</v>
      </c>
      <c r="E388" s="28">
        <v>7</v>
      </c>
      <c r="F388" s="31" t="s">
        <v>301</v>
      </c>
      <c r="G388" s="31" t="s">
        <v>526</v>
      </c>
      <c r="H388" s="28">
        <v>4</v>
      </c>
      <c r="I388" s="32">
        <v>30.5</v>
      </c>
      <c r="J388" s="26">
        <f t="shared" si="20"/>
        <v>30.5</v>
      </c>
      <c r="K388" s="33">
        <v>65000</v>
      </c>
      <c r="L388" s="27">
        <f t="shared" si="21"/>
        <v>1982500</v>
      </c>
      <c r="M388" s="33"/>
      <c r="N388" s="33">
        <f t="shared" si="23"/>
        <v>1982500</v>
      </c>
      <c r="O388" s="31"/>
      <c r="P388" s="31"/>
      <c r="Q388" s="28" t="s">
        <v>320</v>
      </c>
      <c r="R388" s="31" t="s">
        <v>204</v>
      </c>
    </row>
    <row r="389" spans="1:18" ht="20.100000000000001" customHeight="1">
      <c r="A389" s="28">
        <f t="shared" si="22"/>
        <v>381</v>
      </c>
      <c r="B389" s="28" t="s">
        <v>829</v>
      </c>
      <c r="C389" s="29" t="s">
        <v>325</v>
      </c>
      <c r="D389" s="30" t="s">
        <v>364</v>
      </c>
      <c r="E389" s="28">
        <v>7</v>
      </c>
      <c r="F389" s="31" t="s">
        <v>301</v>
      </c>
      <c r="G389" s="31" t="s">
        <v>527</v>
      </c>
      <c r="H389" s="28">
        <v>1</v>
      </c>
      <c r="I389" s="32">
        <v>30.1</v>
      </c>
      <c r="J389" s="26">
        <f t="shared" si="20"/>
        <v>30.1</v>
      </c>
      <c r="K389" s="33">
        <v>65000</v>
      </c>
      <c r="L389" s="27">
        <f t="shared" si="21"/>
        <v>1956500</v>
      </c>
      <c r="M389" s="33"/>
      <c r="N389" s="33">
        <f t="shared" si="23"/>
        <v>1956500</v>
      </c>
      <c r="O389" s="31"/>
      <c r="P389" s="31"/>
      <c r="Q389" s="28" t="s">
        <v>320</v>
      </c>
      <c r="R389" s="31" t="s">
        <v>204</v>
      </c>
    </row>
    <row r="390" spans="1:18" ht="20.100000000000001" customHeight="1">
      <c r="A390" s="28">
        <f t="shared" si="22"/>
        <v>382</v>
      </c>
      <c r="B390" s="28" t="s">
        <v>829</v>
      </c>
      <c r="C390" s="29" t="s">
        <v>325</v>
      </c>
      <c r="D390" s="30" t="s">
        <v>364</v>
      </c>
      <c r="E390" s="28">
        <v>7</v>
      </c>
      <c r="F390" s="31" t="s">
        <v>301</v>
      </c>
      <c r="G390" s="31" t="s">
        <v>526</v>
      </c>
      <c r="H390" s="28">
        <v>1</v>
      </c>
      <c r="I390" s="32">
        <v>45.1</v>
      </c>
      <c r="J390" s="26">
        <f t="shared" si="20"/>
        <v>45.1</v>
      </c>
      <c r="K390" s="33">
        <v>65000</v>
      </c>
      <c r="L390" s="27">
        <f t="shared" si="21"/>
        <v>2931500</v>
      </c>
      <c r="M390" s="33"/>
      <c r="N390" s="33">
        <f t="shared" si="23"/>
        <v>2931500</v>
      </c>
      <c r="O390" s="31"/>
      <c r="P390" s="31"/>
      <c r="Q390" s="28" t="s">
        <v>320</v>
      </c>
      <c r="R390" s="31" t="s">
        <v>204</v>
      </c>
    </row>
    <row r="391" spans="1:18" ht="20.100000000000001" customHeight="1">
      <c r="A391" s="28">
        <f t="shared" si="22"/>
        <v>383</v>
      </c>
      <c r="B391" s="28" t="s">
        <v>635</v>
      </c>
      <c r="C391" s="29" t="s">
        <v>362</v>
      </c>
      <c r="D391" s="30" t="s">
        <v>323</v>
      </c>
      <c r="E391" s="28">
        <v>7</v>
      </c>
      <c r="F391" s="31" t="s">
        <v>301</v>
      </c>
      <c r="G391" s="31" t="s">
        <v>525</v>
      </c>
      <c r="H391" s="28">
        <v>2</v>
      </c>
      <c r="I391" s="32">
        <v>30.3</v>
      </c>
      <c r="J391" s="26">
        <f t="shared" si="20"/>
        <v>30.3</v>
      </c>
      <c r="K391" s="33">
        <v>65000</v>
      </c>
      <c r="L391" s="27">
        <f t="shared" si="21"/>
        <v>1969500</v>
      </c>
      <c r="M391" s="33"/>
      <c r="N391" s="33">
        <f t="shared" si="23"/>
        <v>1969500</v>
      </c>
      <c r="O391" s="31"/>
      <c r="P391" s="31"/>
      <c r="Q391" s="28" t="s">
        <v>320</v>
      </c>
      <c r="R391" s="31" t="s">
        <v>204</v>
      </c>
    </row>
    <row r="392" spans="1:18" ht="20.100000000000001" customHeight="1">
      <c r="A392" s="28">
        <f t="shared" si="22"/>
        <v>384</v>
      </c>
      <c r="B392" s="28" t="s">
        <v>635</v>
      </c>
      <c r="C392" s="29" t="s">
        <v>362</v>
      </c>
      <c r="D392" s="30" t="s">
        <v>323</v>
      </c>
      <c r="E392" s="28">
        <v>7</v>
      </c>
      <c r="F392" s="31" t="s">
        <v>301</v>
      </c>
      <c r="G392" s="31" t="s">
        <v>525</v>
      </c>
      <c r="H392" s="28">
        <v>3</v>
      </c>
      <c r="I392" s="32">
        <v>30.4</v>
      </c>
      <c r="J392" s="26">
        <f t="shared" ref="J392:J452" si="24">IF(Q392="ĐH",I392,IF(Q392="CH",I392*1.5,I392*2))</f>
        <v>30.4</v>
      </c>
      <c r="K392" s="33">
        <v>65000</v>
      </c>
      <c r="L392" s="27">
        <f t="shared" si="21"/>
        <v>1976000</v>
      </c>
      <c r="M392" s="33"/>
      <c r="N392" s="33">
        <f t="shared" si="23"/>
        <v>1976000</v>
      </c>
      <c r="O392" s="31"/>
      <c r="P392" s="31"/>
      <c r="Q392" s="28" t="s">
        <v>320</v>
      </c>
      <c r="R392" s="31" t="s">
        <v>204</v>
      </c>
    </row>
    <row r="393" spans="1:18" ht="20.100000000000001" customHeight="1">
      <c r="A393" s="28">
        <f t="shared" si="22"/>
        <v>385</v>
      </c>
      <c r="B393" s="28" t="s">
        <v>635</v>
      </c>
      <c r="C393" s="29" t="s">
        <v>362</v>
      </c>
      <c r="D393" s="30" t="s">
        <v>323</v>
      </c>
      <c r="E393" s="28">
        <v>7</v>
      </c>
      <c r="F393" s="31" t="s">
        <v>301</v>
      </c>
      <c r="G393" s="31" t="s">
        <v>525</v>
      </c>
      <c r="H393" s="28">
        <v>2</v>
      </c>
      <c r="I393" s="32">
        <v>30.3</v>
      </c>
      <c r="J393" s="26">
        <f t="shared" si="24"/>
        <v>30.3</v>
      </c>
      <c r="K393" s="33">
        <v>65000</v>
      </c>
      <c r="L393" s="27">
        <f t="shared" si="21"/>
        <v>1969500</v>
      </c>
      <c r="M393" s="33"/>
      <c r="N393" s="33">
        <f t="shared" si="23"/>
        <v>1969500</v>
      </c>
      <c r="O393" s="31"/>
      <c r="P393" s="31"/>
      <c r="Q393" s="28" t="s">
        <v>320</v>
      </c>
      <c r="R393" s="31" t="s">
        <v>204</v>
      </c>
    </row>
    <row r="394" spans="1:18" ht="20.100000000000001" customHeight="1">
      <c r="A394" s="28">
        <f t="shared" si="22"/>
        <v>386</v>
      </c>
      <c r="B394" s="28" t="s">
        <v>635</v>
      </c>
      <c r="C394" s="29" t="s">
        <v>362</v>
      </c>
      <c r="D394" s="30" t="s">
        <v>323</v>
      </c>
      <c r="E394" s="28">
        <v>7</v>
      </c>
      <c r="F394" s="31" t="s">
        <v>301</v>
      </c>
      <c r="G394" s="31" t="s">
        <v>525</v>
      </c>
      <c r="H394" s="28">
        <v>4</v>
      </c>
      <c r="I394" s="32">
        <v>30.5</v>
      </c>
      <c r="J394" s="26">
        <f t="shared" si="24"/>
        <v>30.5</v>
      </c>
      <c r="K394" s="33">
        <v>65000</v>
      </c>
      <c r="L394" s="27">
        <f t="shared" si="21"/>
        <v>1982500</v>
      </c>
      <c r="M394" s="33"/>
      <c r="N394" s="33">
        <f t="shared" si="23"/>
        <v>1982500</v>
      </c>
      <c r="O394" s="31"/>
      <c r="P394" s="31"/>
      <c r="Q394" s="28" t="s">
        <v>320</v>
      </c>
      <c r="R394" s="31" t="s">
        <v>204</v>
      </c>
    </row>
    <row r="395" spans="1:18" ht="20.100000000000001" customHeight="1">
      <c r="A395" s="28">
        <f t="shared" ref="A395:A458" si="25">A394+1</f>
        <v>387</v>
      </c>
      <c r="B395" s="28" t="s">
        <v>635</v>
      </c>
      <c r="C395" s="29" t="s">
        <v>362</v>
      </c>
      <c r="D395" s="30" t="s">
        <v>323</v>
      </c>
      <c r="E395" s="28">
        <v>7</v>
      </c>
      <c r="F395" s="31" t="s">
        <v>301</v>
      </c>
      <c r="G395" s="31" t="s">
        <v>525</v>
      </c>
      <c r="H395" s="28">
        <v>1</v>
      </c>
      <c r="I395" s="32">
        <v>30.1</v>
      </c>
      <c r="J395" s="26">
        <f t="shared" si="24"/>
        <v>30.1</v>
      </c>
      <c r="K395" s="33">
        <v>65000</v>
      </c>
      <c r="L395" s="27">
        <f t="shared" si="21"/>
        <v>1956500</v>
      </c>
      <c r="M395" s="33"/>
      <c r="N395" s="33">
        <f t="shared" si="23"/>
        <v>1956500</v>
      </c>
      <c r="O395" s="31"/>
      <c r="P395" s="31"/>
      <c r="Q395" s="28" t="s">
        <v>320</v>
      </c>
      <c r="R395" s="31" t="s">
        <v>204</v>
      </c>
    </row>
    <row r="396" spans="1:18" ht="20.100000000000001" customHeight="1">
      <c r="A396" s="28">
        <f t="shared" si="25"/>
        <v>388</v>
      </c>
      <c r="B396" s="28" t="s">
        <v>635</v>
      </c>
      <c r="C396" s="29" t="s">
        <v>362</v>
      </c>
      <c r="D396" s="30" t="s">
        <v>323</v>
      </c>
      <c r="E396" s="28">
        <v>7</v>
      </c>
      <c r="F396" s="31" t="s">
        <v>301</v>
      </c>
      <c r="G396" s="31" t="s">
        <v>525</v>
      </c>
      <c r="H396" s="28">
        <v>3</v>
      </c>
      <c r="I396" s="32">
        <v>30.4</v>
      </c>
      <c r="J396" s="26">
        <f t="shared" si="24"/>
        <v>30.4</v>
      </c>
      <c r="K396" s="33">
        <v>65000</v>
      </c>
      <c r="L396" s="27">
        <f t="shared" ref="L396:L456" si="26">K396*J396</f>
        <v>1976000</v>
      </c>
      <c r="M396" s="33"/>
      <c r="N396" s="33">
        <f t="shared" si="23"/>
        <v>1976000</v>
      </c>
      <c r="O396" s="31"/>
      <c r="P396" s="31"/>
      <c r="Q396" s="28" t="s">
        <v>320</v>
      </c>
      <c r="R396" s="31" t="s">
        <v>204</v>
      </c>
    </row>
    <row r="397" spans="1:18" ht="20.100000000000001" customHeight="1">
      <c r="A397" s="28">
        <f t="shared" si="25"/>
        <v>389</v>
      </c>
      <c r="B397" s="28" t="s">
        <v>635</v>
      </c>
      <c r="C397" s="29" t="s">
        <v>362</v>
      </c>
      <c r="D397" s="30" t="s">
        <v>323</v>
      </c>
      <c r="E397" s="28">
        <v>7</v>
      </c>
      <c r="F397" s="31" t="s">
        <v>301</v>
      </c>
      <c r="G397" s="31" t="s">
        <v>525</v>
      </c>
      <c r="H397" s="28">
        <v>3</v>
      </c>
      <c r="I397" s="32">
        <v>30.4</v>
      </c>
      <c r="J397" s="26">
        <f t="shared" si="24"/>
        <v>30.4</v>
      </c>
      <c r="K397" s="33">
        <v>65000</v>
      </c>
      <c r="L397" s="27">
        <f t="shared" si="26"/>
        <v>1976000</v>
      </c>
      <c r="M397" s="33"/>
      <c r="N397" s="33">
        <f t="shared" si="23"/>
        <v>1976000</v>
      </c>
      <c r="O397" s="31"/>
      <c r="P397" s="31"/>
      <c r="Q397" s="28" t="s">
        <v>320</v>
      </c>
      <c r="R397" s="31" t="s">
        <v>204</v>
      </c>
    </row>
    <row r="398" spans="1:18" ht="20.100000000000001" customHeight="1">
      <c r="A398" s="28">
        <f t="shared" si="25"/>
        <v>390</v>
      </c>
      <c r="B398" s="28" t="s">
        <v>635</v>
      </c>
      <c r="C398" s="29" t="s">
        <v>362</v>
      </c>
      <c r="D398" s="30" t="s">
        <v>323</v>
      </c>
      <c r="E398" s="28">
        <v>7</v>
      </c>
      <c r="F398" s="31" t="s">
        <v>301</v>
      </c>
      <c r="G398" s="31" t="s">
        <v>528</v>
      </c>
      <c r="H398" s="28">
        <v>1</v>
      </c>
      <c r="I398" s="32">
        <v>30.1</v>
      </c>
      <c r="J398" s="26">
        <f t="shared" si="24"/>
        <v>30.1</v>
      </c>
      <c r="K398" s="33">
        <v>65000</v>
      </c>
      <c r="L398" s="27">
        <f t="shared" si="26"/>
        <v>1956500</v>
      </c>
      <c r="M398" s="33"/>
      <c r="N398" s="33">
        <f t="shared" ref="N398:N458" si="27">L398-M398</f>
        <v>1956500</v>
      </c>
      <c r="O398" s="31"/>
      <c r="P398" s="31"/>
      <c r="Q398" s="28" t="s">
        <v>320</v>
      </c>
      <c r="R398" s="31" t="s">
        <v>204</v>
      </c>
    </row>
    <row r="399" spans="1:18" ht="20.100000000000001" customHeight="1">
      <c r="A399" s="28">
        <f t="shared" si="25"/>
        <v>391</v>
      </c>
      <c r="B399" s="28" t="s">
        <v>635</v>
      </c>
      <c r="C399" s="29" t="s">
        <v>362</v>
      </c>
      <c r="D399" s="30" t="s">
        <v>323</v>
      </c>
      <c r="E399" s="28">
        <v>7</v>
      </c>
      <c r="F399" s="31" t="s">
        <v>301</v>
      </c>
      <c r="G399" s="31" t="s">
        <v>528</v>
      </c>
      <c r="H399" s="28">
        <v>4</v>
      </c>
      <c r="I399" s="32">
        <v>30.5</v>
      </c>
      <c r="J399" s="26">
        <f t="shared" si="24"/>
        <v>30.5</v>
      </c>
      <c r="K399" s="33">
        <v>65000</v>
      </c>
      <c r="L399" s="27">
        <f t="shared" si="26"/>
        <v>1982500</v>
      </c>
      <c r="M399" s="33"/>
      <c r="N399" s="33">
        <f t="shared" si="27"/>
        <v>1982500</v>
      </c>
      <c r="O399" s="31"/>
      <c r="P399" s="31"/>
      <c r="Q399" s="28" t="s">
        <v>320</v>
      </c>
      <c r="R399" s="31" t="s">
        <v>204</v>
      </c>
    </row>
    <row r="400" spans="1:18" ht="20.100000000000001" customHeight="1">
      <c r="A400" s="28">
        <f t="shared" si="25"/>
        <v>392</v>
      </c>
      <c r="B400" s="28" t="s">
        <v>983</v>
      </c>
      <c r="C400" s="29" t="s">
        <v>88</v>
      </c>
      <c r="D400" s="30" t="s">
        <v>384</v>
      </c>
      <c r="E400" s="28">
        <v>7</v>
      </c>
      <c r="F400" s="31" t="s">
        <v>86</v>
      </c>
      <c r="G400" s="31" t="s">
        <v>525</v>
      </c>
      <c r="H400" s="28">
        <v>1</v>
      </c>
      <c r="I400" s="32">
        <v>30.1</v>
      </c>
      <c r="J400" s="26">
        <f t="shared" si="24"/>
        <v>30.1</v>
      </c>
      <c r="K400" s="33">
        <v>65000</v>
      </c>
      <c r="L400" s="27">
        <f t="shared" si="26"/>
        <v>1956500</v>
      </c>
      <c r="M400" s="33"/>
      <c r="N400" s="33">
        <f t="shared" si="27"/>
        <v>1956500</v>
      </c>
      <c r="O400" s="31"/>
      <c r="P400" s="31"/>
      <c r="Q400" s="28" t="s">
        <v>320</v>
      </c>
      <c r="R400" s="31" t="s">
        <v>205</v>
      </c>
    </row>
    <row r="401" spans="1:18" ht="20.100000000000001" customHeight="1">
      <c r="A401" s="28">
        <f t="shared" si="25"/>
        <v>393</v>
      </c>
      <c r="B401" s="28" t="s">
        <v>983</v>
      </c>
      <c r="C401" s="29" t="s">
        <v>88</v>
      </c>
      <c r="D401" s="30" t="s">
        <v>384</v>
      </c>
      <c r="E401" s="28">
        <v>7</v>
      </c>
      <c r="F401" s="31" t="s">
        <v>86</v>
      </c>
      <c r="G401" s="31" t="s">
        <v>525</v>
      </c>
      <c r="H401" s="28">
        <v>1</v>
      </c>
      <c r="I401" s="32">
        <v>30.1</v>
      </c>
      <c r="J401" s="26">
        <f t="shared" si="24"/>
        <v>30.1</v>
      </c>
      <c r="K401" s="33">
        <v>65000</v>
      </c>
      <c r="L401" s="27">
        <f t="shared" si="26"/>
        <v>1956500</v>
      </c>
      <c r="M401" s="33"/>
      <c r="N401" s="33">
        <f t="shared" si="27"/>
        <v>1956500</v>
      </c>
      <c r="O401" s="31"/>
      <c r="P401" s="31"/>
      <c r="Q401" s="28" t="s">
        <v>320</v>
      </c>
      <c r="R401" s="31" t="s">
        <v>205</v>
      </c>
    </row>
    <row r="402" spans="1:18" ht="20.100000000000001" customHeight="1">
      <c r="A402" s="28">
        <f t="shared" si="25"/>
        <v>394</v>
      </c>
      <c r="B402" s="28" t="s">
        <v>983</v>
      </c>
      <c r="C402" s="29" t="s">
        <v>88</v>
      </c>
      <c r="D402" s="30" t="s">
        <v>384</v>
      </c>
      <c r="E402" s="28">
        <v>7</v>
      </c>
      <c r="F402" s="31" t="s">
        <v>86</v>
      </c>
      <c r="G402" s="31" t="s">
        <v>525</v>
      </c>
      <c r="H402" s="28">
        <v>3</v>
      </c>
      <c r="I402" s="32">
        <v>30.4</v>
      </c>
      <c r="J402" s="26">
        <f t="shared" si="24"/>
        <v>30.4</v>
      </c>
      <c r="K402" s="33">
        <v>65000</v>
      </c>
      <c r="L402" s="27">
        <f t="shared" si="26"/>
        <v>1976000</v>
      </c>
      <c r="M402" s="33"/>
      <c r="N402" s="33">
        <f t="shared" si="27"/>
        <v>1976000</v>
      </c>
      <c r="O402" s="31"/>
      <c r="P402" s="31"/>
      <c r="Q402" s="28" t="s">
        <v>320</v>
      </c>
      <c r="R402" s="31" t="s">
        <v>205</v>
      </c>
    </row>
    <row r="403" spans="1:18" ht="20.100000000000001" customHeight="1">
      <c r="A403" s="28">
        <f t="shared" si="25"/>
        <v>395</v>
      </c>
      <c r="B403" s="28" t="s">
        <v>983</v>
      </c>
      <c r="C403" s="29" t="s">
        <v>88</v>
      </c>
      <c r="D403" s="30" t="s">
        <v>384</v>
      </c>
      <c r="E403" s="28">
        <v>7</v>
      </c>
      <c r="F403" s="31" t="s">
        <v>86</v>
      </c>
      <c r="G403" s="31" t="s">
        <v>525</v>
      </c>
      <c r="H403" s="28">
        <v>3</v>
      </c>
      <c r="I403" s="32">
        <v>30.4</v>
      </c>
      <c r="J403" s="26">
        <f t="shared" si="24"/>
        <v>30.4</v>
      </c>
      <c r="K403" s="33">
        <v>65000</v>
      </c>
      <c r="L403" s="27">
        <f t="shared" si="26"/>
        <v>1976000</v>
      </c>
      <c r="M403" s="33"/>
      <c r="N403" s="33">
        <f t="shared" si="27"/>
        <v>1976000</v>
      </c>
      <c r="O403" s="31"/>
      <c r="P403" s="31"/>
      <c r="Q403" s="28" t="s">
        <v>320</v>
      </c>
      <c r="R403" s="31" t="s">
        <v>205</v>
      </c>
    </row>
    <row r="404" spans="1:18" ht="20.100000000000001" customHeight="1">
      <c r="A404" s="28">
        <f t="shared" si="25"/>
        <v>396</v>
      </c>
      <c r="B404" s="28" t="s">
        <v>891</v>
      </c>
      <c r="C404" s="29" t="s">
        <v>886</v>
      </c>
      <c r="D404" s="30" t="s">
        <v>887</v>
      </c>
      <c r="E404" s="28">
        <v>7</v>
      </c>
      <c r="F404" s="31" t="s">
        <v>86</v>
      </c>
      <c r="G404" s="31" t="s">
        <v>525</v>
      </c>
      <c r="H404" s="28">
        <v>3</v>
      </c>
      <c r="I404" s="32">
        <v>30.4</v>
      </c>
      <c r="J404" s="26">
        <f t="shared" si="24"/>
        <v>30.4</v>
      </c>
      <c r="K404" s="33">
        <v>65000</v>
      </c>
      <c r="L404" s="27">
        <f t="shared" si="26"/>
        <v>1976000</v>
      </c>
      <c r="M404" s="33"/>
      <c r="N404" s="33">
        <f t="shared" si="27"/>
        <v>1976000</v>
      </c>
      <c r="O404" s="31"/>
      <c r="P404" s="31"/>
      <c r="Q404" s="28" t="s">
        <v>320</v>
      </c>
      <c r="R404" s="31" t="s">
        <v>205</v>
      </c>
    </row>
    <row r="405" spans="1:18" ht="20.100000000000001" customHeight="1">
      <c r="A405" s="28">
        <f t="shared" si="25"/>
        <v>397</v>
      </c>
      <c r="B405" s="28" t="s">
        <v>891</v>
      </c>
      <c r="C405" s="29" t="s">
        <v>886</v>
      </c>
      <c r="D405" s="30" t="s">
        <v>887</v>
      </c>
      <c r="E405" s="28">
        <v>7</v>
      </c>
      <c r="F405" s="31" t="s">
        <v>86</v>
      </c>
      <c r="G405" s="31" t="s">
        <v>525</v>
      </c>
      <c r="H405" s="28">
        <v>1</v>
      </c>
      <c r="I405" s="32">
        <v>30.1</v>
      </c>
      <c r="J405" s="26">
        <f t="shared" si="24"/>
        <v>30.1</v>
      </c>
      <c r="K405" s="33">
        <v>65000</v>
      </c>
      <c r="L405" s="27">
        <f t="shared" si="26"/>
        <v>1956500</v>
      </c>
      <c r="M405" s="33"/>
      <c r="N405" s="33">
        <f t="shared" si="27"/>
        <v>1956500</v>
      </c>
      <c r="O405" s="31"/>
      <c r="P405" s="31"/>
      <c r="Q405" s="28" t="s">
        <v>320</v>
      </c>
      <c r="R405" s="31" t="s">
        <v>205</v>
      </c>
    </row>
    <row r="406" spans="1:18" ht="20.100000000000001" customHeight="1">
      <c r="A406" s="28">
        <f t="shared" si="25"/>
        <v>398</v>
      </c>
      <c r="B406" s="28" t="s">
        <v>1179</v>
      </c>
      <c r="C406" s="29" t="s">
        <v>1183</v>
      </c>
      <c r="D406" s="30" t="s">
        <v>340</v>
      </c>
      <c r="E406" s="28">
        <v>7</v>
      </c>
      <c r="F406" s="31" t="s">
        <v>86</v>
      </c>
      <c r="G406" s="31" t="s">
        <v>1187</v>
      </c>
      <c r="H406" s="28">
        <v>1</v>
      </c>
      <c r="I406" s="32">
        <v>30.1</v>
      </c>
      <c r="J406" s="26">
        <f t="shared" si="24"/>
        <v>30.1</v>
      </c>
      <c r="K406" s="33">
        <v>65000</v>
      </c>
      <c r="L406" s="27">
        <f t="shared" si="26"/>
        <v>1956500</v>
      </c>
      <c r="M406" s="33"/>
      <c r="N406" s="33">
        <f t="shared" si="27"/>
        <v>1956500</v>
      </c>
      <c r="O406" s="31"/>
      <c r="P406" s="31" t="s">
        <v>1188</v>
      </c>
      <c r="Q406" s="28" t="s">
        <v>320</v>
      </c>
      <c r="R406" s="31" t="s">
        <v>205</v>
      </c>
    </row>
    <row r="407" spans="1:18" ht="20.100000000000001" customHeight="1">
      <c r="A407" s="28">
        <f t="shared" si="25"/>
        <v>399</v>
      </c>
      <c r="B407" s="28" t="s">
        <v>830</v>
      </c>
      <c r="C407" s="29" t="s">
        <v>856</v>
      </c>
      <c r="D407" s="30" t="s">
        <v>336</v>
      </c>
      <c r="E407" s="28">
        <v>8</v>
      </c>
      <c r="F407" s="31" t="s">
        <v>90</v>
      </c>
      <c r="G407" s="31" t="s">
        <v>1103</v>
      </c>
      <c r="H407" s="28">
        <v>1</v>
      </c>
      <c r="I407" s="32">
        <v>30.1</v>
      </c>
      <c r="J407" s="26">
        <f t="shared" si="24"/>
        <v>30.1</v>
      </c>
      <c r="K407" s="33">
        <v>65000</v>
      </c>
      <c r="L407" s="27">
        <f t="shared" si="26"/>
        <v>1956500</v>
      </c>
      <c r="M407" s="33"/>
      <c r="N407" s="33">
        <f t="shared" si="27"/>
        <v>1956500</v>
      </c>
      <c r="O407" s="31"/>
      <c r="P407" s="31"/>
      <c r="Q407" s="28" t="s">
        <v>320</v>
      </c>
      <c r="R407" s="31" t="s">
        <v>253</v>
      </c>
    </row>
    <row r="408" spans="1:18" ht="20.100000000000001" customHeight="1">
      <c r="A408" s="28">
        <f t="shared" si="25"/>
        <v>400</v>
      </c>
      <c r="B408" s="28" t="s">
        <v>830</v>
      </c>
      <c r="C408" s="29" t="s">
        <v>856</v>
      </c>
      <c r="D408" s="30" t="s">
        <v>336</v>
      </c>
      <c r="E408" s="28">
        <v>8</v>
      </c>
      <c r="F408" s="31" t="s">
        <v>90</v>
      </c>
      <c r="G408" s="31" t="s">
        <v>6</v>
      </c>
      <c r="H408" s="28">
        <v>1</v>
      </c>
      <c r="I408" s="32">
        <v>30.1</v>
      </c>
      <c r="J408" s="26">
        <f t="shared" si="24"/>
        <v>30.1</v>
      </c>
      <c r="K408" s="33">
        <v>65000</v>
      </c>
      <c r="L408" s="27">
        <f t="shared" si="26"/>
        <v>1956500</v>
      </c>
      <c r="M408" s="33"/>
      <c r="N408" s="33">
        <f t="shared" si="27"/>
        <v>1956500</v>
      </c>
      <c r="O408" s="31"/>
      <c r="P408" s="31"/>
      <c r="Q408" s="28" t="s">
        <v>320</v>
      </c>
      <c r="R408" s="31" t="s">
        <v>253</v>
      </c>
    </row>
    <row r="409" spans="1:18" ht="20.100000000000001" customHeight="1">
      <c r="A409" s="28">
        <f t="shared" si="25"/>
        <v>401</v>
      </c>
      <c r="B409" s="28" t="s">
        <v>984</v>
      </c>
      <c r="C409" s="29" t="s">
        <v>334</v>
      </c>
      <c r="D409" s="30" t="s">
        <v>924</v>
      </c>
      <c r="E409" s="28">
        <v>8</v>
      </c>
      <c r="F409" s="31" t="s">
        <v>688</v>
      </c>
      <c r="G409" s="31" t="s">
        <v>1104</v>
      </c>
      <c r="H409" s="28">
        <v>1</v>
      </c>
      <c r="I409" s="32">
        <v>30.1</v>
      </c>
      <c r="J409" s="26">
        <f t="shared" si="24"/>
        <v>30.1</v>
      </c>
      <c r="K409" s="33">
        <v>65000</v>
      </c>
      <c r="L409" s="27">
        <f t="shared" si="26"/>
        <v>1956500</v>
      </c>
      <c r="M409" s="33"/>
      <c r="N409" s="33">
        <f t="shared" si="27"/>
        <v>1956500</v>
      </c>
      <c r="O409" s="31"/>
      <c r="P409" s="31"/>
      <c r="Q409" s="28" t="s">
        <v>320</v>
      </c>
      <c r="R409" s="31" t="s">
        <v>169</v>
      </c>
    </row>
    <row r="410" spans="1:18" ht="20.100000000000001" customHeight="1">
      <c r="A410" s="28">
        <f t="shared" si="25"/>
        <v>402</v>
      </c>
      <c r="B410" s="28" t="s">
        <v>91</v>
      </c>
      <c r="C410" s="29" t="s">
        <v>358</v>
      </c>
      <c r="D410" s="30" t="s">
        <v>344</v>
      </c>
      <c r="E410" s="28">
        <v>8</v>
      </c>
      <c r="F410" s="31" t="s">
        <v>688</v>
      </c>
      <c r="G410" s="31" t="s">
        <v>795</v>
      </c>
      <c r="H410" s="28">
        <v>1</v>
      </c>
      <c r="I410" s="32">
        <v>30.1</v>
      </c>
      <c r="J410" s="26">
        <f t="shared" si="24"/>
        <v>30.1</v>
      </c>
      <c r="K410" s="33">
        <v>65000</v>
      </c>
      <c r="L410" s="27">
        <f t="shared" si="26"/>
        <v>1956500</v>
      </c>
      <c r="M410" s="33"/>
      <c r="N410" s="33">
        <f t="shared" si="27"/>
        <v>1956500</v>
      </c>
      <c r="O410" s="31"/>
      <c r="P410" s="31"/>
      <c r="Q410" s="28" t="s">
        <v>320</v>
      </c>
      <c r="R410" s="31" t="s">
        <v>169</v>
      </c>
    </row>
    <row r="411" spans="1:18" ht="20.100000000000001" customHeight="1">
      <c r="A411" s="28">
        <f t="shared" si="25"/>
        <v>403</v>
      </c>
      <c r="B411" s="28" t="s">
        <v>985</v>
      </c>
      <c r="C411" s="29" t="s">
        <v>925</v>
      </c>
      <c r="D411" s="30" t="s">
        <v>926</v>
      </c>
      <c r="E411" s="28">
        <v>8</v>
      </c>
      <c r="F411" s="31" t="s">
        <v>1031</v>
      </c>
      <c r="G411" s="31" t="s">
        <v>1105</v>
      </c>
      <c r="H411" s="28">
        <v>1</v>
      </c>
      <c r="I411" s="32">
        <v>30.1</v>
      </c>
      <c r="J411" s="26">
        <f t="shared" si="24"/>
        <v>30.1</v>
      </c>
      <c r="K411" s="33">
        <v>65000</v>
      </c>
      <c r="L411" s="27">
        <f t="shared" si="26"/>
        <v>1956500</v>
      </c>
      <c r="M411" s="33"/>
      <c r="N411" s="33">
        <f t="shared" si="27"/>
        <v>1956500</v>
      </c>
      <c r="O411" s="31"/>
      <c r="P411" s="31"/>
      <c r="Q411" s="28" t="s">
        <v>320</v>
      </c>
      <c r="R411" s="31" t="s">
        <v>172</v>
      </c>
    </row>
    <row r="412" spans="1:18" ht="20.100000000000001" customHeight="1">
      <c r="A412" s="28">
        <f t="shared" si="25"/>
        <v>404</v>
      </c>
      <c r="B412" s="28" t="s">
        <v>985</v>
      </c>
      <c r="C412" s="29" t="s">
        <v>925</v>
      </c>
      <c r="D412" s="30" t="s">
        <v>926</v>
      </c>
      <c r="E412" s="28">
        <v>8</v>
      </c>
      <c r="F412" s="31" t="s">
        <v>1031</v>
      </c>
      <c r="G412" s="31" t="s">
        <v>1106</v>
      </c>
      <c r="H412" s="28">
        <v>1</v>
      </c>
      <c r="I412" s="32">
        <v>30.1</v>
      </c>
      <c r="J412" s="26">
        <f t="shared" si="24"/>
        <v>30.1</v>
      </c>
      <c r="K412" s="33">
        <v>65000</v>
      </c>
      <c r="L412" s="27">
        <f t="shared" si="26"/>
        <v>1956500</v>
      </c>
      <c r="M412" s="33"/>
      <c r="N412" s="33">
        <f t="shared" si="27"/>
        <v>1956500</v>
      </c>
      <c r="O412" s="31"/>
      <c r="P412" s="31"/>
      <c r="Q412" s="28" t="s">
        <v>320</v>
      </c>
      <c r="R412" s="31" t="s">
        <v>172</v>
      </c>
    </row>
    <row r="413" spans="1:18" ht="20.100000000000001" customHeight="1">
      <c r="A413" s="28">
        <f t="shared" si="25"/>
        <v>405</v>
      </c>
      <c r="B413" s="28" t="s">
        <v>986</v>
      </c>
      <c r="C413" s="29" t="s">
        <v>87</v>
      </c>
      <c r="D413" s="30" t="s">
        <v>366</v>
      </c>
      <c r="E413" s="28">
        <v>8</v>
      </c>
      <c r="F413" s="31" t="s">
        <v>1031</v>
      </c>
      <c r="G413" s="31" t="s">
        <v>1107</v>
      </c>
      <c r="H413" s="28">
        <v>1</v>
      </c>
      <c r="I413" s="32">
        <v>45.1</v>
      </c>
      <c r="J413" s="26">
        <f t="shared" si="24"/>
        <v>45.1</v>
      </c>
      <c r="K413" s="33">
        <v>65000</v>
      </c>
      <c r="L413" s="27">
        <f t="shared" si="26"/>
        <v>2931500</v>
      </c>
      <c r="M413" s="33"/>
      <c r="N413" s="33">
        <f t="shared" si="27"/>
        <v>2931500</v>
      </c>
      <c r="O413" s="31"/>
      <c r="P413" s="31"/>
      <c r="Q413" s="28" t="s">
        <v>320</v>
      </c>
      <c r="R413" s="31" t="s">
        <v>172</v>
      </c>
    </row>
    <row r="414" spans="1:18" ht="20.100000000000001" customHeight="1">
      <c r="A414" s="28">
        <f t="shared" si="25"/>
        <v>406</v>
      </c>
      <c r="B414" s="28" t="s">
        <v>986</v>
      </c>
      <c r="C414" s="29" t="s">
        <v>87</v>
      </c>
      <c r="D414" s="30" t="s">
        <v>366</v>
      </c>
      <c r="E414" s="28">
        <v>8</v>
      </c>
      <c r="F414" s="31" t="s">
        <v>1031</v>
      </c>
      <c r="G414" s="31" t="s">
        <v>1108</v>
      </c>
      <c r="H414" s="28">
        <v>3</v>
      </c>
      <c r="I414" s="32">
        <v>30.4</v>
      </c>
      <c r="J414" s="26">
        <f t="shared" si="24"/>
        <v>30.4</v>
      </c>
      <c r="K414" s="33">
        <v>65000</v>
      </c>
      <c r="L414" s="27">
        <f t="shared" si="26"/>
        <v>1976000</v>
      </c>
      <c r="M414" s="33"/>
      <c r="N414" s="33">
        <f t="shared" si="27"/>
        <v>1976000</v>
      </c>
      <c r="O414" s="31"/>
      <c r="P414" s="31"/>
      <c r="Q414" s="28" t="s">
        <v>320</v>
      </c>
      <c r="R414" s="31" t="s">
        <v>172</v>
      </c>
    </row>
    <row r="415" spans="1:18" ht="20.100000000000001" customHeight="1">
      <c r="A415" s="28">
        <f t="shared" si="25"/>
        <v>407</v>
      </c>
      <c r="B415" s="28" t="s">
        <v>987</v>
      </c>
      <c r="C415" s="29" t="s">
        <v>927</v>
      </c>
      <c r="D415" s="30" t="s">
        <v>402</v>
      </c>
      <c r="E415" s="28">
        <v>8</v>
      </c>
      <c r="F415" s="31" t="s">
        <v>1032</v>
      </c>
      <c r="G415" s="31" t="s">
        <v>1032</v>
      </c>
      <c r="H415" s="28">
        <v>1</v>
      </c>
      <c r="I415" s="32">
        <v>45.1</v>
      </c>
      <c r="J415" s="26">
        <f t="shared" si="24"/>
        <v>45.1</v>
      </c>
      <c r="K415" s="33">
        <v>65000</v>
      </c>
      <c r="L415" s="27">
        <f t="shared" si="26"/>
        <v>2931500</v>
      </c>
      <c r="M415" s="33"/>
      <c r="N415" s="33">
        <f t="shared" si="27"/>
        <v>2931500</v>
      </c>
      <c r="O415" s="31"/>
      <c r="P415" s="31"/>
      <c r="Q415" s="28" t="s">
        <v>320</v>
      </c>
      <c r="R415" s="31" t="s">
        <v>172</v>
      </c>
    </row>
    <row r="416" spans="1:18" ht="20.100000000000001" customHeight="1">
      <c r="A416" s="28">
        <f t="shared" si="25"/>
        <v>408</v>
      </c>
      <c r="B416" s="28" t="s">
        <v>987</v>
      </c>
      <c r="C416" s="29" t="s">
        <v>927</v>
      </c>
      <c r="D416" s="30" t="s">
        <v>402</v>
      </c>
      <c r="E416" s="28">
        <v>8</v>
      </c>
      <c r="F416" s="31" t="s">
        <v>1032</v>
      </c>
      <c r="G416" s="31" t="s">
        <v>1109</v>
      </c>
      <c r="H416" s="28">
        <v>1</v>
      </c>
      <c r="I416" s="32">
        <v>30.1</v>
      </c>
      <c r="J416" s="26">
        <f t="shared" si="24"/>
        <v>30.1</v>
      </c>
      <c r="K416" s="33">
        <v>65000</v>
      </c>
      <c r="L416" s="27">
        <f t="shared" si="26"/>
        <v>1956500</v>
      </c>
      <c r="M416" s="33"/>
      <c r="N416" s="33">
        <f t="shared" si="27"/>
        <v>1956500</v>
      </c>
      <c r="O416" s="31"/>
      <c r="P416" s="31"/>
      <c r="Q416" s="28" t="s">
        <v>320</v>
      </c>
      <c r="R416" s="31" t="s">
        <v>172</v>
      </c>
    </row>
    <row r="417" spans="1:18" ht="20.100000000000001" customHeight="1">
      <c r="A417" s="28">
        <f t="shared" si="25"/>
        <v>409</v>
      </c>
      <c r="B417" s="28" t="s">
        <v>987</v>
      </c>
      <c r="C417" s="29" t="s">
        <v>927</v>
      </c>
      <c r="D417" s="30" t="s">
        <v>402</v>
      </c>
      <c r="E417" s="28">
        <v>8</v>
      </c>
      <c r="F417" s="31" t="s">
        <v>1032</v>
      </c>
      <c r="G417" s="31" t="s">
        <v>1110</v>
      </c>
      <c r="H417" s="28">
        <v>1</v>
      </c>
      <c r="I417" s="32">
        <v>30.1</v>
      </c>
      <c r="J417" s="26">
        <f t="shared" si="24"/>
        <v>30.1</v>
      </c>
      <c r="K417" s="33">
        <v>65000</v>
      </c>
      <c r="L417" s="27">
        <f t="shared" si="26"/>
        <v>1956500</v>
      </c>
      <c r="M417" s="33"/>
      <c r="N417" s="33">
        <f t="shared" si="27"/>
        <v>1956500</v>
      </c>
      <c r="O417" s="31"/>
      <c r="P417" s="31"/>
      <c r="Q417" s="28" t="s">
        <v>320</v>
      </c>
      <c r="R417" s="31" t="s">
        <v>172</v>
      </c>
    </row>
    <row r="418" spans="1:18" ht="20.100000000000001" customHeight="1">
      <c r="A418" s="28">
        <f t="shared" si="25"/>
        <v>410</v>
      </c>
      <c r="B418" s="28" t="s">
        <v>757</v>
      </c>
      <c r="C418" s="29" t="s">
        <v>327</v>
      </c>
      <c r="D418" s="30" t="s">
        <v>359</v>
      </c>
      <c r="E418" s="28">
        <v>9</v>
      </c>
      <c r="F418" s="31" t="s">
        <v>515</v>
      </c>
      <c r="G418" s="31" t="s">
        <v>796</v>
      </c>
      <c r="H418" s="28">
        <v>2</v>
      </c>
      <c r="I418" s="32">
        <v>45.3</v>
      </c>
      <c r="J418" s="26">
        <f t="shared" si="24"/>
        <v>45.3</v>
      </c>
      <c r="K418" s="33">
        <v>65000</v>
      </c>
      <c r="L418" s="27">
        <f t="shared" si="26"/>
        <v>2944500</v>
      </c>
      <c r="M418" s="33"/>
      <c r="N418" s="33">
        <f t="shared" si="27"/>
        <v>2944500</v>
      </c>
      <c r="O418" s="31"/>
      <c r="P418" s="31"/>
      <c r="Q418" s="28" t="s">
        <v>320</v>
      </c>
      <c r="R418" s="31" t="s">
        <v>200</v>
      </c>
    </row>
    <row r="419" spans="1:18" ht="20.100000000000001" customHeight="1">
      <c r="A419" s="28">
        <f t="shared" si="25"/>
        <v>411</v>
      </c>
      <c r="B419" s="28" t="s">
        <v>988</v>
      </c>
      <c r="C419" s="29" t="s">
        <v>325</v>
      </c>
      <c r="D419" s="30" t="s">
        <v>928</v>
      </c>
      <c r="E419" s="28">
        <v>9</v>
      </c>
      <c r="F419" s="31" t="s">
        <v>515</v>
      </c>
      <c r="G419" s="31" t="s">
        <v>516</v>
      </c>
      <c r="H419" s="28">
        <v>2</v>
      </c>
      <c r="I419" s="32">
        <v>30.3</v>
      </c>
      <c r="J419" s="26">
        <f t="shared" si="24"/>
        <v>30.3</v>
      </c>
      <c r="K419" s="33">
        <v>65000</v>
      </c>
      <c r="L419" s="27">
        <f t="shared" si="26"/>
        <v>1969500</v>
      </c>
      <c r="M419" s="33"/>
      <c r="N419" s="33">
        <f t="shared" si="27"/>
        <v>1969500</v>
      </c>
      <c r="O419" s="31"/>
      <c r="P419" s="31"/>
      <c r="Q419" s="28" t="s">
        <v>320</v>
      </c>
      <c r="R419" s="31" t="s">
        <v>200</v>
      </c>
    </row>
    <row r="420" spans="1:18" ht="20.100000000000001" customHeight="1">
      <c r="A420" s="28">
        <f t="shared" si="25"/>
        <v>412</v>
      </c>
      <c r="B420" s="28" t="s">
        <v>989</v>
      </c>
      <c r="C420" s="29" t="s">
        <v>929</v>
      </c>
      <c r="D420" s="30" t="s">
        <v>72</v>
      </c>
      <c r="E420" s="28">
        <v>9</v>
      </c>
      <c r="F420" s="31" t="s">
        <v>515</v>
      </c>
      <c r="G420" s="31" t="s">
        <v>516</v>
      </c>
      <c r="H420" s="28">
        <v>2</v>
      </c>
      <c r="I420" s="32">
        <v>30.3</v>
      </c>
      <c r="J420" s="26">
        <f t="shared" si="24"/>
        <v>30.3</v>
      </c>
      <c r="K420" s="33">
        <v>65000</v>
      </c>
      <c r="L420" s="27">
        <f t="shared" si="26"/>
        <v>1969500</v>
      </c>
      <c r="M420" s="33"/>
      <c r="N420" s="33">
        <f t="shared" si="27"/>
        <v>1969500</v>
      </c>
      <c r="O420" s="31"/>
      <c r="P420" s="31"/>
      <c r="Q420" s="28" t="s">
        <v>320</v>
      </c>
      <c r="R420" s="31" t="s">
        <v>200</v>
      </c>
    </row>
    <row r="421" spans="1:18" ht="20.100000000000001" customHeight="1">
      <c r="A421" s="28">
        <f t="shared" si="25"/>
        <v>413</v>
      </c>
      <c r="B421" s="28" t="s">
        <v>989</v>
      </c>
      <c r="C421" s="29" t="s">
        <v>929</v>
      </c>
      <c r="D421" s="30" t="s">
        <v>72</v>
      </c>
      <c r="E421" s="28">
        <v>9</v>
      </c>
      <c r="F421" s="31" t="s">
        <v>515</v>
      </c>
      <c r="G421" s="31" t="s">
        <v>796</v>
      </c>
      <c r="H421" s="28">
        <v>1</v>
      </c>
      <c r="I421" s="32">
        <v>45.1</v>
      </c>
      <c r="J421" s="26">
        <f t="shared" si="24"/>
        <v>45.1</v>
      </c>
      <c r="K421" s="33">
        <v>65000</v>
      </c>
      <c r="L421" s="27">
        <f t="shared" si="26"/>
        <v>2931500</v>
      </c>
      <c r="M421" s="33"/>
      <c r="N421" s="33">
        <f t="shared" si="27"/>
        <v>2931500</v>
      </c>
      <c r="O421" s="31"/>
      <c r="P421" s="31"/>
      <c r="Q421" s="28" t="s">
        <v>320</v>
      </c>
      <c r="R421" s="31" t="s">
        <v>200</v>
      </c>
    </row>
    <row r="422" spans="1:18" ht="20.100000000000001" customHeight="1">
      <c r="A422" s="28">
        <f t="shared" si="25"/>
        <v>414</v>
      </c>
      <c r="B422" s="28" t="s">
        <v>652</v>
      </c>
      <c r="C422" s="29" t="s">
        <v>93</v>
      </c>
      <c r="D422" s="30" t="s">
        <v>94</v>
      </c>
      <c r="E422" s="28">
        <v>9</v>
      </c>
      <c r="F422" s="31" t="s">
        <v>515</v>
      </c>
      <c r="G422" s="31" t="s">
        <v>796</v>
      </c>
      <c r="H422" s="28">
        <v>3</v>
      </c>
      <c r="I422" s="32">
        <v>45.4</v>
      </c>
      <c r="J422" s="26">
        <f t="shared" si="24"/>
        <v>45.4</v>
      </c>
      <c r="K422" s="33">
        <v>65000</v>
      </c>
      <c r="L422" s="27">
        <f t="shared" si="26"/>
        <v>2951000</v>
      </c>
      <c r="M422" s="33"/>
      <c r="N422" s="33">
        <f t="shared" si="27"/>
        <v>2951000</v>
      </c>
      <c r="O422" s="31"/>
      <c r="P422" s="31"/>
      <c r="Q422" s="28" t="s">
        <v>320</v>
      </c>
      <c r="R422" s="31" t="s">
        <v>200</v>
      </c>
    </row>
    <row r="423" spans="1:18" ht="20.100000000000001" customHeight="1">
      <c r="A423" s="28">
        <f t="shared" si="25"/>
        <v>415</v>
      </c>
      <c r="B423" s="28" t="s">
        <v>831</v>
      </c>
      <c r="C423" s="29" t="s">
        <v>857</v>
      </c>
      <c r="D423" s="30" t="s">
        <v>95</v>
      </c>
      <c r="E423" s="28">
        <v>9</v>
      </c>
      <c r="F423" s="31" t="s">
        <v>515</v>
      </c>
      <c r="G423" s="31" t="s">
        <v>516</v>
      </c>
      <c r="H423" s="28">
        <v>2</v>
      </c>
      <c r="I423" s="32">
        <v>30.3</v>
      </c>
      <c r="J423" s="26">
        <f t="shared" si="24"/>
        <v>30.3</v>
      </c>
      <c r="K423" s="33">
        <v>65000</v>
      </c>
      <c r="L423" s="27">
        <f t="shared" si="26"/>
        <v>1969500</v>
      </c>
      <c r="M423" s="33"/>
      <c r="N423" s="33">
        <f t="shared" si="27"/>
        <v>1969500</v>
      </c>
      <c r="O423" s="31"/>
      <c r="P423" s="31"/>
      <c r="Q423" s="28" t="s">
        <v>320</v>
      </c>
      <c r="R423" s="31" t="s">
        <v>200</v>
      </c>
    </row>
    <row r="424" spans="1:18" ht="20.100000000000001" customHeight="1">
      <c r="A424" s="28">
        <f t="shared" si="25"/>
        <v>416</v>
      </c>
      <c r="B424" s="28" t="s">
        <v>990</v>
      </c>
      <c r="C424" s="29" t="s">
        <v>930</v>
      </c>
      <c r="D424" s="30" t="s">
        <v>931</v>
      </c>
      <c r="E424" s="28">
        <v>9</v>
      </c>
      <c r="F424" s="31" t="s">
        <v>99</v>
      </c>
      <c r="G424" s="31" t="s">
        <v>519</v>
      </c>
      <c r="H424" s="28">
        <v>2</v>
      </c>
      <c r="I424" s="32">
        <v>45.3</v>
      </c>
      <c r="J424" s="26">
        <f t="shared" si="24"/>
        <v>45.3</v>
      </c>
      <c r="K424" s="33">
        <v>65000</v>
      </c>
      <c r="L424" s="27">
        <f t="shared" si="26"/>
        <v>2944500</v>
      </c>
      <c r="M424" s="33"/>
      <c r="N424" s="33">
        <f t="shared" si="27"/>
        <v>2944500</v>
      </c>
      <c r="O424" s="31"/>
      <c r="P424" s="31"/>
      <c r="Q424" s="28" t="s">
        <v>320</v>
      </c>
      <c r="R424" s="31" t="s">
        <v>203</v>
      </c>
    </row>
    <row r="425" spans="1:18" ht="20.100000000000001" customHeight="1">
      <c r="A425" s="28">
        <f t="shared" si="25"/>
        <v>417</v>
      </c>
      <c r="B425" s="28" t="s">
        <v>990</v>
      </c>
      <c r="C425" s="29" t="s">
        <v>930</v>
      </c>
      <c r="D425" s="30" t="s">
        <v>931</v>
      </c>
      <c r="E425" s="28">
        <v>9</v>
      </c>
      <c r="F425" s="31" t="s">
        <v>99</v>
      </c>
      <c r="G425" s="31" t="s">
        <v>523</v>
      </c>
      <c r="H425" s="28">
        <v>1</v>
      </c>
      <c r="I425" s="32">
        <v>30.1</v>
      </c>
      <c r="J425" s="26">
        <f t="shared" si="24"/>
        <v>30.1</v>
      </c>
      <c r="K425" s="33">
        <v>65000</v>
      </c>
      <c r="L425" s="27">
        <f t="shared" si="26"/>
        <v>1956500</v>
      </c>
      <c r="M425" s="33"/>
      <c r="N425" s="33">
        <f t="shared" si="27"/>
        <v>1956500</v>
      </c>
      <c r="O425" s="31"/>
      <c r="P425" s="31"/>
      <c r="Q425" s="28" t="s">
        <v>320</v>
      </c>
      <c r="R425" s="31" t="s">
        <v>203</v>
      </c>
    </row>
    <row r="426" spans="1:18" ht="20.100000000000001" customHeight="1">
      <c r="A426" s="28">
        <f t="shared" si="25"/>
        <v>418</v>
      </c>
      <c r="B426" s="28" t="s">
        <v>990</v>
      </c>
      <c r="C426" s="29" t="s">
        <v>930</v>
      </c>
      <c r="D426" s="30" t="s">
        <v>931</v>
      </c>
      <c r="E426" s="28">
        <v>9</v>
      </c>
      <c r="F426" s="31" t="s">
        <v>99</v>
      </c>
      <c r="G426" s="31" t="s">
        <v>522</v>
      </c>
      <c r="H426" s="28">
        <v>1</v>
      </c>
      <c r="I426" s="32">
        <v>30.1</v>
      </c>
      <c r="J426" s="26">
        <f t="shared" si="24"/>
        <v>30.1</v>
      </c>
      <c r="K426" s="33">
        <v>65000</v>
      </c>
      <c r="L426" s="27">
        <f t="shared" si="26"/>
        <v>1956500</v>
      </c>
      <c r="M426" s="33"/>
      <c r="N426" s="33">
        <f t="shared" si="27"/>
        <v>1956500</v>
      </c>
      <c r="O426" s="31"/>
      <c r="P426" s="31"/>
      <c r="Q426" s="28" t="s">
        <v>320</v>
      </c>
      <c r="R426" s="31" t="s">
        <v>203</v>
      </c>
    </row>
    <row r="427" spans="1:18" ht="20.100000000000001" customHeight="1">
      <c r="A427" s="28">
        <f t="shared" si="25"/>
        <v>419</v>
      </c>
      <c r="B427" s="28" t="s">
        <v>991</v>
      </c>
      <c r="C427" s="29" t="s">
        <v>932</v>
      </c>
      <c r="D427" s="30" t="s">
        <v>933</v>
      </c>
      <c r="E427" s="28">
        <v>9</v>
      </c>
      <c r="F427" s="31" t="s">
        <v>99</v>
      </c>
      <c r="G427" s="31" t="s">
        <v>518</v>
      </c>
      <c r="H427" s="28">
        <v>2</v>
      </c>
      <c r="I427" s="32">
        <v>45.3</v>
      </c>
      <c r="J427" s="26">
        <f t="shared" si="24"/>
        <v>45.3</v>
      </c>
      <c r="K427" s="33">
        <v>65000</v>
      </c>
      <c r="L427" s="27">
        <f t="shared" si="26"/>
        <v>2944500</v>
      </c>
      <c r="M427" s="33"/>
      <c r="N427" s="33">
        <f t="shared" si="27"/>
        <v>2944500</v>
      </c>
      <c r="O427" s="31"/>
      <c r="P427" s="31"/>
      <c r="Q427" s="28" t="s">
        <v>320</v>
      </c>
      <c r="R427" s="31" t="s">
        <v>203</v>
      </c>
    </row>
    <row r="428" spans="1:18" ht="20.100000000000001" customHeight="1">
      <c r="A428" s="28">
        <f t="shared" si="25"/>
        <v>420</v>
      </c>
      <c r="B428" s="28" t="s">
        <v>991</v>
      </c>
      <c r="C428" s="29" t="s">
        <v>932</v>
      </c>
      <c r="D428" s="30" t="s">
        <v>933</v>
      </c>
      <c r="E428" s="28">
        <v>9</v>
      </c>
      <c r="F428" s="31" t="s">
        <v>99</v>
      </c>
      <c r="G428" s="31" t="s">
        <v>518</v>
      </c>
      <c r="H428" s="28">
        <v>2</v>
      </c>
      <c r="I428" s="32">
        <v>45.3</v>
      </c>
      <c r="J428" s="26">
        <f t="shared" si="24"/>
        <v>45.3</v>
      </c>
      <c r="K428" s="33">
        <v>65000</v>
      </c>
      <c r="L428" s="27">
        <f t="shared" si="26"/>
        <v>2944500</v>
      </c>
      <c r="M428" s="33"/>
      <c r="N428" s="33">
        <f t="shared" si="27"/>
        <v>2944500</v>
      </c>
      <c r="O428" s="31"/>
      <c r="P428" s="31"/>
      <c r="Q428" s="28" t="s">
        <v>320</v>
      </c>
      <c r="R428" s="31" t="s">
        <v>203</v>
      </c>
    </row>
    <row r="429" spans="1:18" ht="20.100000000000001" customHeight="1">
      <c r="A429" s="28">
        <f t="shared" si="25"/>
        <v>421</v>
      </c>
      <c r="B429" s="28" t="s">
        <v>653</v>
      </c>
      <c r="C429" s="29" t="s">
        <v>98</v>
      </c>
      <c r="D429" s="30" t="s">
        <v>341</v>
      </c>
      <c r="E429" s="28">
        <v>9</v>
      </c>
      <c r="F429" s="31" t="s">
        <v>99</v>
      </c>
      <c r="G429" s="31" t="s">
        <v>522</v>
      </c>
      <c r="H429" s="28">
        <v>4</v>
      </c>
      <c r="I429" s="32">
        <v>30.5</v>
      </c>
      <c r="J429" s="26">
        <f t="shared" si="24"/>
        <v>30.5</v>
      </c>
      <c r="K429" s="33">
        <v>65000</v>
      </c>
      <c r="L429" s="27">
        <f t="shared" si="26"/>
        <v>1982500</v>
      </c>
      <c r="M429" s="33"/>
      <c r="N429" s="33">
        <f t="shared" si="27"/>
        <v>1982500</v>
      </c>
      <c r="O429" s="31"/>
      <c r="P429" s="31"/>
      <c r="Q429" s="28" t="s">
        <v>320</v>
      </c>
      <c r="R429" s="31" t="s">
        <v>203</v>
      </c>
    </row>
    <row r="430" spans="1:18" ht="20.100000000000001" customHeight="1">
      <c r="A430" s="28">
        <f t="shared" si="25"/>
        <v>422</v>
      </c>
      <c r="B430" s="28" t="s">
        <v>653</v>
      </c>
      <c r="C430" s="29" t="s">
        <v>98</v>
      </c>
      <c r="D430" s="30" t="s">
        <v>341</v>
      </c>
      <c r="E430" s="28">
        <v>9</v>
      </c>
      <c r="F430" s="31" t="s">
        <v>99</v>
      </c>
      <c r="G430" s="31" t="s">
        <v>522</v>
      </c>
      <c r="H430" s="28">
        <v>1</v>
      </c>
      <c r="I430" s="32">
        <v>20</v>
      </c>
      <c r="J430" s="26">
        <f t="shared" si="24"/>
        <v>20</v>
      </c>
      <c r="K430" s="33">
        <v>65000</v>
      </c>
      <c r="L430" s="27">
        <f t="shared" si="26"/>
        <v>1300000</v>
      </c>
      <c r="M430" s="33"/>
      <c r="N430" s="33">
        <f t="shared" si="27"/>
        <v>1300000</v>
      </c>
      <c r="O430" s="31"/>
      <c r="P430" s="31"/>
      <c r="Q430" s="28" t="s">
        <v>320</v>
      </c>
      <c r="R430" s="31" t="s">
        <v>203</v>
      </c>
    </row>
    <row r="431" spans="1:18" ht="20.100000000000001" customHeight="1">
      <c r="A431" s="28">
        <f t="shared" si="25"/>
        <v>423</v>
      </c>
      <c r="B431" s="28" t="s">
        <v>758</v>
      </c>
      <c r="C431" s="29" t="s">
        <v>100</v>
      </c>
      <c r="D431" s="30" t="s">
        <v>101</v>
      </c>
      <c r="E431" s="28">
        <v>9</v>
      </c>
      <c r="F431" s="31" t="s">
        <v>99</v>
      </c>
      <c r="G431" s="31" t="s">
        <v>520</v>
      </c>
      <c r="H431" s="28">
        <v>4</v>
      </c>
      <c r="I431" s="32">
        <v>45.5</v>
      </c>
      <c r="J431" s="26">
        <f t="shared" si="24"/>
        <v>45.5</v>
      </c>
      <c r="K431" s="33">
        <v>65000</v>
      </c>
      <c r="L431" s="27">
        <f t="shared" si="26"/>
        <v>2957500</v>
      </c>
      <c r="M431" s="33"/>
      <c r="N431" s="33">
        <f t="shared" si="27"/>
        <v>2957500</v>
      </c>
      <c r="O431" s="31"/>
      <c r="P431" s="31"/>
      <c r="Q431" s="28" t="s">
        <v>320</v>
      </c>
      <c r="R431" s="31" t="s">
        <v>203</v>
      </c>
    </row>
    <row r="432" spans="1:18" ht="20.100000000000001" customHeight="1">
      <c r="A432" s="28">
        <f t="shared" si="25"/>
        <v>424</v>
      </c>
      <c r="B432" s="28" t="s">
        <v>758</v>
      </c>
      <c r="C432" s="29" t="s">
        <v>100</v>
      </c>
      <c r="D432" s="30" t="s">
        <v>101</v>
      </c>
      <c r="E432" s="28">
        <v>9</v>
      </c>
      <c r="F432" s="31" t="s">
        <v>99</v>
      </c>
      <c r="G432" s="31" t="s">
        <v>519</v>
      </c>
      <c r="H432" s="28">
        <v>1</v>
      </c>
      <c r="I432" s="32">
        <v>45.1</v>
      </c>
      <c r="J432" s="26">
        <f t="shared" si="24"/>
        <v>45.1</v>
      </c>
      <c r="K432" s="33">
        <v>65000</v>
      </c>
      <c r="L432" s="27">
        <f t="shared" si="26"/>
        <v>2931500</v>
      </c>
      <c r="M432" s="33"/>
      <c r="N432" s="33">
        <f t="shared" si="27"/>
        <v>2931500</v>
      </c>
      <c r="O432" s="31"/>
      <c r="P432" s="31"/>
      <c r="Q432" s="28" t="s">
        <v>320</v>
      </c>
      <c r="R432" s="31" t="s">
        <v>203</v>
      </c>
    </row>
    <row r="433" spans="1:18" ht="20.100000000000001" customHeight="1">
      <c r="A433" s="28">
        <f t="shared" si="25"/>
        <v>425</v>
      </c>
      <c r="B433" s="28" t="s">
        <v>758</v>
      </c>
      <c r="C433" s="29" t="s">
        <v>100</v>
      </c>
      <c r="D433" s="30" t="s">
        <v>101</v>
      </c>
      <c r="E433" s="28">
        <v>9</v>
      </c>
      <c r="F433" s="31" t="s">
        <v>99</v>
      </c>
      <c r="G433" s="31" t="s">
        <v>521</v>
      </c>
      <c r="H433" s="28">
        <v>1</v>
      </c>
      <c r="I433" s="32">
        <v>30.1</v>
      </c>
      <c r="J433" s="26">
        <f t="shared" si="24"/>
        <v>30.1</v>
      </c>
      <c r="K433" s="33">
        <v>65000</v>
      </c>
      <c r="L433" s="27">
        <f t="shared" si="26"/>
        <v>1956500</v>
      </c>
      <c r="M433" s="33"/>
      <c r="N433" s="33">
        <f t="shared" si="27"/>
        <v>1956500</v>
      </c>
      <c r="O433" s="31"/>
      <c r="P433" s="31"/>
      <c r="Q433" s="28" t="s">
        <v>320</v>
      </c>
      <c r="R433" s="31" t="s">
        <v>203</v>
      </c>
    </row>
    <row r="434" spans="1:18" ht="20.100000000000001" customHeight="1">
      <c r="A434" s="28">
        <f t="shared" si="25"/>
        <v>426</v>
      </c>
      <c r="B434" s="28" t="s">
        <v>758</v>
      </c>
      <c r="C434" s="29" t="s">
        <v>100</v>
      </c>
      <c r="D434" s="30" t="s">
        <v>101</v>
      </c>
      <c r="E434" s="28">
        <v>9</v>
      </c>
      <c r="F434" s="31" t="s">
        <v>99</v>
      </c>
      <c r="G434" s="31" t="s">
        <v>797</v>
      </c>
      <c r="H434" s="28">
        <v>1</v>
      </c>
      <c r="I434" s="32">
        <v>30.1</v>
      </c>
      <c r="J434" s="26">
        <f t="shared" si="24"/>
        <v>30.1</v>
      </c>
      <c r="K434" s="33">
        <v>65000</v>
      </c>
      <c r="L434" s="27">
        <f t="shared" si="26"/>
        <v>1956500</v>
      </c>
      <c r="M434" s="33"/>
      <c r="N434" s="33">
        <f t="shared" si="27"/>
        <v>1956500</v>
      </c>
      <c r="O434" s="31"/>
      <c r="P434" s="31"/>
      <c r="Q434" s="28" t="s">
        <v>320</v>
      </c>
      <c r="R434" s="31" t="s">
        <v>203</v>
      </c>
    </row>
    <row r="435" spans="1:18" ht="20.100000000000001" customHeight="1">
      <c r="A435" s="28">
        <f t="shared" si="25"/>
        <v>427</v>
      </c>
      <c r="B435" s="28" t="s">
        <v>102</v>
      </c>
      <c r="C435" s="29" t="s">
        <v>50</v>
      </c>
      <c r="D435" s="30" t="s">
        <v>401</v>
      </c>
      <c r="E435" s="28">
        <v>9</v>
      </c>
      <c r="F435" s="31" t="s">
        <v>99</v>
      </c>
      <c r="G435" s="31" t="s">
        <v>521</v>
      </c>
      <c r="H435" s="28">
        <v>1</v>
      </c>
      <c r="I435" s="32">
        <v>30.1</v>
      </c>
      <c r="J435" s="26">
        <f t="shared" si="24"/>
        <v>30.1</v>
      </c>
      <c r="K435" s="33">
        <v>65000</v>
      </c>
      <c r="L435" s="27">
        <f t="shared" si="26"/>
        <v>1956500</v>
      </c>
      <c r="M435" s="33"/>
      <c r="N435" s="33">
        <f t="shared" si="27"/>
        <v>1956500</v>
      </c>
      <c r="O435" s="31"/>
      <c r="P435" s="31"/>
      <c r="Q435" s="28" t="s">
        <v>320</v>
      </c>
      <c r="R435" s="31" t="s">
        <v>203</v>
      </c>
    </row>
    <row r="436" spans="1:18" ht="20.100000000000001" customHeight="1">
      <c r="A436" s="28">
        <f t="shared" si="25"/>
        <v>428</v>
      </c>
      <c r="B436" s="28" t="s">
        <v>102</v>
      </c>
      <c r="C436" s="29" t="s">
        <v>50</v>
      </c>
      <c r="D436" s="30" t="s">
        <v>401</v>
      </c>
      <c r="E436" s="28">
        <v>9</v>
      </c>
      <c r="F436" s="31" t="s">
        <v>99</v>
      </c>
      <c r="G436" s="31" t="s">
        <v>522</v>
      </c>
      <c r="H436" s="28">
        <v>1</v>
      </c>
      <c r="I436" s="32">
        <v>30.1</v>
      </c>
      <c r="J436" s="26">
        <f t="shared" si="24"/>
        <v>30.1</v>
      </c>
      <c r="K436" s="33">
        <v>65000</v>
      </c>
      <c r="L436" s="27">
        <f t="shared" si="26"/>
        <v>1956500</v>
      </c>
      <c r="M436" s="33"/>
      <c r="N436" s="33">
        <f t="shared" si="27"/>
        <v>1956500</v>
      </c>
      <c r="O436" s="31"/>
      <c r="P436" s="31"/>
      <c r="Q436" s="28" t="s">
        <v>320</v>
      </c>
      <c r="R436" s="31" t="s">
        <v>203</v>
      </c>
    </row>
    <row r="437" spans="1:18" ht="20.100000000000001" customHeight="1">
      <c r="A437" s="28">
        <f t="shared" si="25"/>
        <v>429</v>
      </c>
      <c r="B437" s="28" t="s">
        <v>102</v>
      </c>
      <c r="C437" s="29" t="s">
        <v>50</v>
      </c>
      <c r="D437" s="30" t="s">
        <v>401</v>
      </c>
      <c r="E437" s="28">
        <v>9</v>
      </c>
      <c r="F437" s="31" t="s">
        <v>99</v>
      </c>
      <c r="G437" s="31" t="s">
        <v>519</v>
      </c>
      <c r="H437" s="28">
        <v>1</v>
      </c>
      <c r="I437" s="32">
        <v>45.1</v>
      </c>
      <c r="J437" s="26">
        <f t="shared" si="24"/>
        <v>45.1</v>
      </c>
      <c r="K437" s="33">
        <v>65000</v>
      </c>
      <c r="L437" s="27">
        <f t="shared" si="26"/>
        <v>2931500</v>
      </c>
      <c r="M437" s="33"/>
      <c r="N437" s="33">
        <f t="shared" si="27"/>
        <v>2931500</v>
      </c>
      <c r="O437" s="31"/>
      <c r="P437" s="31"/>
      <c r="Q437" s="28" t="s">
        <v>320</v>
      </c>
      <c r="R437" s="31" t="s">
        <v>203</v>
      </c>
    </row>
    <row r="438" spans="1:18" ht="20.100000000000001" customHeight="1">
      <c r="A438" s="28">
        <f t="shared" si="25"/>
        <v>430</v>
      </c>
      <c r="B438" s="28" t="s">
        <v>103</v>
      </c>
      <c r="C438" s="29" t="s">
        <v>314</v>
      </c>
      <c r="D438" s="30" t="s">
        <v>336</v>
      </c>
      <c r="E438" s="28">
        <v>9</v>
      </c>
      <c r="F438" s="31" t="s">
        <v>99</v>
      </c>
      <c r="G438" s="31" t="s">
        <v>798</v>
      </c>
      <c r="H438" s="28">
        <v>2</v>
      </c>
      <c r="I438" s="32">
        <v>30.3</v>
      </c>
      <c r="J438" s="26">
        <f t="shared" si="24"/>
        <v>30.3</v>
      </c>
      <c r="K438" s="33">
        <v>65000</v>
      </c>
      <c r="L438" s="27">
        <f t="shared" si="26"/>
        <v>1969500</v>
      </c>
      <c r="M438" s="33"/>
      <c r="N438" s="33">
        <f t="shared" si="27"/>
        <v>1969500</v>
      </c>
      <c r="O438" s="31"/>
      <c r="P438" s="31"/>
      <c r="Q438" s="28" t="s">
        <v>320</v>
      </c>
      <c r="R438" s="31" t="s">
        <v>203</v>
      </c>
    </row>
    <row r="439" spans="1:18" ht="20.100000000000001" customHeight="1">
      <c r="A439" s="28">
        <f t="shared" si="25"/>
        <v>431</v>
      </c>
      <c r="B439" s="28" t="s">
        <v>103</v>
      </c>
      <c r="C439" s="29" t="s">
        <v>314</v>
      </c>
      <c r="D439" s="30" t="s">
        <v>336</v>
      </c>
      <c r="E439" s="28">
        <v>9</v>
      </c>
      <c r="F439" s="31" t="s">
        <v>99</v>
      </c>
      <c r="G439" s="31" t="s">
        <v>798</v>
      </c>
      <c r="H439" s="28">
        <v>1</v>
      </c>
      <c r="I439" s="32">
        <v>30.1</v>
      </c>
      <c r="J439" s="26">
        <f t="shared" si="24"/>
        <v>30.1</v>
      </c>
      <c r="K439" s="33">
        <v>65000</v>
      </c>
      <c r="L439" s="27">
        <f t="shared" si="26"/>
        <v>1956500</v>
      </c>
      <c r="M439" s="33"/>
      <c r="N439" s="33">
        <f t="shared" si="27"/>
        <v>1956500</v>
      </c>
      <c r="O439" s="31"/>
      <c r="P439" s="31"/>
      <c r="Q439" s="28" t="s">
        <v>320</v>
      </c>
      <c r="R439" s="31" t="s">
        <v>203</v>
      </c>
    </row>
    <row r="440" spans="1:18" ht="20.100000000000001" customHeight="1">
      <c r="A440" s="28">
        <f t="shared" si="25"/>
        <v>432</v>
      </c>
      <c r="B440" s="28" t="s">
        <v>654</v>
      </c>
      <c r="C440" s="29" t="s">
        <v>106</v>
      </c>
      <c r="D440" s="30" t="s">
        <v>437</v>
      </c>
      <c r="E440" s="28">
        <v>9</v>
      </c>
      <c r="F440" s="31" t="s">
        <v>529</v>
      </c>
      <c r="G440" s="31" t="s">
        <v>530</v>
      </c>
      <c r="H440" s="28">
        <v>2</v>
      </c>
      <c r="I440" s="32">
        <v>45.3</v>
      </c>
      <c r="J440" s="26">
        <f t="shared" si="24"/>
        <v>45.3</v>
      </c>
      <c r="K440" s="33">
        <v>65000</v>
      </c>
      <c r="L440" s="27">
        <f t="shared" si="26"/>
        <v>2944500</v>
      </c>
      <c r="M440" s="33"/>
      <c r="N440" s="33">
        <f t="shared" si="27"/>
        <v>2944500</v>
      </c>
      <c r="O440" s="31"/>
      <c r="P440" s="31"/>
      <c r="Q440" s="28" t="s">
        <v>320</v>
      </c>
      <c r="R440" s="31" t="s">
        <v>206</v>
      </c>
    </row>
    <row r="441" spans="1:18" ht="20.100000000000001" customHeight="1">
      <c r="A441" s="28">
        <f t="shared" si="25"/>
        <v>433</v>
      </c>
      <c r="B441" s="28" t="s">
        <v>655</v>
      </c>
      <c r="C441" s="29" t="s">
        <v>107</v>
      </c>
      <c r="D441" s="30" t="s">
        <v>345</v>
      </c>
      <c r="E441" s="28">
        <v>9</v>
      </c>
      <c r="F441" s="31" t="s">
        <v>529</v>
      </c>
      <c r="G441" s="31" t="s">
        <v>530</v>
      </c>
      <c r="H441" s="28">
        <v>4</v>
      </c>
      <c r="I441" s="32">
        <v>45.5</v>
      </c>
      <c r="J441" s="26">
        <f t="shared" si="24"/>
        <v>45.5</v>
      </c>
      <c r="K441" s="33">
        <v>65000</v>
      </c>
      <c r="L441" s="27">
        <f t="shared" si="26"/>
        <v>2957500</v>
      </c>
      <c r="M441" s="33"/>
      <c r="N441" s="33">
        <f t="shared" si="27"/>
        <v>2957500</v>
      </c>
      <c r="O441" s="31"/>
      <c r="P441" s="31"/>
      <c r="Q441" s="28" t="s">
        <v>320</v>
      </c>
      <c r="R441" s="31" t="s">
        <v>206</v>
      </c>
    </row>
    <row r="442" spans="1:18" ht="20.100000000000001" customHeight="1">
      <c r="A442" s="28">
        <f t="shared" si="25"/>
        <v>434</v>
      </c>
      <c r="B442" s="28" t="s">
        <v>655</v>
      </c>
      <c r="C442" s="29" t="s">
        <v>107</v>
      </c>
      <c r="D442" s="30" t="s">
        <v>345</v>
      </c>
      <c r="E442" s="28">
        <v>9</v>
      </c>
      <c r="F442" s="31" t="s">
        <v>529</v>
      </c>
      <c r="G442" s="31" t="s">
        <v>799</v>
      </c>
      <c r="H442" s="28">
        <v>2</v>
      </c>
      <c r="I442" s="32">
        <v>45.3</v>
      </c>
      <c r="J442" s="26">
        <f t="shared" si="24"/>
        <v>45.3</v>
      </c>
      <c r="K442" s="33">
        <v>65000</v>
      </c>
      <c r="L442" s="27">
        <f t="shared" si="26"/>
        <v>2944500</v>
      </c>
      <c r="M442" s="33"/>
      <c r="N442" s="33">
        <f t="shared" si="27"/>
        <v>2944500</v>
      </c>
      <c r="O442" s="31"/>
      <c r="P442" s="31"/>
      <c r="Q442" s="28" t="s">
        <v>320</v>
      </c>
      <c r="R442" s="31" t="s">
        <v>206</v>
      </c>
    </row>
    <row r="443" spans="1:18" ht="20.100000000000001" customHeight="1">
      <c r="A443" s="28">
        <f t="shared" si="25"/>
        <v>435</v>
      </c>
      <c r="B443" s="28" t="s">
        <v>655</v>
      </c>
      <c r="C443" s="29" t="s">
        <v>107</v>
      </c>
      <c r="D443" s="30" t="s">
        <v>345</v>
      </c>
      <c r="E443" s="28">
        <v>9</v>
      </c>
      <c r="F443" s="31" t="s">
        <v>529</v>
      </c>
      <c r="G443" s="31" t="s">
        <v>530</v>
      </c>
      <c r="H443" s="28">
        <v>1</v>
      </c>
      <c r="I443" s="32">
        <v>45.1</v>
      </c>
      <c r="J443" s="26">
        <f t="shared" si="24"/>
        <v>45.1</v>
      </c>
      <c r="K443" s="33">
        <v>65000</v>
      </c>
      <c r="L443" s="27">
        <f t="shared" si="26"/>
        <v>2931500</v>
      </c>
      <c r="M443" s="33"/>
      <c r="N443" s="33">
        <f t="shared" si="27"/>
        <v>2931500</v>
      </c>
      <c r="O443" s="31"/>
      <c r="P443" s="31"/>
      <c r="Q443" s="28" t="s">
        <v>320</v>
      </c>
      <c r="R443" s="31" t="s">
        <v>206</v>
      </c>
    </row>
    <row r="444" spans="1:18" ht="20.100000000000001" customHeight="1">
      <c r="A444" s="28">
        <f t="shared" si="25"/>
        <v>436</v>
      </c>
      <c r="B444" s="28" t="s">
        <v>656</v>
      </c>
      <c r="C444" s="29" t="s">
        <v>78</v>
      </c>
      <c r="D444" s="30" t="s">
        <v>105</v>
      </c>
      <c r="E444" s="28">
        <v>9</v>
      </c>
      <c r="F444" s="31" t="s">
        <v>529</v>
      </c>
      <c r="G444" s="31" t="s">
        <v>530</v>
      </c>
      <c r="H444" s="28">
        <v>1</v>
      </c>
      <c r="I444" s="32">
        <v>45.1</v>
      </c>
      <c r="J444" s="26">
        <f t="shared" si="24"/>
        <v>45.1</v>
      </c>
      <c r="K444" s="33">
        <v>65000</v>
      </c>
      <c r="L444" s="27">
        <f t="shared" si="26"/>
        <v>2931500</v>
      </c>
      <c r="M444" s="33"/>
      <c r="N444" s="33">
        <f t="shared" si="27"/>
        <v>2931500</v>
      </c>
      <c r="O444" s="31"/>
      <c r="P444" s="31"/>
      <c r="Q444" s="28" t="s">
        <v>320</v>
      </c>
      <c r="R444" s="31" t="s">
        <v>206</v>
      </c>
    </row>
    <row r="445" spans="1:18" ht="20.100000000000001" customHeight="1">
      <c r="A445" s="28">
        <f t="shared" si="25"/>
        <v>437</v>
      </c>
      <c r="B445" s="28" t="s">
        <v>657</v>
      </c>
      <c r="C445" s="29" t="s">
        <v>80</v>
      </c>
      <c r="D445" s="30" t="s">
        <v>104</v>
      </c>
      <c r="E445" s="28">
        <v>9</v>
      </c>
      <c r="F445" s="31" t="s">
        <v>529</v>
      </c>
      <c r="G445" s="31" t="s">
        <v>1111</v>
      </c>
      <c r="H445" s="28">
        <v>2</v>
      </c>
      <c r="I445" s="32">
        <v>30.3</v>
      </c>
      <c r="J445" s="26">
        <f t="shared" si="24"/>
        <v>30.3</v>
      </c>
      <c r="K445" s="33">
        <v>65000</v>
      </c>
      <c r="L445" s="27">
        <f t="shared" si="26"/>
        <v>1969500</v>
      </c>
      <c r="M445" s="33"/>
      <c r="N445" s="33">
        <f t="shared" si="27"/>
        <v>1969500</v>
      </c>
      <c r="O445" s="31"/>
      <c r="P445" s="31"/>
      <c r="Q445" s="28" t="s">
        <v>320</v>
      </c>
      <c r="R445" s="31" t="s">
        <v>206</v>
      </c>
    </row>
    <row r="446" spans="1:18" ht="20.100000000000001" customHeight="1">
      <c r="A446" s="28">
        <f t="shared" si="25"/>
        <v>438</v>
      </c>
      <c r="B446" s="28" t="s">
        <v>992</v>
      </c>
      <c r="C446" s="29" t="s">
        <v>934</v>
      </c>
      <c r="D446" s="30" t="s">
        <v>439</v>
      </c>
      <c r="E446" s="28">
        <v>9</v>
      </c>
      <c r="F446" s="31" t="s">
        <v>529</v>
      </c>
      <c r="G446" s="31" t="s">
        <v>530</v>
      </c>
      <c r="H446" s="28">
        <v>3</v>
      </c>
      <c r="I446" s="32">
        <v>45.4</v>
      </c>
      <c r="J446" s="26">
        <f t="shared" si="24"/>
        <v>45.4</v>
      </c>
      <c r="K446" s="33">
        <v>65000</v>
      </c>
      <c r="L446" s="27">
        <f t="shared" si="26"/>
        <v>2951000</v>
      </c>
      <c r="M446" s="33"/>
      <c r="N446" s="33">
        <f t="shared" si="27"/>
        <v>2951000</v>
      </c>
      <c r="O446" s="31"/>
      <c r="P446" s="31"/>
      <c r="Q446" s="28" t="s">
        <v>320</v>
      </c>
      <c r="R446" s="31" t="s">
        <v>206</v>
      </c>
    </row>
    <row r="447" spans="1:18" ht="20.100000000000001" customHeight="1">
      <c r="A447" s="28">
        <f t="shared" si="25"/>
        <v>439</v>
      </c>
      <c r="B447" s="28" t="s">
        <v>832</v>
      </c>
      <c r="C447" s="29" t="s">
        <v>858</v>
      </c>
      <c r="D447" s="30" t="s">
        <v>426</v>
      </c>
      <c r="E447" s="28">
        <v>9</v>
      </c>
      <c r="F447" s="31" t="s">
        <v>108</v>
      </c>
      <c r="G447" s="31" t="s">
        <v>482</v>
      </c>
      <c r="H447" s="28">
        <v>2</v>
      </c>
      <c r="I447" s="32">
        <v>30.3</v>
      </c>
      <c r="J447" s="26">
        <f t="shared" si="24"/>
        <v>30.3</v>
      </c>
      <c r="K447" s="33">
        <v>65000</v>
      </c>
      <c r="L447" s="27">
        <f t="shared" si="26"/>
        <v>1969500</v>
      </c>
      <c r="M447" s="33"/>
      <c r="N447" s="33">
        <f t="shared" si="27"/>
        <v>1969500</v>
      </c>
      <c r="O447" s="31"/>
      <c r="P447" s="31"/>
      <c r="Q447" s="28" t="s">
        <v>320</v>
      </c>
      <c r="R447" s="31" t="s">
        <v>184</v>
      </c>
    </row>
    <row r="448" spans="1:18" ht="20.100000000000001" customHeight="1">
      <c r="A448" s="28">
        <f t="shared" si="25"/>
        <v>440</v>
      </c>
      <c r="B448" s="28" t="s">
        <v>832</v>
      </c>
      <c r="C448" s="29" t="s">
        <v>858</v>
      </c>
      <c r="D448" s="30" t="s">
        <v>426</v>
      </c>
      <c r="E448" s="28">
        <v>9</v>
      </c>
      <c r="F448" s="31" t="s">
        <v>108</v>
      </c>
      <c r="G448" s="31" t="s">
        <v>482</v>
      </c>
      <c r="H448" s="28">
        <v>2</v>
      </c>
      <c r="I448" s="32">
        <v>30.3</v>
      </c>
      <c r="J448" s="26">
        <f t="shared" si="24"/>
        <v>30.3</v>
      </c>
      <c r="K448" s="33">
        <v>65000</v>
      </c>
      <c r="L448" s="27">
        <f t="shared" si="26"/>
        <v>1969500</v>
      </c>
      <c r="M448" s="33"/>
      <c r="N448" s="33">
        <f t="shared" si="27"/>
        <v>1969500</v>
      </c>
      <c r="O448" s="31"/>
      <c r="P448" s="31"/>
      <c r="Q448" s="28" t="s">
        <v>320</v>
      </c>
      <c r="R448" s="31" t="s">
        <v>184</v>
      </c>
    </row>
    <row r="449" spans="1:18" ht="20.100000000000001" customHeight="1">
      <c r="A449" s="28">
        <f t="shared" si="25"/>
        <v>441</v>
      </c>
      <c r="B449" s="28" t="s">
        <v>651</v>
      </c>
      <c r="C449" s="29" t="s">
        <v>414</v>
      </c>
      <c r="D449" s="30" t="s">
        <v>110</v>
      </c>
      <c r="E449" s="28">
        <v>9</v>
      </c>
      <c r="F449" s="31" t="s">
        <v>108</v>
      </c>
      <c r="G449" s="31" t="s">
        <v>483</v>
      </c>
      <c r="H449" s="28">
        <v>1</v>
      </c>
      <c r="I449" s="32">
        <v>45.1</v>
      </c>
      <c r="J449" s="26">
        <f t="shared" si="24"/>
        <v>45.1</v>
      </c>
      <c r="K449" s="33">
        <v>65000</v>
      </c>
      <c r="L449" s="27">
        <f t="shared" si="26"/>
        <v>2931500</v>
      </c>
      <c r="M449" s="33"/>
      <c r="N449" s="33">
        <f t="shared" si="27"/>
        <v>2931500</v>
      </c>
      <c r="O449" s="31"/>
      <c r="P449" s="31" t="s">
        <v>1189</v>
      </c>
      <c r="Q449" s="28" t="s">
        <v>320</v>
      </c>
      <c r="R449" s="31" t="s">
        <v>184</v>
      </c>
    </row>
    <row r="450" spans="1:18" ht="20.100000000000001" customHeight="1">
      <c r="A450" s="28">
        <f t="shared" si="25"/>
        <v>442</v>
      </c>
      <c r="B450" s="28" t="s">
        <v>833</v>
      </c>
      <c r="C450" s="29" t="s">
        <v>859</v>
      </c>
      <c r="D450" s="30" t="s">
        <v>401</v>
      </c>
      <c r="E450" s="28">
        <v>9</v>
      </c>
      <c r="F450" s="31" t="s">
        <v>108</v>
      </c>
      <c r="G450" s="31" t="s">
        <v>34</v>
      </c>
      <c r="H450" s="28">
        <v>1</v>
      </c>
      <c r="I450" s="32">
        <v>30.1</v>
      </c>
      <c r="J450" s="26">
        <f t="shared" si="24"/>
        <v>30.1</v>
      </c>
      <c r="K450" s="33">
        <v>65000</v>
      </c>
      <c r="L450" s="27">
        <f t="shared" si="26"/>
        <v>1956500</v>
      </c>
      <c r="M450" s="33"/>
      <c r="N450" s="33">
        <f t="shared" si="27"/>
        <v>1956500</v>
      </c>
      <c r="O450" s="31"/>
      <c r="P450" s="31" t="s">
        <v>1189</v>
      </c>
      <c r="Q450" s="28" t="s">
        <v>320</v>
      </c>
      <c r="R450" s="31" t="s">
        <v>184</v>
      </c>
    </row>
    <row r="451" spans="1:18" ht="20.100000000000001" customHeight="1">
      <c r="A451" s="28">
        <f t="shared" si="25"/>
        <v>443</v>
      </c>
      <c r="B451" s="28" t="s">
        <v>832</v>
      </c>
      <c r="C451" s="29" t="s">
        <v>858</v>
      </c>
      <c r="D451" s="30" t="s">
        <v>426</v>
      </c>
      <c r="E451" s="28">
        <v>9</v>
      </c>
      <c r="F451" s="31" t="s">
        <v>108</v>
      </c>
      <c r="G451" s="31" t="s">
        <v>482</v>
      </c>
      <c r="H451" s="28">
        <v>2</v>
      </c>
      <c r="I451" s="32">
        <v>30.3</v>
      </c>
      <c r="J451" s="26">
        <f t="shared" si="24"/>
        <v>30.3</v>
      </c>
      <c r="K451" s="33">
        <v>65000</v>
      </c>
      <c r="L451" s="27">
        <f t="shared" si="26"/>
        <v>1969500</v>
      </c>
      <c r="M451" s="33"/>
      <c r="N451" s="33">
        <f t="shared" si="27"/>
        <v>1969500</v>
      </c>
      <c r="O451" s="31"/>
      <c r="P451" s="31"/>
      <c r="Q451" s="28" t="s">
        <v>320</v>
      </c>
      <c r="R451" s="31" t="s">
        <v>184</v>
      </c>
    </row>
    <row r="452" spans="1:18" ht="20.100000000000001" customHeight="1">
      <c r="A452" s="28">
        <f t="shared" si="25"/>
        <v>444</v>
      </c>
      <c r="B452" s="28" t="s">
        <v>832</v>
      </c>
      <c r="C452" s="29" t="s">
        <v>858</v>
      </c>
      <c r="D452" s="30" t="s">
        <v>426</v>
      </c>
      <c r="E452" s="28">
        <v>9</v>
      </c>
      <c r="F452" s="31" t="s">
        <v>108</v>
      </c>
      <c r="G452" s="31" t="s">
        <v>482</v>
      </c>
      <c r="H452" s="28">
        <v>1</v>
      </c>
      <c r="I452" s="32">
        <v>30.1</v>
      </c>
      <c r="J452" s="26">
        <f t="shared" si="24"/>
        <v>30.1</v>
      </c>
      <c r="K452" s="33">
        <v>65000</v>
      </c>
      <c r="L452" s="27">
        <f t="shared" si="26"/>
        <v>1956500</v>
      </c>
      <c r="M452" s="33"/>
      <c r="N452" s="33">
        <f t="shared" si="27"/>
        <v>1956500</v>
      </c>
      <c r="O452" s="31"/>
      <c r="P452" s="31"/>
      <c r="Q452" s="28" t="s">
        <v>320</v>
      </c>
      <c r="R452" s="31" t="s">
        <v>184</v>
      </c>
    </row>
    <row r="453" spans="1:18" ht="20.100000000000001" customHeight="1">
      <c r="A453" s="28">
        <f t="shared" si="25"/>
        <v>445</v>
      </c>
      <c r="B453" s="28" t="s">
        <v>832</v>
      </c>
      <c r="C453" s="29" t="s">
        <v>858</v>
      </c>
      <c r="D453" s="30" t="s">
        <v>426</v>
      </c>
      <c r="E453" s="28">
        <v>9</v>
      </c>
      <c r="F453" s="31" t="s">
        <v>108</v>
      </c>
      <c r="G453" s="31" t="s">
        <v>482</v>
      </c>
      <c r="H453" s="28">
        <v>3</v>
      </c>
      <c r="I453" s="32">
        <v>30.4</v>
      </c>
      <c r="J453" s="26">
        <f t="shared" ref="J453:J516" si="28">IF(Q453="ĐH",I453,IF(Q453="CH",I453*1.5,I453*2))</f>
        <v>30.4</v>
      </c>
      <c r="K453" s="33">
        <v>65000</v>
      </c>
      <c r="L453" s="27">
        <f t="shared" si="26"/>
        <v>1976000</v>
      </c>
      <c r="M453" s="33"/>
      <c r="N453" s="33">
        <f t="shared" si="27"/>
        <v>1976000</v>
      </c>
      <c r="O453" s="31"/>
      <c r="P453" s="31"/>
      <c r="Q453" s="28" t="s">
        <v>320</v>
      </c>
      <c r="R453" s="31" t="s">
        <v>184</v>
      </c>
    </row>
    <row r="454" spans="1:18" ht="20.100000000000001" customHeight="1">
      <c r="A454" s="28">
        <f t="shared" si="25"/>
        <v>446</v>
      </c>
      <c r="B454" s="28" t="s">
        <v>832</v>
      </c>
      <c r="C454" s="29" t="s">
        <v>858</v>
      </c>
      <c r="D454" s="30" t="s">
        <v>426</v>
      </c>
      <c r="E454" s="28">
        <v>9</v>
      </c>
      <c r="F454" s="31" t="s">
        <v>108</v>
      </c>
      <c r="G454" s="31" t="s">
        <v>482</v>
      </c>
      <c r="H454" s="28">
        <v>3</v>
      </c>
      <c r="I454" s="32">
        <v>30.4</v>
      </c>
      <c r="J454" s="26">
        <f t="shared" si="28"/>
        <v>30.4</v>
      </c>
      <c r="K454" s="33">
        <v>65000</v>
      </c>
      <c r="L454" s="27">
        <f t="shared" si="26"/>
        <v>1976000</v>
      </c>
      <c r="M454" s="33"/>
      <c r="N454" s="33">
        <f t="shared" si="27"/>
        <v>1976000</v>
      </c>
      <c r="O454" s="31"/>
      <c r="P454" s="31"/>
      <c r="Q454" s="28" t="s">
        <v>320</v>
      </c>
      <c r="R454" s="31" t="s">
        <v>184</v>
      </c>
    </row>
    <row r="455" spans="1:18" ht="20.100000000000001" customHeight="1">
      <c r="A455" s="28">
        <f t="shared" si="25"/>
        <v>447</v>
      </c>
      <c r="B455" s="28" t="s">
        <v>832</v>
      </c>
      <c r="C455" s="29" t="s">
        <v>858</v>
      </c>
      <c r="D455" s="30" t="s">
        <v>426</v>
      </c>
      <c r="E455" s="28">
        <v>9</v>
      </c>
      <c r="F455" s="31" t="s">
        <v>108</v>
      </c>
      <c r="G455" s="31" t="s">
        <v>482</v>
      </c>
      <c r="H455" s="28">
        <v>1</v>
      </c>
      <c r="I455" s="32">
        <v>30.1</v>
      </c>
      <c r="J455" s="26">
        <f t="shared" si="28"/>
        <v>30.1</v>
      </c>
      <c r="K455" s="33">
        <v>65000</v>
      </c>
      <c r="L455" s="27">
        <f t="shared" si="26"/>
        <v>1956500</v>
      </c>
      <c r="M455" s="33"/>
      <c r="N455" s="33">
        <f t="shared" si="27"/>
        <v>1956500</v>
      </c>
      <c r="O455" s="31"/>
      <c r="P455" s="31"/>
      <c r="Q455" s="28" t="s">
        <v>320</v>
      </c>
      <c r="R455" s="31" t="s">
        <v>184</v>
      </c>
    </row>
    <row r="456" spans="1:18" ht="20.100000000000001" customHeight="1">
      <c r="A456" s="28">
        <f t="shared" si="25"/>
        <v>448</v>
      </c>
      <c r="B456" s="28" t="s">
        <v>832</v>
      </c>
      <c r="C456" s="29" t="s">
        <v>858</v>
      </c>
      <c r="D456" s="30" t="s">
        <v>426</v>
      </c>
      <c r="E456" s="28">
        <v>9</v>
      </c>
      <c r="F456" s="31" t="s">
        <v>108</v>
      </c>
      <c r="G456" s="31" t="s">
        <v>482</v>
      </c>
      <c r="H456" s="28">
        <v>2</v>
      </c>
      <c r="I456" s="32">
        <v>30.3</v>
      </c>
      <c r="J456" s="26">
        <f t="shared" si="28"/>
        <v>30.3</v>
      </c>
      <c r="K456" s="33">
        <v>65000</v>
      </c>
      <c r="L456" s="27">
        <f t="shared" si="26"/>
        <v>1969500</v>
      </c>
      <c r="M456" s="33"/>
      <c r="N456" s="33">
        <f t="shared" si="27"/>
        <v>1969500</v>
      </c>
      <c r="O456" s="31"/>
      <c r="P456" s="31"/>
      <c r="Q456" s="28" t="s">
        <v>320</v>
      </c>
      <c r="R456" s="31" t="s">
        <v>184</v>
      </c>
    </row>
    <row r="457" spans="1:18" ht="20.100000000000001" customHeight="1">
      <c r="A457" s="28">
        <f t="shared" si="25"/>
        <v>449</v>
      </c>
      <c r="B457" s="28" t="s">
        <v>832</v>
      </c>
      <c r="C457" s="29" t="s">
        <v>858</v>
      </c>
      <c r="D457" s="30" t="s">
        <v>426</v>
      </c>
      <c r="E457" s="28">
        <v>9</v>
      </c>
      <c r="F457" s="31" t="s">
        <v>108</v>
      </c>
      <c r="G457" s="31" t="s">
        <v>482</v>
      </c>
      <c r="H457" s="28">
        <v>1</v>
      </c>
      <c r="I457" s="32">
        <v>30.1</v>
      </c>
      <c r="J457" s="26">
        <f t="shared" si="28"/>
        <v>30.1</v>
      </c>
      <c r="K457" s="33">
        <v>65000</v>
      </c>
      <c r="L457" s="27">
        <f t="shared" ref="L457:L520" si="29">K457*J457</f>
        <v>1956500</v>
      </c>
      <c r="M457" s="33"/>
      <c r="N457" s="33">
        <f t="shared" si="27"/>
        <v>1956500</v>
      </c>
      <c r="O457" s="31"/>
      <c r="P457" s="31"/>
      <c r="Q457" s="28" t="s">
        <v>320</v>
      </c>
      <c r="R457" s="31" t="s">
        <v>184</v>
      </c>
    </row>
    <row r="458" spans="1:18" ht="20.100000000000001" customHeight="1">
      <c r="A458" s="28">
        <f t="shared" si="25"/>
        <v>450</v>
      </c>
      <c r="B458" s="28" t="s">
        <v>651</v>
      </c>
      <c r="C458" s="29" t="s">
        <v>414</v>
      </c>
      <c r="D458" s="30" t="s">
        <v>110</v>
      </c>
      <c r="E458" s="28">
        <v>9</v>
      </c>
      <c r="F458" s="31" t="s">
        <v>108</v>
      </c>
      <c r="G458" s="31" t="s">
        <v>483</v>
      </c>
      <c r="H458" s="28">
        <v>3</v>
      </c>
      <c r="I458" s="32">
        <v>45.4</v>
      </c>
      <c r="J458" s="26">
        <f t="shared" si="28"/>
        <v>45.4</v>
      </c>
      <c r="K458" s="33">
        <v>65000</v>
      </c>
      <c r="L458" s="27">
        <f t="shared" si="29"/>
        <v>2951000</v>
      </c>
      <c r="M458" s="33"/>
      <c r="N458" s="33">
        <f t="shared" si="27"/>
        <v>2951000</v>
      </c>
      <c r="O458" s="31"/>
      <c r="P458" s="31"/>
      <c r="Q458" s="28" t="s">
        <v>320</v>
      </c>
      <c r="R458" s="31" t="s">
        <v>184</v>
      </c>
    </row>
    <row r="459" spans="1:18" ht="20.100000000000001" customHeight="1">
      <c r="A459" s="28">
        <f t="shared" ref="A459:A522" si="30">A458+1</f>
        <v>451</v>
      </c>
      <c r="B459" s="28" t="s">
        <v>651</v>
      </c>
      <c r="C459" s="29" t="s">
        <v>414</v>
      </c>
      <c r="D459" s="30" t="s">
        <v>110</v>
      </c>
      <c r="E459" s="28">
        <v>9</v>
      </c>
      <c r="F459" s="31" t="s">
        <v>108</v>
      </c>
      <c r="G459" s="31" t="s">
        <v>483</v>
      </c>
      <c r="H459" s="28">
        <v>1</v>
      </c>
      <c r="I459" s="32">
        <v>45.1</v>
      </c>
      <c r="J459" s="26">
        <f t="shared" si="28"/>
        <v>45.1</v>
      </c>
      <c r="K459" s="33">
        <v>65000</v>
      </c>
      <c r="L459" s="27">
        <f t="shared" si="29"/>
        <v>2931500</v>
      </c>
      <c r="M459" s="33"/>
      <c r="N459" s="33">
        <f t="shared" ref="N459:N522" si="31">L459-M459</f>
        <v>2931500</v>
      </c>
      <c r="O459" s="31"/>
      <c r="P459" s="31"/>
      <c r="Q459" s="28" t="s">
        <v>320</v>
      </c>
      <c r="R459" s="31" t="s">
        <v>184</v>
      </c>
    </row>
    <row r="460" spans="1:18" ht="20.100000000000001" customHeight="1">
      <c r="A460" s="28">
        <f t="shared" si="30"/>
        <v>452</v>
      </c>
      <c r="B460" s="28" t="s">
        <v>651</v>
      </c>
      <c r="C460" s="29" t="s">
        <v>414</v>
      </c>
      <c r="D460" s="30" t="s">
        <v>110</v>
      </c>
      <c r="E460" s="28">
        <v>9</v>
      </c>
      <c r="F460" s="31" t="s">
        <v>108</v>
      </c>
      <c r="G460" s="31" t="s">
        <v>484</v>
      </c>
      <c r="H460" s="28">
        <v>2</v>
      </c>
      <c r="I460" s="32">
        <v>30.3</v>
      </c>
      <c r="J460" s="26">
        <f t="shared" si="28"/>
        <v>30.3</v>
      </c>
      <c r="K460" s="33">
        <v>65000</v>
      </c>
      <c r="L460" s="27">
        <f t="shared" si="29"/>
        <v>1969500</v>
      </c>
      <c r="M460" s="33"/>
      <c r="N460" s="33">
        <f t="shared" si="31"/>
        <v>1969500</v>
      </c>
      <c r="O460" s="31"/>
      <c r="P460" s="31"/>
      <c r="Q460" s="28" t="s">
        <v>320</v>
      </c>
      <c r="R460" s="31" t="s">
        <v>184</v>
      </c>
    </row>
    <row r="461" spans="1:18" ht="20.100000000000001" customHeight="1">
      <c r="A461" s="28">
        <f t="shared" si="30"/>
        <v>453</v>
      </c>
      <c r="B461" s="28" t="s">
        <v>651</v>
      </c>
      <c r="C461" s="29" t="s">
        <v>414</v>
      </c>
      <c r="D461" s="30" t="s">
        <v>110</v>
      </c>
      <c r="E461" s="28">
        <v>9</v>
      </c>
      <c r="F461" s="31" t="s">
        <v>108</v>
      </c>
      <c r="G461" s="31" t="s">
        <v>484</v>
      </c>
      <c r="H461" s="28">
        <v>1</v>
      </c>
      <c r="I461" s="32">
        <v>30.1</v>
      </c>
      <c r="J461" s="26">
        <f t="shared" si="28"/>
        <v>30.1</v>
      </c>
      <c r="K461" s="33">
        <v>65000</v>
      </c>
      <c r="L461" s="27">
        <f t="shared" si="29"/>
        <v>1956500</v>
      </c>
      <c r="M461" s="33"/>
      <c r="N461" s="33">
        <f t="shared" si="31"/>
        <v>1956500</v>
      </c>
      <c r="O461" s="31"/>
      <c r="P461" s="31"/>
      <c r="Q461" s="28" t="s">
        <v>320</v>
      </c>
      <c r="R461" s="31" t="s">
        <v>184</v>
      </c>
    </row>
    <row r="462" spans="1:18" ht="20.100000000000001" customHeight="1">
      <c r="A462" s="28">
        <f t="shared" si="30"/>
        <v>454</v>
      </c>
      <c r="B462" s="28" t="s">
        <v>651</v>
      </c>
      <c r="C462" s="29" t="s">
        <v>414</v>
      </c>
      <c r="D462" s="30" t="s">
        <v>110</v>
      </c>
      <c r="E462" s="28">
        <v>9</v>
      </c>
      <c r="F462" s="31" t="s">
        <v>108</v>
      </c>
      <c r="G462" s="31" t="s">
        <v>484</v>
      </c>
      <c r="H462" s="28">
        <v>3</v>
      </c>
      <c r="I462" s="32">
        <v>30.4</v>
      </c>
      <c r="J462" s="26">
        <f t="shared" si="28"/>
        <v>30.4</v>
      </c>
      <c r="K462" s="33">
        <v>65000</v>
      </c>
      <c r="L462" s="27">
        <f t="shared" si="29"/>
        <v>1976000</v>
      </c>
      <c r="M462" s="33"/>
      <c r="N462" s="33">
        <f t="shared" si="31"/>
        <v>1976000</v>
      </c>
      <c r="O462" s="31"/>
      <c r="P462" s="31"/>
      <c r="Q462" s="28" t="s">
        <v>320</v>
      </c>
      <c r="R462" s="31" t="s">
        <v>184</v>
      </c>
    </row>
    <row r="463" spans="1:18" ht="20.100000000000001" customHeight="1">
      <c r="A463" s="28">
        <f t="shared" si="30"/>
        <v>455</v>
      </c>
      <c r="B463" s="28" t="s">
        <v>651</v>
      </c>
      <c r="C463" s="29" t="s">
        <v>414</v>
      </c>
      <c r="D463" s="30" t="s">
        <v>110</v>
      </c>
      <c r="E463" s="28">
        <v>9</v>
      </c>
      <c r="F463" s="31" t="s">
        <v>108</v>
      </c>
      <c r="G463" s="31" t="s">
        <v>483</v>
      </c>
      <c r="H463" s="28">
        <v>1</v>
      </c>
      <c r="I463" s="32">
        <v>45.1</v>
      </c>
      <c r="J463" s="26">
        <f t="shared" si="28"/>
        <v>45.1</v>
      </c>
      <c r="K463" s="33">
        <v>65000</v>
      </c>
      <c r="L463" s="27">
        <f t="shared" si="29"/>
        <v>2931500</v>
      </c>
      <c r="M463" s="33"/>
      <c r="N463" s="33">
        <f t="shared" si="31"/>
        <v>2931500</v>
      </c>
      <c r="O463" s="31"/>
      <c r="P463" s="31"/>
      <c r="Q463" s="28" t="s">
        <v>320</v>
      </c>
      <c r="R463" s="31" t="s">
        <v>184</v>
      </c>
    </row>
    <row r="464" spans="1:18" ht="20.100000000000001" customHeight="1">
      <c r="A464" s="28">
        <f t="shared" si="30"/>
        <v>456</v>
      </c>
      <c r="B464" s="28" t="s">
        <v>759</v>
      </c>
      <c r="C464" s="29" t="s">
        <v>777</v>
      </c>
      <c r="D464" s="30" t="s">
        <v>392</v>
      </c>
      <c r="E464" s="28">
        <v>9</v>
      </c>
      <c r="F464" s="31" t="s">
        <v>108</v>
      </c>
      <c r="G464" s="31" t="s">
        <v>482</v>
      </c>
      <c r="H464" s="28">
        <v>4</v>
      </c>
      <c r="I464" s="32">
        <v>30.5</v>
      </c>
      <c r="J464" s="26">
        <f t="shared" si="28"/>
        <v>30.5</v>
      </c>
      <c r="K464" s="33">
        <v>65000</v>
      </c>
      <c r="L464" s="27">
        <f t="shared" si="29"/>
        <v>1982500</v>
      </c>
      <c r="M464" s="33"/>
      <c r="N464" s="33">
        <f t="shared" si="31"/>
        <v>1982500</v>
      </c>
      <c r="O464" s="31"/>
      <c r="P464" s="31"/>
      <c r="Q464" s="28" t="s">
        <v>320</v>
      </c>
      <c r="R464" s="31" t="s">
        <v>184</v>
      </c>
    </row>
    <row r="465" spans="1:18" ht="20.100000000000001" customHeight="1">
      <c r="A465" s="28">
        <f t="shared" si="30"/>
        <v>457</v>
      </c>
      <c r="B465" s="28" t="s">
        <v>759</v>
      </c>
      <c r="C465" s="29" t="s">
        <v>777</v>
      </c>
      <c r="D465" s="30" t="s">
        <v>392</v>
      </c>
      <c r="E465" s="28">
        <v>9</v>
      </c>
      <c r="F465" s="31" t="s">
        <v>108</v>
      </c>
      <c r="G465" s="31" t="s">
        <v>482</v>
      </c>
      <c r="H465" s="28">
        <v>3</v>
      </c>
      <c r="I465" s="32">
        <v>30.4</v>
      </c>
      <c r="J465" s="26">
        <f t="shared" si="28"/>
        <v>30.4</v>
      </c>
      <c r="K465" s="33">
        <v>65000</v>
      </c>
      <c r="L465" s="27">
        <f t="shared" si="29"/>
        <v>1976000</v>
      </c>
      <c r="M465" s="33"/>
      <c r="N465" s="33">
        <f t="shared" si="31"/>
        <v>1976000</v>
      </c>
      <c r="O465" s="31"/>
      <c r="P465" s="31"/>
      <c r="Q465" s="28" t="s">
        <v>320</v>
      </c>
      <c r="R465" s="31" t="s">
        <v>184</v>
      </c>
    </row>
    <row r="466" spans="1:18" ht="20.100000000000001" customHeight="1">
      <c r="A466" s="28">
        <f t="shared" si="30"/>
        <v>458</v>
      </c>
      <c r="B466" s="28" t="s">
        <v>759</v>
      </c>
      <c r="C466" s="29" t="s">
        <v>777</v>
      </c>
      <c r="D466" s="30" t="s">
        <v>392</v>
      </c>
      <c r="E466" s="28">
        <v>9</v>
      </c>
      <c r="F466" s="31" t="s">
        <v>108</v>
      </c>
      <c r="G466" s="31" t="s">
        <v>1112</v>
      </c>
      <c r="H466" s="28">
        <v>3</v>
      </c>
      <c r="I466" s="32">
        <v>30.4</v>
      </c>
      <c r="J466" s="26">
        <f t="shared" si="28"/>
        <v>30.4</v>
      </c>
      <c r="K466" s="33">
        <v>65000</v>
      </c>
      <c r="L466" s="27">
        <f t="shared" si="29"/>
        <v>1976000</v>
      </c>
      <c r="M466" s="33"/>
      <c r="N466" s="33">
        <f t="shared" si="31"/>
        <v>1976000</v>
      </c>
      <c r="O466" s="31"/>
      <c r="P466" s="31"/>
      <c r="Q466" s="28" t="s">
        <v>320</v>
      </c>
      <c r="R466" s="31" t="s">
        <v>184</v>
      </c>
    </row>
    <row r="467" spans="1:18" ht="20.100000000000001" customHeight="1">
      <c r="A467" s="28">
        <f t="shared" si="30"/>
        <v>459</v>
      </c>
      <c r="B467" s="28" t="s">
        <v>759</v>
      </c>
      <c r="C467" s="29" t="s">
        <v>777</v>
      </c>
      <c r="D467" s="30" t="s">
        <v>392</v>
      </c>
      <c r="E467" s="28">
        <v>9</v>
      </c>
      <c r="F467" s="31" t="s">
        <v>108</v>
      </c>
      <c r="G467" s="31" t="s">
        <v>1112</v>
      </c>
      <c r="H467" s="28">
        <v>1</v>
      </c>
      <c r="I467" s="32">
        <v>30.1</v>
      </c>
      <c r="J467" s="26">
        <f t="shared" si="28"/>
        <v>30.1</v>
      </c>
      <c r="K467" s="33">
        <v>65000</v>
      </c>
      <c r="L467" s="27">
        <f t="shared" si="29"/>
        <v>1956500</v>
      </c>
      <c r="M467" s="33"/>
      <c r="N467" s="33">
        <f t="shared" si="31"/>
        <v>1956500</v>
      </c>
      <c r="O467" s="31"/>
      <c r="P467" s="31"/>
      <c r="Q467" s="28" t="s">
        <v>320</v>
      </c>
      <c r="R467" s="31" t="s">
        <v>184</v>
      </c>
    </row>
    <row r="468" spans="1:18" ht="20.100000000000001" customHeight="1">
      <c r="A468" s="28">
        <f t="shared" si="30"/>
        <v>460</v>
      </c>
      <c r="B468" s="28" t="s">
        <v>833</v>
      </c>
      <c r="C468" s="29" t="s">
        <v>859</v>
      </c>
      <c r="D468" s="30" t="s">
        <v>401</v>
      </c>
      <c r="E468" s="28">
        <v>9</v>
      </c>
      <c r="F468" s="31" t="s">
        <v>108</v>
      </c>
      <c r="G468" s="31" t="s">
        <v>483</v>
      </c>
      <c r="H468" s="28">
        <v>2</v>
      </c>
      <c r="I468" s="32">
        <v>45.3</v>
      </c>
      <c r="J468" s="26">
        <f t="shared" si="28"/>
        <v>45.3</v>
      </c>
      <c r="K468" s="33">
        <v>65000</v>
      </c>
      <c r="L468" s="27">
        <f t="shared" si="29"/>
        <v>2944500</v>
      </c>
      <c r="M468" s="33"/>
      <c r="N468" s="33">
        <f t="shared" si="31"/>
        <v>2944500</v>
      </c>
      <c r="O468" s="31"/>
      <c r="P468" s="31"/>
      <c r="Q468" s="28" t="s">
        <v>320</v>
      </c>
      <c r="R468" s="31" t="s">
        <v>184</v>
      </c>
    </row>
    <row r="469" spans="1:18" ht="20.100000000000001" customHeight="1">
      <c r="A469" s="28">
        <f t="shared" si="30"/>
        <v>461</v>
      </c>
      <c r="B469" s="28" t="s">
        <v>833</v>
      </c>
      <c r="C469" s="29" t="s">
        <v>859</v>
      </c>
      <c r="D469" s="30" t="s">
        <v>401</v>
      </c>
      <c r="E469" s="28">
        <v>9</v>
      </c>
      <c r="F469" s="31" t="s">
        <v>108</v>
      </c>
      <c r="G469" s="31" t="s">
        <v>483</v>
      </c>
      <c r="H469" s="28">
        <v>1</v>
      </c>
      <c r="I469" s="32">
        <v>45.1</v>
      </c>
      <c r="J469" s="26">
        <f t="shared" si="28"/>
        <v>45.1</v>
      </c>
      <c r="K469" s="33">
        <v>65000</v>
      </c>
      <c r="L469" s="27">
        <f t="shared" si="29"/>
        <v>2931500</v>
      </c>
      <c r="M469" s="33"/>
      <c r="N469" s="33">
        <f t="shared" si="31"/>
        <v>2931500</v>
      </c>
      <c r="O469" s="31"/>
      <c r="P469" s="31"/>
      <c r="Q469" s="28" t="s">
        <v>320</v>
      </c>
      <c r="R469" s="31" t="s">
        <v>184</v>
      </c>
    </row>
    <row r="470" spans="1:18" ht="20.100000000000001" customHeight="1">
      <c r="A470" s="28">
        <f t="shared" si="30"/>
        <v>462</v>
      </c>
      <c r="B470" s="28" t="s">
        <v>833</v>
      </c>
      <c r="C470" s="29" t="s">
        <v>859</v>
      </c>
      <c r="D470" s="30" t="s">
        <v>401</v>
      </c>
      <c r="E470" s="28">
        <v>9</v>
      </c>
      <c r="F470" s="31" t="s">
        <v>108</v>
      </c>
      <c r="G470" s="31" t="s">
        <v>483</v>
      </c>
      <c r="H470" s="28">
        <v>2</v>
      </c>
      <c r="I470" s="32">
        <v>45.3</v>
      </c>
      <c r="J470" s="26">
        <f t="shared" si="28"/>
        <v>45.3</v>
      </c>
      <c r="K470" s="33">
        <v>65000</v>
      </c>
      <c r="L470" s="27">
        <f t="shared" si="29"/>
        <v>2944500</v>
      </c>
      <c r="M470" s="33"/>
      <c r="N470" s="33">
        <f t="shared" si="31"/>
        <v>2944500</v>
      </c>
      <c r="O470" s="31"/>
      <c r="P470" s="31"/>
      <c r="Q470" s="28" t="s">
        <v>320</v>
      </c>
      <c r="R470" s="31" t="s">
        <v>184</v>
      </c>
    </row>
    <row r="471" spans="1:18" ht="20.100000000000001" customHeight="1">
      <c r="A471" s="28">
        <f t="shared" si="30"/>
        <v>463</v>
      </c>
      <c r="B471" s="28" t="s">
        <v>833</v>
      </c>
      <c r="C471" s="29" t="s">
        <v>859</v>
      </c>
      <c r="D471" s="30" t="s">
        <v>401</v>
      </c>
      <c r="E471" s="28">
        <v>9</v>
      </c>
      <c r="F471" s="31" t="s">
        <v>108</v>
      </c>
      <c r="G471" s="31" t="s">
        <v>483</v>
      </c>
      <c r="H471" s="28">
        <v>3</v>
      </c>
      <c r="I471" s="32">
        <v>45.4</v>
      </c>
      <c r="J471" s="26">
        <f t="shared" si="28"/>
        <v>45.4</v>
      </c>
      <c r="K471" s="33">
        <v>65000</v>
      </c>
      <c r="L471" s="27">
        <f t="shared" si="29"/>
        <v>2951000</v>
      </c>
      <c r="M471" s="33"/>
      <c r="N471" s="33">
        <f t="shared" si="31"/>
        <v>2951000</v>
      </c>
      <c r="O471" s="31"/>
      <c r="P471" s="31"/>
      <c r="Q471" s="28" t="s">
        <v>320</v>
      </c>
      <c r="R471" s="31" t="s">
        <v>184</v>
      </c>
    </row>
    <row r="472" spans="1:18" ht="20.100000000000001" customHeight="1">
      <c r="A472" s="28">
        <f t="shared" si="30"/>
        <v>464</v>
      </c>
      <c r="B472" s="28" t="s">
        <v>833</v>
      </c>
      <c r="C472" s="29" t="s">
        <v>859</v>
      </c>
      <c r="D472" s="30" t="s">
        <v>401</v>
      </c>
      <c r="E472" s="28">
        <v>9</v>
      </c>
      <c r="F472" s="31" t="s">
        <v>108</v>
      </c>
      <c r="G472" s="31" t="s">
        <v>483</v>
      </c>
      <c r="H472" s="28">
        <v>3</v>
      </c>
      <c r="I472" s="32">
        <v>45.4</v>
      </c>
      <c r="J472" s="26">
        <f t="shared" si="28"/>
        <v>45.4</v>
      </c>
      <c r="K472" s="33">
        <v>65000</v>
      </c>
      <c r="L472" s="27">
        <f t="shared" si="29"/>
        <v>2951000</v>
      </c>
      <c r="M472" s="33"/>
      <c r="N472" s="33">
        <f t="shared" si="31"/>
        <v>2951000</v>
      </c>
      <c r="O472" s="45"/>
      <c r="P472" s="45"/>
      <c r="Q472" s="28" t="s">
        <v>320</v>
      </c>
      <c r="R472" s="31" t="s">
        <v>184</v>
      </c>
    </row>
    <row r="473" spans="1:18" ht="20.100000000000001" customHeight="1">
      <c r="A473" s="28">
        <f t="shared" si="30"/>
        <v>465</v>
      </c>
      <c r="B473" s="28" t="s">
        <v>833</v>
      </c>
      <c r="C473" s="29" t="s">
        <v>859</v>
      </c>
      <c r="D473" s="30" t="s">
        <v>401</v>
      </c>
      <c r="E473" s="28">
        <v>9</v>
      </c>
      <c r="F473" s="31" t="s">
        <v>108</v>
      </c>
      <c r="G473" s="31" t="s">
        <v>483</v>
      </c>
      <c r="H473" s="28">
        <v>3</v>
      </c>
      <c r="I473" s="32">
        <v>45.4</v>
      </c>
      <c r="J473" s="26">
        <f t="shared" si="28"/>
        <v>45.4</v>
      </c>
      <c r="K473" s="33">
        <v>65000</v>
      </c>
      <c r="L473" s="27">
        <f t="shared" si="29"/>
        <v>2951000</v>
      </c>
      <c r="M473" s="33"/>
      <c r="N473" s="33">
        <f t="shared" si="31"/>
        <v>2951000</v>
      </c>
      <c r="O473" s="31"/>
      <c r="P473" s="31"/>
      <c r="Q473" s="28" t="s">
        <v>320</v>
      </c>
      <c r="R473" s="31" t="s">
        <v>184</v>
      </c>
    </row>
    <row r="474" spans="1:18" ht="20.100000000000001" customHeight="1">
      <c r="A474" s="28">
        <f t="shared" si="30"/>
        <v>466</v>
      </c>
      <c r="B474" s="28" t="s">
        <v>833</v>
      </c>
      <c r="C474" s="29" t="s">
        <v>859</v>
      </c>
      <c r="D474" s="30" t="s">
        <v>401</v>
      </c>
      <c r="E474" s="28">
        <v>9</v>
      </c>
      <c r="F474" s="31" t="s">
        <v>108</v>
      </c>
      <c r="G474" s="31" t="s">
        <v>483</v>
      </c>
      <c r="H474" s="28">
        <v>4</v>
      </c>
      <c r="I474" s="32">
        <v>45.5</v>
      </c>
      <c r="J474" s="26">
        <f t="shared" si="28"/>
        <v>45.5</v>
      </c>
      <c r="K474" s="33">
        <v>65000</v>
      </c>
      <c r="L474" s="27">
        <f t="shared" si="29"/>
        <v>2957500</v>
      </c>
      <c r="M474" s="33"/>
      <c r="N474" s="33">
        <f t="shared" si="31"/>
        <v>2957500</v>
      </c>
      <c r="O474" s="31"/>
      <c r="P474" s="31"/>
      <c r="Q474" s="28" t="s">
        <v>320</v>
      </c>
      <c r="R474" s="31" t="s">
        <v>184</v>
      </c>
    </row>
    <row r="475" spans="1:18" ht="20.100000000000001" customHeight="1">
      <c r="A475" s="28">
        <f t="shared" si="30"/>
        <v>467</v>
      </c>
      <c r="B475" s="28" t="s">
        <v>833</v>
      </c>
      <c r="C475" s="29" t="s">
        <v>859</v>
      </c>
      <c r="D475" s="30" t="s">
        <v>401</v>
      </c>
      <c r="E475" s="28">
        <v>9</v>
      </c>
      <c r="F475" s="31" t="s">
        <v>108</v>
      </c>
      <c r="G475" s="31" t="s">
        <v>483</v>
      </c>
      <c r="H475" s="28">
        <v>3</v>
      </c>
      <c r="I475" s="32">
        <v>45.4</v>
      </c>
      <c r="J475" s="26">
        <f t="shared" si="28"/>
        <v>45.4</v>
      </c>
      <c r="K475" s="33">
        <v>65000</v>
      </c>
      <c r="L475" s="27">
        <f t="shared" si="29"/>
        <v>2951000</v>
      </c>
      <c r="M475" s="33"/>
      <c r="N475" s="33">
        <f t="shared" si="31"/>
        <v>2951000</v>
      </c>
      <c r="O475" s="31"/>
      <c r="P475" s="31"/>
      <c r="Q475" s="28" t="s">
        <v>320</v>
      </c>
      <c r="R475" s="31" t="s">
        <v>184</v>
      </c>
    </row>
    <row r="476" spans="1:18" ht="20.100000000000001" customHeight="1">
      <c r="A476" s="28">
        <f t="shared" si="30"/>
        <v>468</v>
      </c>
      <c r="B476" s="28" t="s">
        <v>109</v>
      </c>
      <c r="C476" s="29" t="s">
        <v>354</v>
      </c>
      <c r="D476" s="30" t="s">
        <v>56</v>
      </c>
      <c r="E476" s="28">
        <v>9</v>
      </c>
      <c r="F476" s="31" t="s">
        <v>108</v>
      </c>
      <c r="G476" s="31" t="s">
        <v>483</v>
      </c>
      <c r="H476" s="28">
        <v>3</v>
      </c>
      <c r="I476" s="32">
        <v>45.4</v>
      </c>
      <c r="J476" s="26">
        <f t="shared" si="28"/>
        <v>45.4</v>
      </c>
      <c r="K476" s="33">
        <v>65000</v>
      </c>
      <c r="L476" s="27">
        <f t="shared" si="29"/>
        <v>2951000</v>
      </c>
      <c r="M476" s="33"/>
      <c r="N476" s="33">
        <f t="shared" si="31"/>
        <v>2951000</v>
      </c>
      <c r="O476" s="31"/>
      <c r="P476" s="31"/>
      <c r="Q476" s="28" t="s">
        <v>320</v>
      </c>
      <c r="R476" s="31" t="s">
        <v>184</v>
      </c>
    </row>
    <row r="477" spans="1:18" ht="20.100000000000001" customHeight="1">
      <c r="A477" s="28">
        <f t="shared" si="30"/>
        <v>469</v>
      </c>
      <c r="B477" s="28" t="s">
        <v>728</v>
      </c>
      <c r="C477" s="29" t="s">
        <v>740</v>
      </c>
      <c r="D477" s="30" t="s">
        <v>347</v>
      </c>
      <c r="E477" s="28">
        <v>9</v>
      </c>
      <c r="F477" s="31" t="s">
        <v>108</v>
      </c>
      <c r="G477" s="31" t="s">
        <v>483</v>
      </c>
      <c r="H477" s="28">
        <v>3</v>
      </c>
      <c r="I477" s="32">
        <v>45.4</v>
      </c>
      <c r="J477" s="26">
        <f t="shared" si="28"/>
        <v>45.4</v>
      </c>
      <c r="K477" s="33">
        <v>65000</v>
      </c>
      <c r="L477" s="27">
        <f t="shared" si="29"/>
        <v>2951000</v>
      </c>
      <c r="M477" s="33"/>
      <c r="N477" s="33">
        <f t="shared" si="31"/>
        <v>2951000</v>
      </c>
      <c r="O477" s="31"/>
      <c r="P477" s="31"/>
      <c r="Q477" s="28" t="s">
        <v>320</v>
      </c>
      <c r="R477" s="31" t="s">
        <v>184</v>
      </c>
    </row>
    <row r="478" spans="1:18" ht="20.100000000000001" customHeight="1">
      <c r="A478" s="28">
        <f t="shared" si="30"/>
        <v>470</v>
      </c>
      <c r="B478" s="28" t="s">
        <v>728</v>
      </c>
      <c r="C478" s="29" t="s">
        <v>740</v>
      </c>
      <c r="D478" s="30" t="s">
        <v>347</v>
      </c>
      <c r="E478" s="28">
        <v>9</v>
      </c>
      <c r="F478" s="31" t="s">
        <v>108</v>
      </c>
      <c r="G478" s="31" t="s">
        <v>483</v>
      </c>
      <c r="H478" s="28">
        <v>1</v>
      </c>
      <c r="I478" s="32">
        <v>45.1</v>
      </c>
      <c r="J478" s="26">
        <f t="shared" si="28"/>
        <v>45.1</v>
      </c>
      <c r="K478" s="33">
        <v>65000</v>
      </c>
      <c r="L478" s="27">
        <f t="shared" si="29"/>
        <v>2931500</v>
      </c>
      <c r="M478" s="33"/>
      <c r="N478" s="33">
        <f t="shared" si="31"/>
        <v>2931500</v>
      </c>
      <c r="O478" s="31"/>
      <c r="P478" s="31"/>
      <c r="Q478" s="28" t="s">
        <v>320</v>
      </c>
      <c r="R478" s="31" t="s">
        <v>184</v>
      </c>
    </row>
    <row r="479" spans="1:18" ht="20.100000000000001" customHeight="1">
      <c r="A479" s="28">
        <f t="shared" si="30"/>
        <v>471</v>
      </c>
      <c r="B479" s="28" t="s">
        <v>993</v>
      </c>
      <c r="C479" s="29" t="s">
        <v>935</v>
      </c>
      <c r="D479" s="30" t="s">
        <v>936</v>
      </c>
      <c r="E479" s="28">
        <v>9</v>
      </c>
      <c r="F479" s="31" t="s">
        <v>239</v>
      </c>
      <c r="G479" s="31" t="s">
        <v>317</v>
      </c>
      <c r="H479" s="28">
        <v>1</v>
      </c>
      <c r="I479" s="32">
        <v>45.1</v>
      </c>
      <c r="J479" s="26">
        <f t="shared" si="28"/>
        <v>45.1</v>
      </c>
      <c r="K479" s="33">
        <v>65000</v>
      </c>
      <c r="L479" s="27">
        <f t="shared" si="29"/>
        <v>2931500</v>
      </c>
      <c r="M479" s="33"/>
      <c r="N479" s="33">
        <f t="shared" si="31"/>
        <v>2931500</v>
      </c>
      <c r="O479" s="31"/>
      <c r="P479" s="31"/>
      <c r="Q479" s="28" t="s">
        <v>320</v>
      </c>
      <c r="R479" s="31" t="s">
        <v>240</v>
      </c>
    </row>
    <row r="480" spans="1:18" ht="20.100000000000001" customHeight="1">
      <c r="A480" s="28">
        <f t="shared" si="30"/>
        <v>472</v>
      </c>
      <c r="B480" s="28" t="s">
        <v>658</v>
      </c>
      <c r="C480" s="29" t="s">
        <v>499</v>
      </c>
      <c r="D480" s="30" t="s">
        <v>401</v>
      </c>
      <c r="E480" s="28">
        <v>9</v>
      </c>
      <c r="F480" s="31" t="s">
        <v>239</v>
      </c>
      <c r="G480" s="31" t="s">
        <v>318</v>
      </c>
      <c r="H480" s="28">
        <v>1</v>
      </c>
      <c r="I480" s="32">
        <v>45.1</v>
      </c>
      <c r="J480" s="26">
        <f t="shared" si="28"/>
        <v>45.1</v>
      </c>
      <c r="K480" s="33">
        <v>65000</v>
      </c>
      <c r="L480" s="27">
        <f t="shared" si="29"/>
        <v>2931500</v>
      </c>
      <c r="M480" s="33"/>
      <c r="N480" s="33">
        <f t="shared" si="31"/>
        <v>2931500</v>
      </c>
      <c r="O480" s="31"/>
      <c r="P480" s="31"/>
      <c r="Q480" s="28" t="s">
        <v>320</v>
      </c>
      <c r="R480" s="31" t="s">
        <v>240</v>
      </c>
    </row>
    <row r="481" spans="1:18" ht="20.100000000000001" customHeight="1">
      <c r="A481" s="28">
        <f t="shared" si="30"/>
        <v>473</v>
      </c>
      <c r="B481" s="28" t="s">
        <v>658</v>
      </c>
      <c r="C481" s="29" t="s">
        <v>499</v>
      </c>
      <c r="D481" s="30" t="s">
        <v>401</v>
      </c>
      <c r="E481" s="28">
        <v>9</v>
      </c>
      <c r="F481" s="31" t="s">
        <v>239</v>
      </c>
      <c r="G481" s="31" t="s">
        <v>318</v>
      </c>
      <c r="H481" s="28">
        <v>1</v>
      </c>
      <c r="I481" s="32">
        <v>30.1</v>
      </c>
      <c r="J481" s="26">
        <f t="shared" si="28"/>
        <v>30.1</v>
      </c>
      <c r="K481" s="33">
        <v>65000</v>
      </c>
      <c r="L481" s="27">
        <f t="shared" si="29"/>
        <v>1956500</v>
      </c>
      <c r="M481" s="33"/>
      <c r="N481" s="33">
        <f t="shared" si="31"/>
        <v>1956500</v>
      </c>
      <c r="O481" s="45"/>
      <c r="P481" s="45"/>
      <c r="Q481" s="28" t="s">
        <v>320</v>
      </c>
      <c r="R481" s="31" t="s">
        <v>240</v>
      </c>
    </row>
    <row r="482" spans="1:18" ht="20.100000000000001" customHeight="1">
      <c r="A482" s="28">
        <f t="shared" si="30"/>
        <v>474</v>
      </c>
      <c r="B482" s="28" t="s">
        <v>659</v>
      </c>
      <c r="C482" s="29" t="s">
        <v>464</v>
      </c>
      <c r="D482" s="30" t="s">
        <v>51</v>
      </c>
      <c r="E482" s="28">
        <v>9</v>
      </c>
      <c r="F482" s="31" t="s">
        <v>239</v>
      </c>
      <c r="G482" s="31" t="s">
        <v>319</v>
      </c>
      <c r="H482" s="28">
        <v>1</v>
      </c>
      <c r="I482" s="32">
        <v>30.1</v>
      </c>
      <c r="J482" s="26">
        <f t="shared" si="28"/>
        <v>30.1</v>
      </c>
      <c r="K482" s="33">
        <v>65000</v>
      </c>
      <c r="L482" s="27">
        <f t="shared" si="29"/>
        <v>1956500</v>
      </c>
      <c r="M482" s="33"/>
      <c r="N482" s="33">
        <f t="shared" si="31"/>
        <v>1956500</v>
      </c>
      <c r="O482" s="31"/>
      <c r="P482" s="31"/>
      <c r="Q482" s="28" t="s">
        <v>320</v>
      </c>
      <c r="R482" s="31" t="s">
        <v>240</v>
      </c>
    </row>
    <row r="483" spans="1:18" ht="20.100000000000001" customHeight="1">
      <c r="A483" s="28">
        <f t="shared" si="30"/>
        <v>475</v>
      </c>
      <c r="B483" s="28" t="s">
        <v>994</v>
      </c>
      <c r="C483" s="29" t="s">
        <v>937</v>
      </c>
      <c r="D483" s="30" t="s">
        <v>70</v>
      </c>
      <c r="E483" s="28">
        <v>9</v>
      </c>
      <c r="F483" s="31" t="s">
        <v>239</v>
      </c>
      <c r="G483" s="31" t="s">
        <v>318</v>
      </c>
      <c r="H483" s="28">
        <v>2</v>
      </c>
      <c r="I483" s="32">
        <v>30.3</v>
      </c>
      <c r="J483" s="26">
        <f t="shared" si="28"/>
        <v>30.3</v>
      </c>
      <c r="K483" s="33">
        <v>65000</v>
      </c>
      <c r="L483" s="27">
        <f t="shared" si="29"/>
        <v>1969500</v>
      </c>
      <c r="M483" s="33"/>
      <c r="N483" s="33">
        <f t="shared" si="31"/>
        <v>1969500</v>
      </c>
      <c r="O483" s="31"/>
      <c r="P483" s="31"/>
      <c r="Q483" s="28" t="s">
        <v>320</v>
      </c>
      <c r="R483" s="31" t="s">
        <v>240</v>
      </c>
    </row>
    <row r="484" spans="1:18" ht="20.100000000000001" customHeight="1">
      <c r="A484" s="28">
        <f t="shared" si="30"/>
        <v>476</v>
      </c>
      <c r="B484" s="28" t="s">
        <v>892</v>
      </c>
      <c r="C484" s="29" t="s">
        <v>425</v>
      </c>
      <c r="D484" s="30" t="s">
        <v>374</v>
      </c>
      <c r="E484" s="28">
        <v>9</v>
      </c>
      <c r="F484" s="31" t="s">
        <v>239</v>
      </c>
      <c r="G484" s="31" t="s">
        <v>1113</v>
      </c>
      <c r="H484" s="28">
        <v>1</v>
      </c>
      <c r="I484" s="32">
        <v>30.1</v>
      </c>
      <c r="J484" s="26">
        <f t="shared" si="28"/>
        <v>30.1</v>
      </c>
      <c r="K484" s="33">
        <v>65000</v>
      </c>
      <c r="L484" s="27">
        <f t="shared" si="29"/>
        <v>1956500</v>
      </c>
      <c r="M484" s="33"/>
      <c r="N484" s="33">
        <f t="shared" si="31"/>
        <v>1956500</v>
      </c>
      <c r="O484" s="31"/>
      <c r="P484" s="31"/>
      <c r="Q484" s="28" t="s">
        <v>320</v>
      </c>
      <c r="R484" s="31" t="s">
        <v>240</v>
      </c>
    </row>
    <row r="485" spans="1:18" ht="20.100000000000001" customHeight="1">
      <c r="A485" s="28">
        <f t="shared" si="30"/>
        <v>477</v>
      </c>
      <c r="B485" s="28" t="s">
        <v>892</v>
      </c>
      <c r="C485" s="29" t="s">
        <v>425</v>
      </c>
      <c r="D485" s="30" t="s">
        <v>374</v>
      </c>
      <c r="E485" s="28">
        <v>9</v>
      </c>
      <c r="F485" s="31" t="s">
        <v>239</v>
      </c>
      <c r="G485" s="31" t="s">
        <v>471</v>
      </c>
      <c r="H485" s="28">
        <v>1</v>
      </c>
      <c r="I485" s="32">
        <v>30.1</v>
      </c>
      <c r="J485" s="26">
        <f t="shared" si="28"/>
        <v>30.1</v>
      </c>
      <c r="K485" s="33">
        <v>65000</v>
      </c>
      <c r="L485" s="27">
        <f t="shared" si="29"/>
        <v>1956500</v>
      </c>
      <c r="M485" s="33"/>
      <c r="N485" s="33">
        <f t="shared" si="31"/>
        <v>1956500</v>
      </c>
      <c r="O485" s="31"/>
      <c r="P485" s="31"/>
      <c r="Q485" s="28" t="s">
        <v>320</v>
      </c>
      <c r="R485" s="31" t="s">
        <v>240</v>
      </c>
    </row>
    <row r="486" spans="1:18" ht="20.100000000000001" customHeight="1">
      <c r="A486" s="28">
        <f t="shared" si="30"/>
        <v>478</v>
      </c>
      <c r="B486" s="28" t="s">
        <v>994</v>
      </c>
      <c r="C486" s="29" t="s">
        <v>937</v>
      </c>
      <c r="D486" s="30" t="s">
        <v>70</v>
      </c>
      <c r="E486" s="28">
        <v>9</v>
      </c>
      <c r="F486" s="31" t="s">
        <v>239</v>
      </c>
      <c r="G486" s="31" t="s">
        <v>318</v>
      </c>
      <c r="H486" s="28">
        <v>1</v>
      </c>
      <c r="I486" s="32">
        <v>30.1</v>
      </c>
      <c r="J486" s="26">
        <f t="shared" si="28"/>
        <v>30.1</v>
      </c>
      <c r="K486" s="33">
        <v>65000</v>
      </c>
      <c r="L486" s="27">
        <f t="shared" si="29"/>
        <v>1956500</v>
      </c>
      <c r="M486" s="33"/>
      <c r="N486" s="33">
        <f t="shared" si="31"/>
        <v>1956500</v>
      </c>
      <c r="O486" s="31"/>
      <c r="P486" s="31" t="s">
        <v>1188</v>
      </c>
      <c r="Q486" s="28" t="s">
        <v>320</v>
      </c>
      <c r="R486" s="31" t="s">
        <v>240</v>
      </c>
    </row>
    <row r="487" spans="1:18" ht="20.100000000000001" customHeight="1">
      <c r="A487" s="28">
        <f t="shared" si="30"/>
        <v>479</v>
      </c>
      <c r="B487" s="28" t="s">
        <v>995</v>
      </c>
      <c r="C487" s="29" t="s">
        <v>279</v>
      </c>
      <c r="D487" s="30" t="s">
        <v>938</v>
      </c>
      <c r="E487" s="28">
        <v>9</v>
      </c>
      <c r="F487" s="31" t="s">
        <v>295</v>
      </c>
      <c r="G487" s="31" t="s">
        <v>296</v>
      </c>
      <c r="H487" s="28">
        <v>2</v>
      </c>
      <c r="I487" s="32">
        <v>30.3</v>
      </c>
      <c r="J487" s="26">
        <f t="shared" si="28"/>
        <v>30.3</v>
      </c>
      <c r="K487" s="33">
        <v>65000</v>
      </c>
      <c r="L487" s="27">
        <f t="shared" si="29"/>
        <v>1969500</v>
      </c>
      <c r="M487" s="33"/>
      <c r="N487" s="33">
        <f t="shared" si="31"/>
        <v>1969500</v>
      </c>
      <c r="O487" s="31"/>
      <c r="P487" s="31"/>
      <c r="Q487" s="28" t="s">
        <v>320</v>
      </c>
      <c r="R487" s="31" t="s">
        <v>228</v>
      </c>
    </row>
    <row r="488" spans="1:18" ht="20.100000000000001" customHeight="1">
      <c r="A488" s="28">
        <f t="shared" si="30"/>
        <v>480</v>
      </c>
      <c r="B488" s="28" t="s">
        <v>996</v>
      </c>
      <c r="C488" s="29" t="s">
        <v>96</v>
      </c>
      <c r="D488" s="30" t="s">
        <v>357</v>
      </c>
      <c r="E488" s="28">
        <v>9</v>
      </c>
      <c r="F488" s="31" t="s">
        <v>295</v>
      </c>
      <c r="G488" s="31" t="s">
        <v>297</v>
      </c>
      <c r="H488" s="28">
        <v>1</v>
      </c>
      <c r="I488" s="32">
        <v>45.1</v>
      </c>
      <c r="J488" s="26">
        <f t="shared" si="28"/>
        <v>45.1</v>
      </c>
      <c r="K488" s="33">
        <v>65000</v>
      </c>
      <c r="L488" s="27">
        <f t="shared" si="29"/>
        <v>2931500</v>
      </c>
      <c r="M488" s="33"/>
      <c r="N488" s="33">
        <f t="shared" si="31"/>
        <v>2931500</v>
      </c>
      <c r="O488" s="31"/>
      <c r="P488" s="31"/>
      <c r="Q488" s="28" t="s">
        <v>320</v>
      </c>
      <c r="R488" s="31" t="s">
        <v>228</v>
      </c>
    </row>
    <row r="489" spans="1:18" ht="20.100000000000001" customHeight="1">
      <c r="A489" s="28">
        <f t="shared" si="30"/>
        <v>481</v>
      </c>
      <c r="B489" s="28" t="s">
        <v>660</v>
      </c>
      <c r="C489" s="29" t="s">
        <v>97</v>
      </c>
      <c r="D489" s="30" t="s">
        <v>336</v>
      </c>
      <c r="E489" s="28">
        <v>9</v>
      </c>
      <c r="F489" s="31" t="s">
        <v>295</v>
      </c>
      <c r="G489" s="31" t="s">
        <v>298</v>
      </c>
      <c r="H489" s="28">
        <v>1</v>
      </c>
      <c r="I489" s="32">
        <v>30.1</v>
      </c>
      <c r="J489" s="26">
        <f t="shared" si="28"/>
        <v>30.1</v>
      </c>
      <c r="K489" s="33">
        <v>65000</v>
      </c>
      <c r="L489" s="27">
        <f t="shared" si="29"/>
        <v>1956500</v>
      </c>
      <c r="M489" s="33"/>
      <c r="N489" s="33">
        <f t="shared" si="31"/>
        <v>1956500</v>
      </c>
      <c r="O489" s="31"/>
      <c r="P489" s="31"/>
      <c r="Q489" s="28" t="s">
        <v>320</v>
      </c>
      <c r="R489" s="31" t="s">
        <v>228</v>
      </c>
    </row>
    <row r="490" spans="1:18" ht="20.100000000000001" customHeight="1">
      <c r="A490" s="28">
        <f t="shared" si="30"/>
        <v>482</v>
      </c>
      <c r="B490" s="28" t="s">
        <v>660</v>
      </c>
      <c r="C490" s="29" t="s">
        <v>97</v>
      </c>
      <c r="D490" s="30" t="s">
        <v>336</v>
      </c>
      <c r="E490" s="28">
        <v>9</v>
      </c>
      <c r="F490" s="31" t="s">
        <v>295</v>
      </c>
      <c r="G490" s="31" t="s">
        <v>1114</v>
      </c>
      <c r="H490" s="28">
        <v>3</v>
      </c>
      <c r="I490" s="32">
        <v>30.4</v>
      </c>
      <c r="J490" s="26">
        <f t="shared" si="28"/>
        <v>30.4</v>
      </c>
      <c r="K490" s="33">
        <v>65000</v>
      </c>
      <c r="L490" s="27">
        <f t="shared" si="29"/>
        <v>1976000</v>
      </c>
      <c r="M490" s="33"/>
      <c r="N490" s="33">
        <f t="shared" si="31"/>
        <v>1976000</v>
      </c>
      <c r="O490" s="31"/>
      <c r="P490" s="31"/>
      <c r="Q490" s="28" t="s">
        <v>320</v>
      </c>
      <c r="R490" s="31" t="s">
        <v>228</v>
      </c>
    </row>
    <row r="491" spans="1:18" ht="20.100000000000001" customHeight="1">
      <c r="A491" s="28">
        <f t="shared" si="30"/>
        <v>483</v>
      </c>
      <c r="B491" s="28" t="s">
        <v>997</v>
      </c>
      <c r="C491" s="29" t="s">
        <v>939</v>
      </c>
      <c r="D491" s="30" t="s">
        <v>940</v>
      </c>
      <c r="E491" s="28">
        <v>9</v>
      </c>
      <c r="F491" s="31" t="s">
        <v>252</v>
      </c>
      <c r="G491" s="31" t="s">
        <v>35</v>
      </c>
      <c r="H491" s="28">
        <v>1</v>
      </c>
      <c r="I491" s="32">
        <v>45.1</v>
      </c>
      <c r="J491" s="26">
        <f t="shared" si="28"/>
        <v>45.1</v>
      </c>
      <c r="K491" s="33">
        <v>65000</v>
      </c>
      <c r="L491" s="27">
        <f t="shared" si="29"/>
        <v>2931500</v>
      </c>
      <c r="M491" s="33"/>
      <c r="N491" s="33">
        <f t="shared" si="31"/>
        <v>2931500</v>
      </c>
      <c r="O491" s="31"/>
      <c r="P491" s="31"/>
      <c r="Q491" s="28" t="s">
        <v>320</v>
      </c>
      <c r="R491" s="31" t="s">
        <v>254</v>
      </c>
    </row>
    <row r="492" spans="1:18" ht="20.100000000000001" customHeight="1">
      <c r="A492" s="28">
        <f t="shared" si="30"/>
        <v>484</v>
      </c>
      <c r="B492" s="28" t="s">
        <v>998</v>
      </c>
      <c r="C492" s="29" t="s">
        <v>941</v>
      </c>
      <c r="D492" s="30" t="s">
        <v>65</v>
      </c>
      <c r="E492" s="28">
        <v>9</v>
      </c>
      <c r="F492" s="31" t="s">
        <v>252</v>
      </c>
      <c r="G492" s="31" t="s">
        <v>35</v>
      </c>
      <c r="H492" s="28">
        <v>2</v>
      </c>
      <c r="I492" s="32">
        <v>45.3</v>
      </c>
      <c r="J492" s="26">
        <f t="shared" si="28"/>
        <v>45.3</v>
      </c>
      <c r="K492" s="33">
        <v>65000</v>
      </c>
      <c r="L492" s="27">
        <f t="shared" si="29"/>
        <v>2944500</v>
      </c>
      <c r="M492" s="33"/>
      <c r="N492" s="33">
        <f t="shared" si="31"/>
        <v>2944500</v>
      </c>
      <c r="O492" s="31"/>
      <c r="P492" s="31"/>
      <c r="Q492" s="28" t="s">
        <v>320</v>
      </c>
      <c r="R492" s="31" t="s">
        <v>254</v>
      </c>
    </row>
    <row r="493" spans="1:18" ht="20.100000000000001" customHeight="1">
      <c r="A493" s="28">
        <f t="shared" si="30"/>
        <v>485</v>
      </c>
      <c r="B493" s="28" t="s">
        <v>729</v>
      </c>
      <c r="C493" s="29" t="s">
        <v>741</v>
      </c>
      <c r="D493" s="30" t="s">
        <v>340</v>
      </c>
      <c r="E493" s="28">
        <v>9</v>
      </c>
      <c r="F493" s="31" t="s">
        <v>252</v>
      </c>
      <c r="G493" s="31" t="s">
        <v>7</v>
      </c>
      <c r="H493" s="28">
        <v>3</v>
      </c>
      <c r="I493" s="32">
        <v>45.4</v>
      </c>
      <c r="J493" s="26">
        <f t="shared" si="28"/>
        <v>45.4</v>
      </c>
      <c r="K493" s="33">
        <v>65000</v>
      </c>
      <c r="L493" s="27">
        <f t="shared" si="29"/>
        <v>2951000</v>
      </c>
      <c r="M493" s="33"/>
      <c r="N493" s="33">
        <f t="shared" si="31"/>
        <v>2951000</v>
      </c>
      <c r="O493" s="31"/>
      <c r="P493" s="31"/>
      <c r="Q493" s="28" t="s">
        <v>320</v>
      </c>
      <c r="R493" s="31" t="s">
        <v>254</v>
      </c>
    </row>
    <row r="494" spans="1:18" ht="20.100000000000001" customHeight="1">
      <c r="A494" s="28">
        <f t="shared" si="30"/>
        <v>486</v>
      </c>
      <c r="B494" s="28" t="s">
        <v>999</v>
      </c>
      <c r="C494" s="29" t="s">
        <v>370</v>
      </c>
      <c r="D494" s="30" t="s">
        <v>942</v>
      </c>
      <c r="E494" s="28">
        <v>9</v>
      </c>
      <c r="F494" s="31" t="s">
        <v>860</v>
      </c>
      <c r="G494" s="31" t="s">
        <v>1115</v>
      </c>
      <c r="H494" s="28">
        <v>1</v>
      </c>
      <c r="I494" s="32">
        <v>15.1</v>
      </c>
      <c r="J494" s="26">
        <f t="shared" si="28"/>
        <v>15.1</v>
      </c>
      <c r="K494" s="33">
        <v>65000</v>
      </c>
      <c r="L494" s="27">
        <f t="shared" si="29"/>
        <v>981500</v>
      </c>
      <c r="M494" s="33"/>
      <c r="N494" s="33">
        <f t="shared" si="31"/>
        <v>981500</v>
      </c>
      <c r="O494" s="31"/>
      <c r="P494" s="31"/>
      <c r="Q494" s="28" t="s">
        <v>320</v>
      </c>
      <c r="R494" s="31" t="s">
        <v>28</v>
      </c>
    </row>
    <row r="495" spans="1:18" ht="20.100000000000001" customHeight="1">
      <c r="A495" s="28">
        <f t="shared" si="30"/>
        <v>487</v>
      </c>
      <c r="B495" s="28" t="s">
        <v>999</v>
      </c>
      <c r="C495" s="29" t="s">
        <v>370</v>
      </c>
      <c r="D495" s="30" t="s">
        <v>942</v>
      </c>
      <c r="E495" s="28">
        <v>9</v>
      </c>
      <c r="F495" s="31" t="s">
        <v>860</v>
      </c>
      <c r="G495" s="31" t="s">
        <v>1115</v>
      </c>
      <c r="H495" s="28">
        <v>1</v>
      </c>
      <c r="I495" s="32">
        <v>15.1</v>
      </c>
      <c r="J495" s="26">
        <f t="shared" si="28"/>
        <v>15.1</v>
      </c>
      <c r="K495" s="33">
        <v>65000</v>
      </c>
      <c r="L495" s="27">
        <f t="shared" si="29"/>
        <v>981500</v>
      </c>
      <c r="M495" s="33"/>
      <c r="N495" s="33">
        <f t="shared" si="31"/>
        <v>981500</v>
      </c>
      <c r="O495" s="31"/>
      <c r="P495" s="31"/>
      <c r="Q495" s="28" t="s">
        <v>320</v>
      </c>
      <c r="R495" s="31" t="s">
        <v>28</v>
      </c>
    </row>
    <row r="496" spans="1:18" ht="20.100000000000001" customHeight="1">
      <c r="A496" s="28">
        <f t="shared" si="30"/>
        <v>488</v>
      </c>
      <c r="B496" s="28" t="s">
        <v>730</v>
      </c>
      <c r="C496" s="29" t="s">
        <v>279</v>
      </c>
      <c r="D496" s="30" t="s">
        <v>357</v>
      </c>
      <c r="E496" s="28">
        <v>10</v>
      </c>
      <c r="F496" s="31" t="s">
        <v>231</v>
      </c>
      <c r="G496" s="31" t="s">
        <v>302</v>
      </c>
      <c r="H496" s="28">
        <v>3</v>
      </c>
      <c r="I496" s="32">
        <v>45.4</v>
      </c>
      <c r="J496" s="26">
        <f t="shared" si="28"/>
        <v>45.4</v>
      </c>
      <c r="K496" s="33">
        <v>65000</v>
      </c>
      <c r="L496" s="27">
        <f t="shared" si="29"/>
        <v>2951000</v>
      </c>
      <c r="M496" s="33"/>
      <c r="N496" s="33">
        <f t="shared" si="31"/>
        <v>2951000</v>
      </c>
      <c r="O496" s="31"/>
      <c r="P496" s="31"/>
      <c r="Q496" s="28" t="s">
        <v>320</v>
      </c>
      <c r="R496" s="31" t="s">
        <v>232</v>
      </c>
    </row>
    <row r="497" spans="1:18" ht="20.100000000000001" customHeight="1">
      <c r="A497" s="28">
        <f t="shared" si="30"/>
        <v>489</v>
      </c>
      <c r="B497" s="28" t="s">
        <v>730</v>
      </c>
      <c r="C497" s="29" t="s">
        <v>279</v>
      </c>
      <c r="D497" s="30" t="s">
        <v>357</v>
      </c>
      <c r="E497" s="28">
        <v>10</v>
      </c>
      <c r="F497" s="31" t="s">
        <v>231</v>
      </c>
      <c r="G497" s="31" t="s">
        <v>302</v>
      </c>
      <c r="H497" s="28">
        <v>1</v>
      </c>
      <c r="I497" s="32">
        <v>45.1</v>
      </c>
      <c r="J497" s="26">
        <f t="shared" si="28"/>
        <v>45.1</v>
      </c>
      <c r="K497" s="33">
        <v>65000</v>
      </c>
      <c r="L497" s="27">
        <f t="shared" si="29"/>
        <v>2931500</v>
      </c>
      <c r="M497" s="33"/>
      <c r="N497" s="33">
        <f t="shared" si="31"/>
        <v>2931500</v>
      </c>
      <c r="O497" s="31"/>
      <c r="P497" s="31"/>
      <c r="Q497" s="28" t="s">
        <v>320</v>
      </c>
      <c r="R497" s="31" t="s">
        <v>232</v>
      </c>
    </row>
    <row r="498" spans="1:18" ht="20.100000000000001" customHeight="1">
      <c r="A498" s="28">
        <f t="shared" si="30"/>
        <v>490</v>
      </c>
      <c r="B498" s="28" t="s">
        <v>730</v>
      </c>
      <c r="C498" s="29" t="s">
        <v>279</v>
      </c>
      <c r="D498" s="30" t="s">
        <v>357</v>
      </c>
      <c r="E498" s="28">
        <v>10</v>
      </c>
      <c r="F498" s="31" t="s">
        <v>231</v>
      </c>
      <c r="G498" s="31" t="s">
        <v>302</v>
      </c>
      <c r="H498" s="28">
        <v>1</v>
      </c>
      <c r="I498" s="32">
        <v>45.1</v>
      </c>
      <c r="J498" s="26">
        <f t="shared" si="28"/>
        <v>45.1</v>
      </c>
      <c r="K498" s="33">
        <v>65000</v>
      </c>
      <c r="L498" s="27">
        <f t="shared" si="29"/>
        <v>2931500</v>
      </c>
      <c r="M498" s="33"/>
      <c r="N498" s="33">
        <f t="shared" si="31"/>
        <v>2931500</v>
      </c>
      <c r="O498" s="31"/>
      <c r="P498" s="31"/>
      <c r="Q498" s="28" t="s">
        <v>320</v>
      </c>
      <c r="R498" s="31" t="s">
        <v>232</v>
      </c>
    </row>
    <row r="499" spans="1:18" ht="20.100000000000001" customHeight="1">
      <c r="A499" s="28">
        <f t="shared" si="30"/>
        <v>491</v>
      </c>
      <c r="B499" s="28" t="s">
        <v>730</v>
      </c>
      <c r="C499" s="29" t="s">
        <v>279</v>
      </c>
      <c r="D499" s="30" t="s">
        <v>357</v>
      </c>
      <c r="E499" s="28">
        <v>10</v>
      </c>
      <c r="F499" s="31" t="s">
        <v>231</v>
      </c>
      <c r="G499" s="31" t="s">
        <v>302</v>
      </c>
      <c r="H499" s="28">
        <v>1</v>
      </c>
      <c r="I499" s="32">
        <v>45.1</v>
      </c>
      <c r="J499" s="26">
        <f t="shared" si="28"/>
        <v>45.1</v>
      </c>
      <c r="K499" s="33">
        <v>65000</v>
      </c>
      <c r="L499" s="27">
        <f t="shared" si="29"/>
        <v>2931500</v>
      </c>
      <c r="M499" s="33"/>
      <c r="N499" s="33">
        <f t="shared" si="31"/>
        <v>2931500</v>
      </c>
      <c r="O499" s="31"/>
      <c r="P499" s="31"/>
      <c r="Q499" s="28" t="s">
        <v>320</v>
      </c>
      <c r="R499" s="31" t="s">
        <v>232</v>
      </c>
    </row>
    <row r="500" spans="1:18" ht="20.100000000000001" customHeight="1">
      <c r="A500" s="28">
        <f t="shared" si="30"/>
        <v>492</v>
      </c>
      <c r="B500" s="28" t="s">
        <v>730</v>
      </c>
      <c r="C500" s="29" t="s">
        <v>279</v>
      </c>
      <c r="D500" s="30" t="s">
        <v>357</v>
      </c>
      <c r="E500" s="28">
        <v>10</v>
      </c>
      <c r="F500" s="31" t="s">
        <v>231</v>
      </c>
      <c r="G500" s="31" t="s">
        <v>302</v>
      </c>
      <c r="H500" s="28">
        <v>2</v>
      </c>
      <c r="I500" s="32">
        <v>45.3</v>
      </c>
      <c r="J500" s="26">
        <f t="shared" si="28"/>
        <v>45.3</v>
      </c>
      <c r="K500" s="33">
        <v>65000</v>
      </c>
      <c r="L500" s="27">
        <f t="shared" si="29"/>
        <v>2944500</v>
      </c>
      <c r="M500" s="33"/>
      <c r="N500" s="33">
        <f t="shared" si="31"/>
        <v>2944500</v>
      </c>
      <c r="O500" s="31"/>
      <c r="P500" s="31"/>
      <c r="Q500" s="28" t="s">
        <v>320</v>
      </c>
      <c r="R500" s="31" t="s">
        <v>232</v>
      </c>
    </row>
    <row r="501" spans="1:18" ht="20.100000000000001" customHeight="1">
      <c r="A501" s="28">
        <f t="shared" si="30"/>
        <v>493</v>
      </c>
      <c r="B501" s="28" t="s">
        <v>730</v>
      </c>
      <c r="C501" s="29" t="s">
        <v>279</v>
      </c>
      <c r="D501" s="30" t="s">
        <v>357</v>
      </c>
      <c r="E501" s="28">
        <v>10</v>
      </c>
      <c r="F501" s="31" t="s">
        <v>231</v>
      </c>
      <c r="G501" s="31" t="s">
        <v>303</v>
      </c>
      <c r="H501" s="28">
        <v>3</v>
      </c>
      <c r="I501" s="32">
        <v>45.4</v>
      </c>
      <c r="J501" s="26">
        <f t="shared" si="28"/>
        <v>45.4</v>
      </c>
      <c r="K501" s="33">
        <v>65000</v>
      </c>
      <c r="L501" s="27">
        <f t="shared" si="29"/>
        <v>2951000</v>
      </c>
      <c r="M501" s="33"/>
      <c r="N501" s="33">
        <f t="shared" si="31"/>
        <v>2951000</v>
      </c>
      <c r="O501" s="31"/>
      <c r="P501" s="31"/>
      <c r="Q501" s="28" t="s">
        <v>320</v>
      </c>
      <c r="R501" s="31" t="s">
        <v>232</v>
      </c>
    </row>
    <row r="502" spans="1:18" ht="20.100000000000001" customHeight="1">
      <c r="A502" s="28">
        <f t="shared" si="30"/>
        <v>494</v>
      </c>
      <c r="B502" s="28" t="s">
        <v>730</v>
      </c>
      <c r="C502" s="29" t="s">
        <v>279</v>
      </c>
      <c r="D502" s="30" t="s">
        <v>357</v>
      </c>
      <c r="E502" s="28">
        <v>10</v>
      </c>
      <c r="F502" s="31" t="s">
        <v>231</v>
      </c>
      <c r="G502" s="31" t="s">
        <v>303</v>
      </c>
      <c r="H502" s="28">
        <v>1</v>
      </c>
      <c r="I502" s="32">
        <v>45.1</v>
      </c>
      <c r="J502" s="26">
        <f t="shared" si="28"/>
        <v>45.1</v>
      </c>
      <c r="K502" s="33">
        <v>65000</v>
      </c>
      <c r="L502" s="27">
        <f t="shared" si="29"/>
        <v>2931500</v>
      </c>
      <c r="M502" s="33"/>
      <c r="N502" s="33">
        <f t="shared" si="31"/>
        <v>2931500</v>
      </c>
      <c r="O502" s="31"/>
      <c r="P502" s="31"/>
      <c r="Q502" s="28" t="s">
        <v>320</v>
      </c>
      <c r="R502" s="31" t="s">
        <v>232</v>
      </c>
    </row>
    <row r="503" spans="1:18" ht="20.100000000000001" customHeight="1">
      <c r="A503" s="28">
        <f t="shared" si="30"/>
        <v>495</v>
      </c>
      <c r="B503" s="28" t="s">
        <v>730</v>
      </c>
      <c r="C503" s="29" t="s">
        <v>279</v>
      </c>
      <c r="D503" s="30" t="s">
        <v>357</v>
      </c>
      <c r="E503" s="28">
        <v>10</v>
      </c>
      <c r="F503" s="31" t="s">
        <v>231</v>
      </c>
      <c r="G503" s="31" t="s">
        <v>303</v>
      </c>
      <c r="H503" s="28">
        <v>3</v>
      </c>
      <c r="I503" s="32">
        <v>45.4</v>
      </c>
      <c r="J503" s="26">
        <f t="shared" si="28"/>
        <v>45.4</v>
      </c>
      <c r="K503" s="33">
        <v>65000</v>
      </c>
      <c r="L503" s="27">
        <f t="shared" si="29"/>
        <v>2951000</v>
      </c>
      <c r="M503" s="33"/>
      <c r="N503" s="33">
        <f t="shared" si="31"/>
        <v>2951000</v>
      </c>
      <c r="O503" s="31"/>
      <c r="P503" s="31"/>
      <c r="Q503" s="28" t="s">
        <v>320</v>
      </c>
      <c r="R503" s="31" t="s">
        <v>232</v>
      </c>
    </row>
    <row r="504" spans="1:18" ht="20.100000000000001" customHeight="1">
      <c r="A504" s="28">
        <f t="shared" si="30"/>
        <v>496</v>
      </c>
      <c r="B504" s="28" t="s">
        <v>730</v>
      </c>
      <c r="C504" s="29" t="s">
        <v>279</v>
      </c>
      <c r="D504" s="30" t="s">
        <v>357</v>
      </c>
      <c r="E504" s="28">
        <v>10</v>
      </c>
      <c r="F504" s="31" t="s">
        <v>231</v>
      </c>
      <c r="G504" s="31" t="s">
        <v>304</v>
      </c>
      <c r="H504" s="28">
        <v>2</v>
      </c>
      <c r="I504" s="32">
        <v>45.3</v>
      </c>
      <c r="J504" s="26">
        <f t="shared" si="28"/>
        <v>45.3</v>
      </c>
      <c r="K504" s="33">
        <v>65000</v>
      </c>
      <c r="L504" s="27">
        <f t="shared" si="29"/>
        <v>2944500</v>
      </c>
      <c r="M504" s="33"/>
      <c r="N504" s="33">
        <f t="shared" si="31"/>
        <v>2944500</v>
      </c>
      <c r="O504" s="31"/>
      <c r="P504" s="31"/>
      <c r="Q504" s="28" t="s">
        <v>320</v>
      </c>
      <c r="R504" s="31" t="s">
        <v>232</v>
      </c>
    </row>
    <row r="505" spans="1:18" ht="20.100000000000001" customHeight="1">
      <c r="A505" s="28">
        <f t="shared" si="30"/>
        <v>497</v>
      </c>
      <c r="B505" s="28" t="s">
        <v>730</v>
      </c>
      <c r="C505" s="29" t="s">
        <v>279</v>
      </c>
      <c r="D505" s="30" t="s">
        <v>357</v>
      </c>
      <c r="E505" s="28">
        <v>10</v>
      </c>
      <c r="F505" s="31" t="s">
        <v>231</v>
      </c>
      <c r="G505" s="31" t="s">
        <v>1116</v>
      </c>
      <c r="H505" s="28">
        <v>1</v>
      </c>
      <c r="I505" s="32">
        <v>45.1</v>
      </c>
      <c r="J505" s="26">
        <f t="shared" si="28"/>
        <v>45.1</v>
      </c>
      <c r="K505" s="33">
        <v>65000</v>
      </c>
      <c r="L505" s="27">
        <f t="shared" si="29"/>
        <v>2931500</v>
      </c>
      <c r="M505" s="33"/>
      <c r="N505" s="33">
        <f t="shared" si="31"/>
        <v>2931500</v>
      </c>
      <c r="O505" s="31"/>
      <c r="P505" s="31"/>
      <c r="Q505" s="28" t="s">
        <v>320</v>
      </c>
      <c r="R505" s="31" t="s">
        <v>232</v>
      </c>
    </row>
    <row r="506" spans="1:18" ht="20.100000000000001" customHeight="1">
      <c r="A506" s="28">
        <f t="shared" si="30"/>
        <v>498</v>
      </c>
      <c r="B506" s="28" t="s">
        <v>1000</v>
      </c>
      <c r="C506" s="29" t="s">
        <v>943</v>
      </c>
      <c r="D506" s="30" t="s">
        <v>944</v>
      </c>
      <c r="E506" s="28">
        <v>10</v>
      </c>
      <c r="F506" s="31" t="s">
        <v>231</v>
      </c>
      <c r="G506" s="31" t="s">
        <v>302</v>
      </c>
      <c r="H506" s="28">
        <v>3</v>
      </c>
      <c r="I506" s="32">
        <v>45.4</v>
      </c>
      <c r="J506" s="26">
        <f t="shared" si="28"/>
        <v>45.4</v>
      </c>
      <c r="K506" s="33">
        <v>65000</v>
      </c>
      <c r="L506" s="27">
        <f t="shared" si="29"/>
        <v>2951000</v>
      </c>
      <c r="M506" s="33"/>
      <c r="N506" s="33">
        <f t="shared" si="31"/>
        <v>2951000</v>
      </c>
      <c r="O506" s="31"/>
      <c r="P506" s="31"/>
      <c r="Q506" s="28" t="s">
        <v>320</v>
      </c>
      <c r="R506" s="31" t="s">
        <v>232</v>
      </c>
    </row>
    <row r="507" spans="1:18" ht="20.100000000000001" customHeight="1">
      <c r="A507" s="28">
        <f t="shared" si="30"/>
        <v>499</v>
      </c>
      <c r="B507" s="28" t="s">
        <v>637</v>
      </c>
      <c r="C507" s="29" t="s">
        <v>114</v>
      </c>
      <c r="D507" s="30" t="s">
        <v>115</v>
      </c>
      <c r="E507" s="28">
        <v>10</v>
      </c>
      <c r="F507" s="31" t="s">
        <v>231</v>
      </c>
      <c r="G507" s="31" t="s">
        <v>1117</v>
      </c>
      <c r="H507" s="28">
        <v>1</v>
      </c>
      <c r="I507" s="32">
        <v>45.1</v>
      </c>
      <c r="J507" s="26">
        <f t="shared" si="28"/>
        <v>45.1</v>
      </c>
      <c r="K507" s="33">
        <v>65000</v>
      </c>
      <c r="L507" s="27">
        <f t="shared" si="29"/>
        <v>2931500</v>
      </c>
      <c r="M507" s="33"/>
      <c r="N507" s="33">
        <f t="shared" si="31"/>
        <v>2931500</v>
      </c>
      <c r="O507" s="31"/>
      <c r="P507" s="31"/>
      <c r="Q507" s="28" t="s">
        <v>320</v>
      </c>
      <c r="R507" s="31" t="s">
        <v>232</v>
      </c>
    </row>
    <row r="508" spans="1:18" ht="20.100000000000001" customHeight="1">
      <c r="A508" s="28">
        <f t="shared" si="30"/>
        <v>500</v>
      </c>
      <c r="B508" s="28" t="s">
        <v>637</v>
      </c>
      <c r="C508" s="29" t="s">
        <v>114</v>
      </c>
      <c r="D508" s="30" t="s">
        <v>115</v>
      </c>
      <c r="E508" s="28">
        <v>10</v>
      </c>
      <c r="F508" s="31" t="s">
        <v>231</v>
      </c>
      <c r="G508" s="31" t="s">
        <v>1118</v>
      </c>
      <c r="H508" s="28">
        <v>3</v>
      </c>
      <c r="I508" s="32">
        <v>45.4</v>
      </c>
      <c r="J508" s="26">
        <f t="shared" si="28"/>
        <v>45.4</v>
      </c>
      <c r="K508" s="33">
        <v>65000</v>
      </c>
      <c r="L508" s="27">
        <f t="shared" si="29"/>
        <v>2951000</v>
      </c>
      <c r="M508" s="33"/>
      <c r="N508" s="33">
        <f t="shared" si="31"/>
        <v>2951000</v>
      </c>
      <c r="O508" s="31"/>
      <c r="P508" s="31"/>
      <c r="Q508" s="28" t="s">
        <v>320</v>
      </c>
      <c r="R508" s="31" t="s">
        <v>232</v>
      </c>
    </row>
    <row r="509" spans="1:18" ht="20.100000000000001" customHeight="1">
      <c r="A509" s="28">
        <f t="shared" si="30"/>
        <v>501</v>
      </c>
      <c r="B509" s="28" t="s">
        <v>637</v>
      </c>
      <c r="C509" s="29" t="s">
        <v>114</v>
      </c>
      <c r="D509" s="30" t="s">
        <v>115</v>
      </c>
      <c r="E509" s="28">
        <v>10</v>
      </c>
      <c r="F509" s="31" t="s">
        <v>231</v>
      </c>
      <c r="G509" s="31" t="s">
        <v>302</v>
      </c>
      <c r="H509" s="28">
        <v>1</v>
      </c>
      <c r="I509" s="32">
        <v>45.1</v>
      </c>
      <c r="J509" s="26">
        <f t="shared" si="28"/>
        <v>45.1</v>
      </c>
      <c r="K509" s="33">
        <v>65000</v>
      </c>
      <c r="L509" s="27">
        <f t="shared" si="29"/>
        <v>2931500</v>
      </c>
      <c r="M509" s="33"/>
      <c r="N509" s="33">
        <f t="shared" si="31"/>
        <v>2931500</v>
      </c>
      <c r="O509" s="31"/>
      <c r="P509" s="31"/>
      <c r="Q509" s="28" t="s">
        <v>320</v>
      </c>
      <c r="R509" s="31" t="s">
        <v>232</v>
      </c>
    </row>
    <row r="510" spans="1:18" ht="20.100000000000001" customHeight="1">
      <c r="A510" s="28">
        <f t="shared" si="30"/>
        <v>502</v>
      </c>
      <c r="B510" s="28" t="s">
        <v>637</v>
      </c>
      <c r="C510" s="29" t="s">
        <v>114</v>
      </c>
      <c r="D510" s="30" t="s">
        <v>115</v>
      </c>
      <c r="E510" s="28">
        <v>10</v>
      </c>
      <c r="F510" s="31" t="s">
        <v>231</v>
      </c>
      <c r="G510" s="31" t="s">
        <v>302</v>
      </c>
      <c r="H510" s="28">
        <v>3</v>
      </c>
      <c r="I510" s="32">
        <v>45.4</v>
      </c>
      <c r="J510" s="26">
        <f t="shared" si="28"/>
        <v>45.4</v>
      </c>
      <c r="K510" s="33">
        <v>65000</v>
      </c>
      <c r="L510" s="27">
        <f t="shared" si="29"/>
        <v>2951000</v>
      </c>
      <c r="M510" s="33"/>
      <c r="N510" s="33">
        <f t="shared" si="31"/>
        <v>2951000</v>
      </c>
      <c r="O510" s="31"/>
      <c r="P510" s="31"/>
      <c r="Q510" s="28" t="s">
        <v>320</v>
      </c>
      <c r="R510" s="31" t="s">
        <v>232</v>
      </c>
    </row>
    <row r="511" spans="1:18" ht="20.100000000000001" customHeight="1">
      <c r="A511" s="28">
        <f t="shared" si="30"/>
        <v>503</v>
      </c>
      <c r="B511" s="28" t="s">
        <v>637</v>
      </c>
      <c r="C511" s="29" t="s">
        <v>114</v>
      </c>
      <c r="D511" s="30" t="s">
        <v>115</v>
      </c>
      <c r="E511" s="28">
        <v>10</v>
      </c>
      <c r="F511" s="31" t="s">
        <v>231</v>
      </c>
      <c r="G511" s="31" t="s">
        <v>302</v>
      </c>
      <c r="H511" s="28">
        <v>3</v>
      </c>
      <c r="I511" s="32">
        <v>45.4</v>
      </c>
      <c r="J511" s="26">
        <f t="shared" si="28"/>
        <v>45.4</v>
      </c>
      <c r="K511" s="33">
        <v>65000</v>
      </c>
      <c r="L511" s="27">
        <f t="shared" si="29"/>
        <v>2951000</v>
      </c>
      <c r="M511" s="33"/>
      <c r="N511" s="33">
        <f t="shared" si="31"/>
        <v>2951000</v>
      </c>
      <c r="O511" s="31"/>
      <c r="P511" s="31"/>
      <c r="Q511" s="28" t="s">
        <v>320</v>
      </c>
      <c r="R511" s="31" t="s">
        <v>232</v>
      </c>
    </row>
    <row r="512" spans="1:18" ht="20.100000000000001" customHeight="1">
      <c r="A512" s="28">
        <f t="shared" si="30"/>
        <v>504</v>
      </c>
      <c r="B512" s="28" t="s">
        <v>637</v>
      </c>
      <c r="C512" s="29" t="s">
        <v>114</v>
      </c>
      <c r="D512" s="30" t="s">
        <v>115</v>
      </c>
      <c r="E512" s="28">
        <v>10</v>
      </c>
      <c r="F512" s="31" t="s">
        <v>231</v>
      </c>
      <c r="G512" s="31" t="s">
        <v>303</v>
      </c>
      <c r="H512" s="28">
        <v>3</v>
      </c>
      <c r="I512" s="32">
        <v>45.4</v>
      </c>
      <c r="J512" s="26">
        <f t="shared" si="28"/>
        <v>45.4</v>
      </c>
      <c r="K512" s="33">
        <v>65000</v>
      </c>
      <c r="L512" s="27">
        <f t="shared" si="29"/>
        <v>2951000</v>
      </c>
      <c r="M512" s="33"/>
      <c r="N512" s="33">
        <f t="shared" si="31"/>
        <v>2951000</v>
      </c>
      <c r="O512" s="31"/>
      <c r="P512" s="31"/>
      <c r="Q512" s="28" t="s">
        <v>320</v>
      </c>
      <c r="R512" s="31" t="s">
        <v>232</v>
      </c>
    </row>
    <row r="513" spans="1:18" ht="20.100000000000001" customHeight="1">
      <c r="A513" s="28">
        <f t="shared" si="30"/>
        <v>505</v>
      </c>
      <c r="B513" s="28" t="s">
        <v>637</v>
      </c>
      <c r="C513" s="29" t="s">
        <v>114</v>
      </c>
      <c r="D513" s="30" t="s">
        <v>115</v>
      </c>
      <c r="E513" s="28">
        <v>10</v>
      </c>
      <c r="F513" s="31" t="s">
        <v>231</v>
      </c>
      <c r="G513" s="31" t="s">
        <v>303</v>
      </c>
      <c r="H513" s="28">
        <v>3</v>
      </c>
      <c r="I513" s="32">
        <v>45.4</v>
      </c>
      <c r="J513" s="26">
        <f t="shared" si="28"/>
        <v>45.4</v>
      </c>
      <c r="K513" s="33">
        <v>65000</v>
      </c>
      <c r="L513" s="27">
        <f t="shared" si="29"/>
        <v>2951000</v>
      </c>
      <c r="M513" s="33"/>
      <c r="N513" s="33">
        <f t="shared" si="31"/>
        <v>2951000</v>
      </c>
      <c r="O513" s="31"/>
      <c r="P513" s="31"/>
      <c r="Q513" s="28" t="s">
        <v>320</v>
      </c>
      <c r="R513" s="31" t="s">
        <v>232</v>
      </c>
    </row>
    <row r="514" spans="1:18" ht="20.100000000000001" customHeight="1">
      <c r="A514" s="28">
        <f t="shared" si="30"/>
        <v>506</v>
      </c>
      <c r="B514" s="28" t="s">
        <v>637</v>
      </c>
      <c r="C514" s="29" t="s">
        <v>114</v>
      </c>
      <c r="D514" s="30" t="s">
        <v>115</v>
      </c>
      <c r="E514" s="28">
        <v>10</v>
      </c>
      <c r="F514" s="31" t="s">
        <v>231</v>
      </c>
      <c r="G514" s="31" t="s">
        <v>303</v>
      </c>
      <c r="H514" s="28">
        <v>1</v>
      </c>
      <c r="I514" s="32">
        <v>45.1</v>
      </c>
      <c r="J514" s="26">
        <f t="shared" si="28"/>
        <v>45.1</v>
      </c>
      <c r="K514" s="33">
        <v>65000</v>
      </c>
      <c r="L514" s="27">
        <f t="shared" si="29"/>
        <v>2931500</v>
      </c>
      <c r="M514" s="33"/>
      <c r="N514" s="33">
        <f t="shared" si="31"/>
        <v>2931500</v>
      </c>
      <c r="O514" s="31"/>
      <c r="P514" s="31"/>
      <c r="Q514" s="28" t="s">
        <v>320</v>
      </c>
      <c r="R514" s="31" t="s">
        <v>232</v>
      </c>
    </row>
    <row r="515" spans="1:18" ht="20.100000000000001" customHeight="1">
      <c r="A515" s="28">
        <f t="shared" si="30"/>
        <v>507</v>
      </c>
      <c r="B515" s="28" t="s">
        <v>1001</v>
      </c>
      <c r="C515" s="29" t="s">
        <v>60</v>
      </c>
      <c r="D515" s="30" t="s">
        <v>82</v>
      </c>
      <c r="E515" s="28">
        <v>10</v>
      </c>
      <c r="F515" s="31" t="s">
        <v>231</v>
      </c>
      <c r="G515" s="31" t="s">
        <v>302</v>
      </c>
      <c r="H515" s="28">
        <v>3</v>
      </c>
      <c r="I515" s="32">
        <v>45.4</v>
      </c>
      <c r="J515" s="26">
        <f t="shared" si="28"/>
        <v>45.4</v>
      </c>
      <c r="K515" s="33">
        <v>65000</v>
      </c>
      <c r="L515" s="27">
        <f t="shared" si="29"/>
        <v>2951000</v>
      </c>
      <c r="M515" s="33"/>
      <c r="N515" s="33">
        <f t="shared" si="31"/>
        <v>2951000</v>
      </c>
      <c r="O515" s="31"/>
      <c r="P515" s="31"/>
      <c r="Q515" s="28" t="s">
        <v>320</v>
      </c>
      <c r="R515" s="31" t="s">
        <v>232</v>
      </c>
    </row>
    <row r="516" spans="1:18" ht="20.100000000000001" customHeight="1">
      <c r="A516" s="28">
        <f t="shared" si="30"/>
        <v>508</v>
      </c>
      <c r="B516" s="28" t="s">
        <v>638</v>
      </c>
      <c r="C516" s="29" t="s">
        <v>233</v>
      </c>
      <c r="D516" s="30" t="s">
        <v>344</v>
      </c>
      <c r="E516" s="28">
        <v>10</v>
      </c>
      <c r="F516" s="31" t="s">
        <v>231</v>
      </c>
      <c r="G516" s="31" t="s">
        <v>303</v>
      </c>
      <c r="H516" s="28">
        <v>2</v>
      </c>
      <c r="I516" s="32">
        <v>45.3</v>
      </c>
      <c r="J516" s="26">
        <f t="shared" si="28"/>
        <v>45.3</v>
      </c>
      <c r="K516" s="33">
        <v>65000</v>
      </c>
      <c r="L516" s="27">
        <f t="shared" si="29"/>
        <v>2944500</v>
      </c>
      <c r="M516" s="33"/>
      <c r="N516" s="33">
        <f t="shared" si="31"/>
        <v>2944500</v>
      </c>
      <c r="O516" s="31"/>
      <c r="P516" s="31"/>
      <c r="Q516" s="28" t="s">
        <v>320</v>
      </c>
      <c r="R516" s="31" t="s">
        <v>232</v>
      </c>
    </row>
    <row r="517" spans="1:18" ht="20.100000000000001" customHeight="1">
      <c r="A517" s="28">
        <f t="shared" si="30"/>
        <v>509</v>
      </c>
      <c r="B517" s="28" t="s">
        <v>638</v>
      </c>
      <c r="C517" s="29" t="s">
        <v>233</v>
      </c>
      <c r="D517" s="30" t="s">
        <v>344</v>
      </c>
      <c r="E517" s="28">
        <v>10</v>
      </c>
      <c r="F517" s="31" t="s">
        <v>231</v>
      </c>
      <c r="G517" s="31" t="s">
        <v>1118</v>
      </c>
      <c r="H517" s="28">
        <v>2</v>
      </c>
      <c r="I517" s="32">
        <v>45.3</v>
      </c>
      <c r="J517" s="26">
        <f t="shared" ref="J517:J580" si="32">IF(Q517="ĐH",I517,IF(Q517="CH",I517*1.5,I517*2))</f>
        <v>45.3</v>
      </c>
      <c r="K517" s="33">
        <v>65000</v>
      </c>
      <c r="L517" s="27">
        <f t="shared" si="29"/>
        <v>2944500</v>
      </c>
      <c r="M517" s="33"/>
      <c r="N517" s="33">
        <f t="shared" si="31"/>
        <v>2944500</v>
      </c>
      <c r="O517" s="31"/>
      <c r="P517" s="31"/>
      <c r="Q517" s="28" t="s">
        <v>320</v>
      </c>
      <c r="R517" s="31" t="s">
        <v>232</v>
      </c>
    </row>
    <row r="518" spans="1:18" ht="20.100000000000001" customHeight="1">
      <c r="A518" s="28">
        <f t="shared" si="30"/>
        <v>510</v>
      </c>
      <c r="B518" s="28" t="s">
        <v>638</v>
      </c>
      <c r="C518" s="29" t="s">
        <v>233</v>
      </c>
      <c r="D518" s="30" t="s">
        <v>344</v>
      </c>
      <c r="E518" s="28">
        <v>10</v>
      </c>
      <c r="F518" s="31" t="s">
        <v>231</v>
      </c>
      <c r="G518" s="31" t="s">
        <v>302</v>
      </c>
      <c r="H518" s="28">
        <v>3</v>
      </c>
      <c r="I518" s="32">
        <v>45.4</v>
      </c>
      <c r="J518" s="26">
        <f t="shared" si="32"/>
        <v>45.4</v>
      </c>
      <c r="K518" s="33">
        <v>65000</v>
      </c>
      <c r="L518" s="27">
        <f t="shared" si="29"/>
        <v>2951000</v>
      </c>
      <c r="M518" s="33"/>
      <c r="N518" s="33">
        <f t="shared" si="31"/>
        <v>2951000</v>
      </c>
      <c r="O518" s="31"/>
      <c r="P518" s="31"/>
      <c r="Q518" s="28" t="s">
        <v>320</v>
      </c>
      <c r="R518" s="31" t="s">
        <v>232</v>
      </c>
    </row>
    <row r="519" spans="1:18" ht="20.100000000000001" customHeight="1">
      <c r="A519" s="28">
        <f t="shared" si="30"/>
        <v>511</v>
      </c>
      <c r="B519" s="28" t="s">
        <v>638</v>
      </c>
      <c r="C519" s="29" t="s">
        <v>233</v>
      </c>
      <c r="D519" s="30" t="s">
        <v>344</v>
      </c>
      <c r="E519" s="28">
        <v>10</v>
      </c>
      <c r="F519" s="31" t="s">
        <v>231</v>
      </c>
      <c r="G519" s="31" t="s">
        <v>302</v>
      </c>
      <c r="H519" s="28">
        <v>3</v>
      </c>
      <c r="I519" s="32">
        <v>45.4</v>
      </c>
      <c r="J519" s="26">
        <f t="shared" si="32"/>
        <v>45.4</v>
      </c>
      <c r="K519" s="33">
        <v>65000</v>
      </c>
      <c r="L519" s="27">
        <f t="shared" si="29"/>
        <v>2951000</v>
      </c>
      <c r="M519" s="33"/>
      <c r="N519" s="33">
        <f t="shared" si="31"/>
        <v>2951000</v>
      </c>
      <c r="O519" s="31"/>
      <c r="P519" s="31"/>
      <c r="Q519" s="28" t="s">
        <v>320</v>
      </c>
      <c r="R519" s="31" t="s">
        <v>232</v>
      </c>
    </row>
    <row r="520" spans="1:18" ht="20.100000000000001" customHeight="1">
      <c r="A520" s="28">
        <f t="shared" si="30"/>
        <v>512</v>
      </c>
      <c r="B520" s="28" t="s">
        <v>638</v>
      </c>
      <c r="C520" s="29" t="s">
        <v>233</v>
      </c>
      <c r="D520" s="30" t="s">
        <v>344</v>
      </c>
      <c r="E520" s="28">
        <v>10</v>
      </c>
      <c r="F520" s="31" t="s">
        <v>231</v>
      </c>
      <c r="G520" s="31" t="s">
        <v>302</v>
      </c>
      <c r="H520" s="28">
        <v>1</v>
      </c>
      <c r="I520" s="32">
        <v>45.1</v>
      </c>
      <c r="J520" s="26">
        <f t="shared" si="32"/>
        <v>45.1</v>
      </c>
      <c r="K520" s="33">
        <v>65000</v>
      </c>
      <c r="L520" s="27">
        <f t="shared" si="29"/>
        <v>2931500</v>
      </c>
      <c r="M520" s="33"/>
      <c r="N520" s="33">
        <f t="shared" si="31"/>
        <v>2931500</v>
      </c>
      <c r="O520" s="31"/>
      <c r="P520" s="31"/>
      <c r="Q520" s="28" t="s">
        <v>320</v>
      </c>
      <c r="R520" s="31" t="s">
        <v>232</v>
      </c>
    </row>
    <row r="521" spans="1:18" ht="20.100000000000001" customHeight="1">
      <c r="A521" s="28">
        <f t="shared" si="30"/>
        <v>513</v>
      </c>
      <c r="B521" s="28" t="s">
        <v>638</v>
      </c>
      <c r="C521" s="29" t="s">
        <v>233</v>
      </c>
      <c r="D521" s="30" t="s">
        <v>344</v>
      </c>
      <c r="E521" s="28">
        <v>10</v>
      </c>
      <c r="F521" s="31" t="s">
        <v>231</v>
      </c>
      <c r="G521" s="31" t="s">
        <v>302</v>
      </c>
      <c r="H521" s="28">
        <v>2</v>
      </c>
      <c r="I521" s="32">
        <v>45.3</v>
      </c>
      <c r="J521" s="26">
        <f t="shared" si="32"/>
        <v>45.3</v>
      </c>
      <c r="K521" s="33">
        <v>65000</v>
      </c>
      <c r="L521" s="27">
        <f t="shared" ref="L521:L584" si="33">K521*J521</f>
        <v>2944500</v>
      </c>
      <c r="M521" s="33"/>
      <c r="N521" s="33">
        <f t="shared" si="31"/>
        <v>2944500</v>
      </c>
      <c r="O521" s="31"/>
      <c r="P521" s="31"/>
      <c r="Q521" s="28" t="s">
        <v>320</v>
      </c>
      <c r="R521" s="31" t="s">
        <v>232</v>
      </c>
    </row>
    <row r="522" spans="1:18" ht="20.100000000000001" customHeight="1">
      <c r="A522" s="28">
        <f t="shared" si="30"/>
        <v>514</v>
      </c>
      <c r="B522" s="28" t="s">
        <v>638</v>
      </c>
      <c r="C522" s="29" t="s">
        <v>233</v>
      </c>
      <c r="D522" s="30" t="s">
        <v>344</v>
      </c>
      <c r="E522" s="28">
        <v>10</v>
      </c>
      <c r="F522" s="31" t="s">
        <v>231</v>
      </c>
      <c r="G522" s="31" t="s">
        <v>303</v>
      </c>
      <c r="H522" s="28">
        <v>3</v>
      </c>
      <c r="I522" s="32">
        <v>45.4</v>
      </c>
      <c r="J522" s="26">
        <f t="shared" si="32"/>
        <v>45.4</v>
      </c>
      <c r="K522" s="33">
        <v>65000</v>
      </c>
      <c r="L522" s="27">
        <f t="shared" si="33"/>
        <v>2951000</v>
      </c>
      <c r="M522" s="33"/>
      <c r="N522" s="33">
        <f t="shared" si="31"/>
        <v>2951000</v>
      </c>
      <c r="O522" s="31"/>
      <c r="P522" s="31"/>
      <c r="Q522" s="28" t="s">
        <v>320</v>
      </c>
      <c r="R522" s="31" t="s">
        <v>232</v>
      </c>
    </row>
    <row r="523" spans="1:18" ht="20.100000000000001" customHeight="1">
      <c r="A523" s="28">
        <f t="shared" ref="A523:A586" si="34">A522+1</f>
        <v>515</v>
      </c>
      <c r="B523" s="28" t="s">
        <v>638</v>
      </c>
      <c r="C523" s="29" t="s">
        <v>233</v>
      </c>
      <c r="D523" s="30" t="s">
        <v>344</v>
      </c>
      <c r="E523" s="28">
        <v>10</v>
      </c>
      <c r="F523" s="31" t="s">
        <v>231</v>
      </c>
      <c r="G523" s="31" t="s">
        <v>303</v>
      </c>
      <c r="H523" s="28">
        <v>1</v>
      </c>
      <c r="I523" s="32">
        <v>45.1</v>
      </c>
      <c r="J523" s="26">
        <f t="shared" si="32"/>
        <v>45.1</v>
      </c>
      <c r="K523" s="33">
        <v>65000</v>
      </c>
      <c r="L523" s="27">
        <f t="shared" si="33"/>
        <v>2931500</v>
      </c>
      <c r="M523" s="33"/>
      <c r="N523" s="33">
        <f t="shared" ref="N523:N586" si="35">L523-M523</f>
        <v>2931500</v>
      </c>
      <c r="O523" s="31"/>
      <c r="P523" s="31"/>
      <c r="Q523" s="28" t="s">
        <v>320</v>
      </c>
      <c r="R523" s="31" t="s">
        <v>232</v>
      </c>
    </row>
    <row r="524" spans="1:18" ht="20.100000000000001" customHeight="1">
      <c r="A524" s="28">
        <f t="shared" si="34"/>
        <v>516</v>
      </c>
      <c r="B524" s="28" t="s">
        <v>639</v>
      </c>
      <c r="C524" s="29" t="s">
        <v>363</v>
      </c>
      <c r="D524" s="30" t="s">
        <v>113</v>
      </c>
      <c r="E524" s="28">
        <v>10</v>
      </c>
      <c r="F524" s="31" t="s">
        <v>231</v>
      </c>
      <c r="G524" s="31" t="s">
        <v>1118</v>
      </c>
      <c r="H524" s="28">
        <v>1</v>
      </c>
      <c r="I524" s="32">
        <v>45.1</v>
      </c>
      <c r="J524" s="26">
        <f t="shared" si="32"/>
        <v>45.1</v>
      </c>
      <c r="K524" s="33">
        <v>65000</v>
      </c>
      <c r="L524" s="27">
        <f t="shared" si="33"/>
        <v>2931500</v>
      </c>
      <c r="M524" s="33"/>
      <c r="N524" s="33">
        <f t="shared" si="35"/>
        <v>2931500</v>
      </c>
      <c r="O524" s="31"/>
      <c r="P524" s="31"/>
      <c r="Q524" s="28" t="s">
        <v>320</v>
      </c>
      <c r="R524" s="31" t="s">
        <v>232</v>
      </c>
    </row>
    <row r="525" spans="1:18" ht="20.100000000000001" customHeight="1">
      <c r="A525" s="28">
        <f t="shared" si="34"/>
        <v>517</v>
      </c>
      <c r="B525" s="28" t="s">
        <v>639</v>
      </c>
      <c r="C525" s="29" t="s">
        <v>363</v>
      </c>
      <c r="D525" s="30" t="s">
        <v>113</v>
      </c>
      <c r="E525" s="28">
        <v>10</v>
      </c>
      <c r="F525" s="31" t="s">
        <v>231</v>
      </c>
      <c r="G525" s="31" t="s">
        <v>302</v>
      </c>
      <c r="H525" s="28">
        <v>3</v>
      </c>
      <c r="I525" s="32">
        <v>45.4</v>
      </c>
      <c r="J525" s="26">
        <f t="shared" si="32"/>
        <v>45.4</v>
      </c>
      <c r="K525" s="33">
        <v>65000</v>
      </c>
      <c r="L525" s="27">
        <f t="shared" si="33"/>
        <v>2951000</v>
      </c>
      <c r="M525" s="33"/>
      <c r="N525" s="33">
        <f t="shared" si="35"/>
        <v>2951000</v>
      </c>
      <c r="O525" s="31"/>
      <c r="P525" s="31"/>
      <c r="Q525" s="28" t="s">
        <v>320</v>
      </c>
      <c r="R525" s="31" t="s">
        <v>232</v>
      </c>
    </row>
    <row r="526" spans="1:18" ht="20.100000000000001" customHeight="1">
      <c r="A526" s="28">
        <f t="shared" si="34"/>
        <v>518</v>
      </c>
      <c r="B526" s="28" t="s">
        <v>639</v>
      </c>
      <c r="C526" s="29" t="s">
        <v>363</v>
      </c>
      <c r="D526" s="30" t="s">
        <v>113</v>
      </c>
      <c r="E526" s="28">
        <v>10</v>
      </c>
      <c r="F526" s="31" t="s">
        <v>231</v>
      </c>
      <c r="G526" s="31" t="s">
        <v>302</v>
      </c>
      <c r="H526" s="28">
        <v>1</v>
      </c>
      <c r="I526" s="32">
        <v>45.1</v>
      </c>
      <c r="J526" s="26">
        <f t="shared" si="32"/>
        <v>45.1</v>
      </c>
      <c r="K526" s="33">
        <v>65000</v>
      </c>
      <c r="L526" s="27">
        <f t="shared" si="33"/>
        <v>2931500</v>
      </c>
      <c r="M526" s="33"/>
      <c r="N526" s="33">
        <f t="shared" si="35"/>
        <v>2931500</v>
      </c>
      <c r="O526" s="31"/>
      <c r="P526" s="31"/>
      <c r="Q526" s="28" t="s">
        <v>320</v>
      </c>
      <c r="R526" s="31" t="s">
        <v>232</v>
      </c>
    </row>
    <row r="527" spans="1:18" ht="20.100000000000001" customHeight="1">
      <c r="A527" s="28">
        <f t="shared" si="34"/>
        <v>519</v>
      </c>
      <c r="B527" s="28" t="s">
        <v>639</v>
      </c>
      <c r="C527" s="29" t="s">
        <v>363</v>
      </c>
      <c r="D527" s="30" t="s">
        <v>113</v>
      </c>
      <c r="E527" s="28">
        <v>10</v>
      </c>
      <c r="F527" s="31" t="s">
        <v>231</v>
      </c>
      <c r="G527" s="31" t="s">
        <v>302</v>
      </c>
      <c r="H527" s="28">
        <v>3</v>
      </c>
      <c r="I527" s="32">
        <v>45.4</v>
      </c>
      <c r="J527" s="26">
        <f t="shared" si="32"/>
        <v>45.4</v>
      </c>
      <c r="K527" s="33">
        <v>65000</v>
      </c>
      <c r="L527" s="27">
        <f t="shared" si="33"/>
        <v>2951000</v>
      </c>
      <c r="M527" s="33"/>
      <c r="N527" s="33">
        <f t="shared" si="35"/>
        <v>2951000</v>
      </c>
      <c r="O527" s="31"/>
      <c r="P527" s="31"/>
      <c r="Q527" s="28" t="s">
        <v>320</v>
      </c>
      <c r="R527" s="31" t="s">
        <v>232</v>
      </c>
    </row>
    <row r="528" spans="1:18" ht="20.100000000000001" customHeight="1">
      <c r="A528" s="28">
        <f t="shared" si="34"/>
        <v>520</v>
      </c>
      <c r="B528" s="28" t="s">
        <v>639</v>
      </c>
      <c r="C528" s="29" t="s">
        <v>363</v>
      </c>
      <c r="D528" s="30" t="s">
        <v>113</v>
      </c>
      <c r="E528" s="28">
        <v>10</v>
      </c>
      <c r="F528" s="31" t="s">
        <v>231</v>
      </c>
      <c r="G528" s="31" t="s">
        <v>302</v>
      </c>
      <c r="H528" s="28">
        <v>2</v>
      </c>
      <c r="I528" s="32">
        <v>45.3</v>
      </c>
      <c r="J528" s="26">
        <f t="shared" si="32"/>
        <v>45.3</v>
      </c>
      <c r="K528" s="33">
        <v>65000</v>
      </c>
      <c r="L528" s="27">
        <f t="shared" si="33"/>
        <v>2944500</v>
      </c>
      <c r="M528" s="33"/>
      <c r="N528" s="33">
        <f t="shared" si="35"/>
        <v>2944500</v>
      </c>
      <c r="O528" s="31"/>
      <c r="P528" s="31"/>
      <c r="Q528" s="28" t="s">
        <v>320</v>
      </c>
      <c r="R528" s="31" t="s">
        <v>232</v>
      </c>
    </row>
    <row r="529" spans="1:18" ht="20.100000000000001" customHeight="1">
      <c r="A529" s="28">
        <f t="shared" si="34"/>
        <v>521</v>
      </c>
      <c r="B529" s="28" t="s">
        <v>639</v>
      </c>
      <c r="C529" s="29" t="s">
        <v>363</v>
      </c>
      <c r="D529" s="30" t="s">
        <v>113</v>
      </c>
      <c r="E529" s="28">
        <v>10</v>
      </c>
      <c r="F529" s="31" t="s">
        <v>231</v>
      </c>
      <c r="G529" s="31" t="s">
        <v>302</v>
      </c>
      <c r="H529" s="28">
        <v>1</v>
      </c>
      <c r="I529" s="32">
        <v>45.1</v>
      </c>
      <c r="J529" s="26">
        <f t="shared" si="32"/>
        <v>45.1</v>
      </c>
      <c r="K529" s="33">
        <v>65000</v>
      </c>
      <c r="L529" s="27">
        <f t="shared" si="33"/>
        <v>2931500</v>
      </c>
      <c r="M529" s="33"/>
      <c r="N529" s="33">
        <f t="shared" si="35"/>
        <v>2931500</v>
      </c>
      <c r="O529" s="31"/>
      <c r="P529" s="31"/>
      <c r="Q529" s="28" t="s">
        <v>320</v>
      </c>
      <c r="R529" s="31" t="s">
        <v>232</v>
      </c>
    </row>
    <row r="530" spans="1:18" ht="20.100000000000001" customHeight="1">
      <c r="A530" s="28">
        <f t="shared" si="34"/>
        <v>522</v>
      </c>
      <c r="B530" s="28" t="s">
        <v>639</v>
      </c>
      <c r="C530" s="29" t="s">
        <v>363</v>
      </c>
      <c r="D530" s="30" t="s">
        <v>113</v>
      </c>
      <c r="E530" s="28">
        <v>10</v>
      </c>
      <c r="F530" s="31" t="s">
        <v>231</v>
      </c>
      <c r="G530" s="31" t="s">
        <v>302</v>
      </c>
      <c r="H530" s="28">
        <v>3</v>
      </c>
      <c r="I530" s="32">
        <v>45.4</v>
      </c>
      <c r="J530" s="26">
        <f t="shared" si="32"/>
        <v>45.4</v>
      </c>
      <c r="K530" s="33">
        <v>65000</v>
      </c>
      <c r="L530" s="27">
        <f t="shared" si="33"/>
        <v>2951000</v>
      </c>
      <c r="M530" s="33"/>
      <c r="N530" s="33">
        <f t="shared" si="35"/>
        <v>2951000</v>
      </c>
      <c r="O530" s="31"/>
      <c r="P530" s="31"/>
      <c r="Q530" s="28" t="s">
        <v>320</v>
      </c>
      <c r="R530" s="31" t="s">
        <v>232</v>
      </c>
    </row>
    <row r="531" spans="1:18" ht="20.100000000000001" customHeight="1">
      <c r="A531" s="28">
        <f t="shared" si="34"/>
        <v>523</v>
      </c>
      <c r="B531" s="28" t="s">
        <v>639</v>
      </c>
      <c r="C531" s="29" t="s">
        <v>363</v>
      </c>
      <c r="D531" s="30" t="s">
        <v>113</v>
      </c>
      <c r="E531" s="28">
        <v>10</v>
      </c>
      <c r="F531" s="31" t="s">
        <v>231</v>
      </c>
      <c r="G531" s="31" t="s">
        <v>303</v>
      </c>
      <c r="H531" s="28">
        <v>3</v>
      </c>
      <c r="I531" s="32">
        <v>45.4</v>
      </c>
      <c r="J531" s="26">
        <f t="shared" si="32"/>
        <v>45.4</v>
      </c>
      <c r="K531" s="33">
        <v>65000</v>
      </c>
      <c r="L531" s="27">
        <f t="shared" si="33"/>
        <v>2951000</v>
      </c>
      <c r="M531" s="33"/>
      <c r="N531" s="33">
        <f t="shared" si="35"/>
        <v>2951000</v>
      </c>
      <c r="O531" s="31"/>
      <c r="P531" s="31"/>
      <c r="Q531" s="28" t="s">
        <v>320</v>
      </c>
      <c r="R531" s="31" t="s">
        <v>232</v>
      </c>
    </row>
    <row r="532" spans="1:18" ht="20.100000000000001" customHeight="1">
      <c r="A532" s="28">
        <f t="shared" si="34"/>
        <v>524</v>
      </c>
      <c r="B532" s="28" t="s">
        <v>639</v>
      </c>
      <c r="C532" s="29" t="s">
        <v>363</v>
      </c>
      <c r="D532" s="30" t="s">
        <v>113</v>
      </c>
      <c r="E532" s="28">
        <v>10</v>
      </c>
      <c r="F532" s="31" t="s">
        <v>231</v>
      </c>
      <c r="G532" s="31" t="s">
        <v>303</v>
      </c>
      <c r="H532" s="28">
        <v>3</v>
      </c>
      <c r="I532" s="32">
        <v>45.4</v>
      </c>
      <c r="J532" s="26">
        <f t="shared" si="32"/>
        <v>45.4</v>
      </c>
      <c r="K532" s="33">
        <v>65000</v>
      </c>
      <c r="L532" s="27">
        <f t="shared" si="33"/>
        <v>2951000</v>
      </c>
      <c r="M532" s="33"/>
      <c r="N532" s="33">
        <f t="shared" si="35"/>
        <v>2951000</v>
      </c>
      <c r="O532" s="45"/>
      <c r="P532" s="45"/>
      <c r="Q532" s="28" t="s">
        <v>320</v>
      </c>
      <c r="R532" s="31" t="s">
        <v>232</v>
      </c>
    </row>
    <row r="533" spans="1:18" ht="20.100000000000001" customHeight="1">
      <c r="A533" s="28">
        <f t="shared" si="34"/>
        <v>525</v>
      </c>
      <c r="B533" s="28" t="s">
        <v>639</v>
      </c>
      <c r="C533" s="29" t="s">
        <v>363</v>
      </c>
      <c r="D533" s="30" t="s">
        <v>113</v>
      </c>
      <c r="E533" s="28">
        <v>10</v>
      </c>
      <c r="F533" s="31" t="s">
        <v>231</v>
      </c>
      <c r="G533" s="31" t="s">
        <v>303</v>
      </c>
      <c r="H533" s="28">
        <v>1</v>
      </c>
      <c r="I533" s="32">
        <v>45.1</v>
      </c>
      <c r="J533" s="26">
        <f t="shared" si="32"/>
        <v>45.1</v>
      </c>
      <c r="K533" s="33">
        <v>65000</v>
      </c>
      <c r="L533" s="27">
        <f t="shared" si="33"/>
        <v>2931500</v>
      </c>
      <c r="M533" s="33"/>
      <c r="N533" s="33">
        <f t="shared" si="35"/>
        <v>2931500</v>
      </c>
      <c r="O533" s="31"/>
      <c r="P533" s="31"/>
      <c r="Q533" s="28" t="s">
        <v>320</v>
      </c>
      <c r="R533" s="31" t="s">
        <v>232</v>
      </c>
    </row>
    <row r="534" spans="1:18" ht="20.100000000000001" customHeight="1">
      <c r="A534" s="28">
        <f t="shared" si="34"/>
        <v>526</v>
      </c>
      <c r="B534" s="28" t="s">
        <v>639</v>
      </c>
      <c r="C534" s="29" t="s">
        <v>363</v>
      </c>
      <c r="D534" s="30" t="s">
        <v>113</v>
      </c>
      <c r="E534" s="28">
        <v>10</v>
      </c>
      <c r="F534" s="31" t="s">
        <v>231</v>
      </c>
      <c r="G534" s="31" t="s">
        <v>1116</v>
      </c>
      <c r="H534" s="28">
        <v>1</v>
      </c>
      <c r="I534" s="32">
        <v>45.1</v>
      </c>
      <c r="J534" s="26">
        <f t="shared" si="32"/>
        <v>45.1</v>
      </c>
      <c r="K534" s="33">
        <v>65000</v>
      </c>
      <c r="L534" s="27">
        <f t="shared" si="33"/>
        <v>2931500</v>
      </c>
      <c r="M534" s="33"/>
      <c r="N534" s="33">
        <f t="shared" si="35"/>
        <v>2931500</v>
      </c>
      <c r="O534" s="31"/>
      <c r="P534" s="31"/>
      <c r="Q534" s="28" t="s">
        <v>320</v>
      </c>
      <c r="R534" s="31" t="s">
        <v>232</v>
      </c>
    </row>
    <row r="535" spans="1:18" ht="20.100000000000001" customHeight="1">
      <c r="A535" s="28">
        <f t="shared" si="34"/>
        <v>527</v>
      </c>
      <c r="B535" s="28" t="s">
        <v>1002</v>
      </c>
      <c r="C535" s="29" t="s">
        <v>385</v>
      </c>
      <c r="D535" s="30" t="s">
        <v>945</v>
      </c>
      <c r="E535" s="28">
        <v>10</v>
      </c>
      <c r="F535" s="31" t="s">
        <v>231</v>
      </c>
      <c r="G535" s="31" t="s">
        <v>302</v>
      </c>
      <c r="H535" s="28">
        <v>3</v>
      </c>
      <c r="I535" s="32">
        <v>45.4</v>
      </c>
      <c r="J535" s="26">
        <f t="shared" si="32"/>
        <v>45.4</v>
      </c>
      <c r="K535" s="33">
        <v>65000</v>
      </c>
      <c r="L535" s="27">
        <f t="shared" si="33"/>
        <v>2951000</v>
      </c>
      <c r="M535" s="33"/>
      <c r="N535" s="33">
        <f t="shared" si="35"/>
        <v>2951000</v>
      </c>
      <c r="O535" s="31"/>
      <c r="P535" s="31"/>
      <c r="Q535" s="28" t="s">
        <v>320</v>
      </c>
      <c r="R535" s="31" t="s">
        <v>232</v>
      </c>
    </row>
    <row r="536" spans="1:18" ht="20.100000000000001" customHeight="1">
      <c r="A536" s="28">
        <f t="shared" si="34"/>
        <v>528</v>
      </c>
      <c r="B536" s="28" t="s">
        <v>1002</v>
      </c>
      <c r="C536" s="29" t="s">
        <v>385</v>
      </c>
      <c r="D536" s="30" t="s">
        <v>945</v>
      </c>
      <c r="E536" s="28">
        <v>10</v>
      </c>
      <c r="F536" s="31" t="s">
        <v>231</v>
      </c>
      <c r="G536" s="31" t="s">
        <v>302</v>
      </c>
      <c r="H536" s="28">
        <v>3</v>
      </c>
      <c r="I536" s="32">
        <v>45.4</v>
      </c>
      <c r="J536" s="26">
        <f t="shared" si="32"/>
        <v>45.4</v>
      </c>
      <c r="K536" s="33">
        <v>65000</v>
      </c>
      <c r="L536" s="27">
        <f t="shared" si="33"/>
        <v>2951000</v>
      </c>
      <c r="M536" s="33"/>
      <c r="N536" s="33">
        <f t="shared" si="35"/>
        <v>2951000</v>
      </c>
      <c r="O536" s="31"/>
      <c r="P536" s="31"/>
      <c r="Q536" s="28" t="s">
        <v>320</v>
      </c>
      <c r="R536" s="31" t="s">
        <v>232</v>
      </c>
    </row>
    <row r="537" spans="1:18" ht="20.100000000000001" customHeight="1">
      <c r="A537" s="28">
        <f t="shared" si="34"/>
        <v>529</v>
      </c>
      <c r="B537" s="28" t="s">
        <v>640</v>
      </c>
      <c r="C537" s="29" t="s">
        <v>87</v>
      </c>
      <c r="D537" s="30" t="s">
        <v>366</v>
      </c>
      <c r="E537" s="28">
        <v>10</v>
      </c>
      <c r="F537" s="31" t="s">
        <v>231</v>
      </c>
      <c r="G537" s="31" t="s">
        <v>1118</v>
      </c>
      <c r="H537" s="28">
        <v>1</v>
      </c>
      <c r="I537" s="32">
        <v>45.1</v>
      </c>
      <c r="J537" s="26">
        <f t="shared" si="32"/>
        <v>45.1</v>
      </c>
      <c r="K537" s="33">
        <v>65000</v>
      </c>
      <c r="L537" s="27">
        <f t="shared" si="33"/>
        <v>2931500</v>
      </c>
      <c r="M537" s="33"/>
      <c r="N537" s="33">
        <f t="shared" si="35"/>
        <v>2931500</v>
      </c>
      <c r="O537" s="31"/>
      <c r="P537" s="31"/>
      <c r="Q537" s="28" t="s">
        <v>320</v>
      </c>
      <c r="R537" s="31" t="s">
        <v>232</v>
      </c>
    </row>
    <row r="538" spans="1:18" ht="20.100000000000001" customHeight="1">
      <c r="A538" s="28">
        <f t="shared" si="34"/>
        <v>530</v>
      </c>
      <c r="B538" s="28" t="s">
        <v>640</v>
      </c>
      <c r="C538" s="29" t="s">
        <v>87</v>
      </c>
      <c r="D538" s="30" t="s">
        <v>366</v>
      </c>
      <c r="E538" s="28">
        <v>10</v>
      </c>
      <c r="F538" s="31" t="s">
        <v>231</v>
      </c>
      <c r="G538" s="31" t="s">
        <v>302</v>
      </c>
      <c r="H538" s="28">
        <v>3</v>
      </c>
      <c r="I538" s="32">
        <v>45.4</v>
      </c>
      <c r="J538" s="26">
        <f t="shared" si="32"/>
        <v>45.4</v>
      </c>
      <c r="K538" s="33">
        <v>65000</v>
      </c>
      <c r="L538" s="27">
        <f t="shared" si="33"/>
        <v>2951000</v>
      </c>
      <c r="M538" s="33"/>
      <c r="N538" s="33">
        <f t="shared" si="35"/>
        <v>2951000</v>
      </c>
      <c r="O538" s="31"/>
      <c r="P538" s="31"/>
      <c r="Q538" s="28" t="s">
        <v>320</v>
      </c>
      <c r="R538" s="31" t="s">
        <v>232</v>
      </c>
    </row>
    <row r="539" spans="1:18" ht="20.100000000000001" customHeight="1">
      <c r="A539" s="28">
        <f t="shared" si="34"/>
        <v>531</v>
      </c>
      <c r="B539" s="28" t="s">
        <v>640</v>
      </c>
      <c r="C539" s="29" t="s">
        <v>87</v>
      </c>
      <c r="D539" s="30" t="s">
        <v>366</v>
      </c>
      <c r="E539" s="28">
        <v>10</v>
      </c>
      <c r="F539" s="31" t="s">
        <v>231</v>
      </c>
      <c r="G539" s="31" t="s">
        <v>302</v>
      </c>
      <c r="H539" s="28">
        <v>1</v>
      </c>
      <c r="I539" s="32">
        <v>45.1</v>
      </c>
      <c r="J539" s="26">
        <f t="shared" si="32"/>
        <v>45.1</v>
      </c>
      <c r="K539" s="33">
        <v>65000</v>
      </c>
      <c r="L539" s="27">
        <f t="shared" si="33"/>
        <v>2931500</v>
      </c>
      <c r="M539" s="33"/>
      <c r="N539" s="33">
        <f t="shared" si="35"/>
        <v>2931500</v>
      </c>
      <c r="O539" s="31"/>
      <c r="P539" s="31"/>
      <c r="Q539" s="28" t="s">
        <v>320</v>
      </c>
      <c r="R539" s="31" t="s">
        <v>232</v>
      </c>
    </row>
    <row r="540" spans="1:18" ht="20.100000000000001" customHeight="1">
      <c r="A540" s="28">
        <f t="shared" si="34"/>
        <v>532</v>
      </c>
      <c r="B540" s="28" t="s">
        <v>640</v>
      </c>
      <c r="C540" s="29" t="s">
        <v>87</v>
      </c>
      <c r="D540" s="30" t="s">
        <v>366</v>
      </c>
      <c r="E540" s="28">
        <v>10</v>
      </c>
      <c r="F540" s="31" t="s">
        <v>231</v>
      </c>
      <c r="G540" s="31" t="s">
        <v>303</v>
      </c>
      <c r="H540" s="28">
        <v>3</v>
      </c>
      <c r="I540" s="32">
        <v>45.4</v>
      </c>
      <c r="J540" s="26">
        <f t="shared" si="32"/>
        <v>45.4</v>
      </c>
      <c r="K540" s="33">
        <v>65000</v>
      </c>
      <c r="L540" s="27">
        <f t="shared" si="33"/>
        <v>2951000</v>
      </c>
      <c r="M540" s="33"/>
      <c r="N540" s="33">
        <f t="shared" si="35"/>
        <v>2951000</v>
      </c>
      <c r="O540" s="31"/>
      <c r="P540" s="31"/>
      <c r="Q540" s="28" t="s">
        <v>320</v>
      </c>
      <c r="R540" s="31" t="s">
        <v>232</v>
      </c>
    </row>
    <row r="541" spans="1:18" ht="20.100000000000001" customHeight="1">
      <c r="A541" s="28">
        <f t="shared" si="34"/>
        <v>533</v>
      </c>
      <c r="B541" s="28" t="s">
        <v>640</v>
      </c>
      <c r="C541" s="29" t="s">
        <v>87</v>
      </c>
      <c r="D541" s="30" t="s">
        <v>366</v>
      </c>
      <c r="E541" s="28">
        <v>10</v>
      </c>
      <c r="F541" s="31" t="s">
        <v>231</v>
      </c>
      <c r="G541" s="31" t="s">
        <v>303</v>
      </c>
      <c r="H541" s="28">
        <v>3</v>
      </c>
      <c r="I541" s="32">
        <v>45.4</v>
      </c>
      <c r="J541" s="26">
        <f t="shared" si="32"/>
        <v>45.4</v>
      </c>
      <c r="K541" s="33">
        <v>65000</v>
      </c>
      <c r="L541" s="27">
        <f t="shared" si="33"/>
        <v>2951000</v>
      </c>
      <c r="M541" s="33"/>
      <c r="N541" s="33">
        <f t="shared" si="35"/>
        <v>2951000</v>
      </c>
      <c r="O541" s="31"/>
      <c r="P541" s="31"/>
      <c r="Q541" s="28" t="s">
        <v>320</v>
      </c>
      <c r="R541" s="31" t="s">
        <v>232</v>
      </c>
    </row>
    <row r="542" spans="1:18" ht="20.100000000000001" customHeight="1">
      <c r="A542" s="28">
        <f t="shared" si="34"/>
        <v>534</v>
      </c>
      <c r="B542" s="28" t="s">
        <v>640</v>
      </c>
      <c r="C542" s="29" t="s">
        <v>87</v>
      </c>
      <c r="D542" s="30" t="s">
        <v>366</v>
      </c>
      <c r="E542" s="28">
        <v>10</v>
      </c>
      <c r="F542" s="31" t="s">
        <v>231</v>
      </c>
      <c r="G542" s="31" t="s">
        <v>303</v>
      </c>
      <c r="H542" s="28">
        <v>3</v>
      </c>
      <c r="I542" s="32">
        <v>45.4</v>
      </c>
      <c r="J542" s="26">
        <f t="shared" si="32"/>
        <v>45.4</v>
      </c>
      <c r="K542" s="33">
        <v>65000</v>
      </c>
      <c r="L542" s="27">
        <f t="shared" si="33"/>
        <v>2951000</v>
      </c>
      <c r="M542" s="33"/>
      <c r="N542" s="33">
        <f t="shared" si="35"/>
        <v>2951000</v>
      </c>
      <c r="O542" s="31"/>
      <c r="P542" s="31"/>
      <c r="Q542" s="28" t="s">
        <v>320</v>
      </c>
      <c r="R542" s="31" t="s">
        <v>232</v>
      </c>
    </row>
    <row r="543" spans="1:18" ht="20.100000000000001" customHeight="1">
      <c r="A543" s="28">
        <f t="shared" si="34"/>
        <v>535</v>
      </c>
      <c r="B543" s="28" t="s">
        <v>640</v>
      </c>
      <c r="C543" s="29" t="s">
        <v>87</v>
      </c>
      <c r="D543" s="30" t="s">
        <v>366</v>
      </c>
      <c r="E543" s="28">
        <v>10</v>
      </c>
      <c r="F543" s="31" t="s">
        <v>231</v>
      </c>
      <c r="G543" s="31" t="s">
        <v>303</v>
      </c>
      <c r="H543" s="28">
        <v>1</v>
      </c>
      <c r="I543" s="32">
        <v>45.1</v>
      </c>
      <c r="J543" s="26">
        <f t="shared" si="32"/>
        <v>45.1</v>
      </c>
      <c r="K543" s="33">
        <v>65000</v>
      </c>
      <c r="L543" s="27">
        <f t="shared" si="33"/>
        <v>2931500</v>
      </c>
      <c r="M543" s="33"/>
      <c r="N543" s="33">
        <f t="shared" si="35"/>
        <v>2931500</v>
      </c>
      <c r="O543" s="31"/>
      <c r="P543" s="31"/>
      <c r="Q543" s="28" t="s">
        <v>320</v>
      </c>
      <c r="R543" s="31" t="s">
        <v>232</v>
      </c>
    </row>
    <row r="544" spans="1:18" ht="20.100000000000001" customHeight="1">
      <c r="A544" s="28">
        <f t="shared" si="34"/>
        <v>536</v>
      </c>
      <c r="B544" s="28" t="s">
        <v>640</v>
      </c>
      <c r="C544" s="29" t="s">
        <v>87</v>
      </c>
      <c r="D544" s="30" t="s">
        <v>366</v>
      </c>
      <c r="E544" s="28">
        <v>10</v>
      </c>
      <c r="F544" s="31" t="s">
        <v>231</v>
      </c>
      <c r="G544" s="31" t="s">
        <v>303</v>
      </c>
      <c r="H544" s="28">
        <v>1</v>
      </c>
      <c r="I544" s="32">
        <v>45.1</v>
      </c>
      <c r="J544" s="26">
        <f t="shared" si="32"/>
        <v>45.1</v>
      </c>
      <c r="K544" s="33">
        <v>65000</v>
      </c>
      <c r="L544" s="27">
        <f t="shared" si="33"/>
        <v>2931500</v>
      </c>
      <c r="M544" s="33"/>
      <c r="N544" s="33">
        <f t="shared" si="35"/>
        <v>2931500</v>
      </c>
      <c r="O544" s="31"/>
      <c r="P544" s="31"/>
      <c r="Q544" s="28" t="s">
        <v>320</v>
      </c>
      <c r="R544" s="31" t="s">
        <v>232</v>
      </c>
    </row>
    <row r="545" spans="1:18" ht="20.100000000000001" customHeight="1">
      <c r="A545" s="28">
        <f t="shared" si="34"/>
        <v>537</v>
      </c>
      <c r="B545" s="28" t="s">
        <v>640</v>
      </c>
      <c r="C545" s="29" t="s">
        <v>87</v>
      </c>
      <c r="D545" s="30" t="s">
        <v>366</v>
      </c>
      <c r="E545" s="28">
        <v>10</v>
      </c>
      <c r="F545" s="31" t="s">
        <v>231</v>
      </c>
      <c r="G545" s="31" t="s">
        <v>303</v>
      </c>
      <c r="H545" s="28">
        <v>2</v>
      </c>
      <c r="I545" s="32">
        <v>45.3</v>
      </c>
      <c r="J545" s="26">
        <f t="shared" si="32"/>
        <v>45.3</v>
      </c>
      <c r="K545" s="33">
        <v>65000</v>
      </c>
      <c r="L545" s="27">
        <f t="shared" si="33"/>
        <v>2944500</v>
      </c>
      <c r="M545" s="33"/>
      <c r="N545" s="33">
        <f t="shared" si="35"/>
        <v>2944500</v>
      </c>
      <c r="O545" s="31"/>
      <c r="P545" s="31"/>
      <c r="Q545" s="28" t="s">
        <v>320</v>
      </c>
      <c r="R545" s="31" t="s">
        <v>232</v>
      </c>
    </row>
    <row r="546" spans="1:18" ht="20.100000000000001" customHeight="1">
      <c r="A546" s="28">
        <f t="shared" si="34"/>
        <v>538</v>
      </c>
      <c r="B546" s="28" t="s">
        <v>641</v>
      </c>
      <c r="C546" s="29" t="s">
        <v>112</v>
      </c>
      <c r="D546" s="30" t="s">
        <v>49</v>
      </c>
      <c r="E546" s="28">
        <v>10</v>
      </c>
      <c r="F546" s="31" t="s">
        <v>231</v>
      </c>
      <c r="G546" s="31" t="s">
        <v>1118</v>
      </c>
      <c r="H546" s="28">
        <v>2</v>
      </c>
      <c r="I546" s="32">
        <v>45.3</v>
      </c>
      <c r="J546" s="26">
        <f t="shared" si="32"/>
        <v>45.3</v>
      </c>
      <c r="K546" s="33">
        <v>65000</v>
      </c>
      <c r="L546" s="27">
        <f t="shared" si="33"/>
        <v>2944500</v>
      </c>
      <c r="M546" s="33"/>
      <c r="N546" s="33">
        <f t="shared" si="35"/>
        <v>2944500</v>
      </c>
      <c r="O546" s="31"/>
      <c r="P546" s="31"/>
      <c r="Q546" s="28" t="s">
        <v>320</v>
      </c>
      <c r="R546" s="31" t="s">
        <v>232</v>
      </c>
    </row>
    <row r="547" spans="1:18" ht="20.100000000000001" customHeight="1">
      <c r="A547" s="28">
        <f t="shared" si="34"/>
        <v>539</v>
      </c>
      <c r="B547" s="28" t="s">
        <v>641</v>
      </c>
      <c r="C547" s="29" t="s">
        <v>112</v>
      </c>
      <c r="D547" s="30" t="s">
        <v>49</v>
      </c>
      <c r="E547" s="28">
        <v>10</v>
      </c>
      <c r="F547" s="31" t="s">
        <v>231</v>
      </c>
      <c r="G547" s="31" t="s">
        <v>302</v>
      </c>
      <c r="H547" s="28">
        <v>3</v>
      </c>
      <c r="I547" s="32">
        <v>45.4</v>
      </c>
      <c r="J547" s="26">
        <f t="shared" si="32"/>
        <v>45.4</v>
      </c>
      <c r="K547" s="33">
        <v>65000</v>
      </c>
      <c r="L547" s="27">
        <f t="shared" si="33"/>
        <v>2951000</v>
      </c>
      <c r="M547" s="33"/>
      <c r="N547" s="33">
        <f t="shared" si="35"/>
        <v>2951000</v>
      </c>
      <c r="O547" s="31"/>
      <c r="P547" s="31"/>
      <c r="Q547" s="28" t="s">
        <v>320</v>
      </c>
      <c r="R547" s="31" t="s">
        <v>232</v>
      </c>
    </row>
    <row r="548" spans="1:18" ht="20.100000000000001" customHeight="1">
      <c r="A548" s="28">
        <f t="shared" si="34"/>
        <v>540</v>
      </c>
      <c r="B548" s="28" t="s">
        <v>641</v>
      </c>
      <c r="C548" s="29" t="s">
        <v>112</v>
      </c>
      <c r="D548" s="30" t="s">
        <v>49</v>
      </c>
      <c r="E548" s="28">
        <v>10</v>
      </c>
      <c r="F548" s="31" t="s">
        <v>231</v>
      </c>
      <c r="G548" s="31" t="s">
        <v>302</v>
      </c>
      <c r="H548" s="28">
        <v>3</v>
      </c>
      <c r="I548" s="32">
        <v>45.4</v>
      </c>
      <c r="J548" s="26">
        <f t="shared" si="32"/>
        <v>45.4</v>
      </c>
      <c r="K548" s="33">
        <v>65000</v>
      </c>
      <c r="L548" s="27">
        <f t="shared" si="33"/>
        <v>2951000</v>
      </c>
      <c r="M548" s="33"/>
      <c r="N548" s="33">
        <f t="shared" si="35"/>
        <v>2951000</v>
      </c>
      <c r="O548" s="31"/>
      <c r="P548" s="31"/>
      <c r="Q548" s="28" t="s">
        <v>320</v>
      </c>
      <c r="R548" s="31" t="s">
        <v>232</v>
      </c>
    </row>
    <row r="549" spans="1:18" ht="20.100000000000001" customHeight="1">
      <c r="A549" s="28">
        <f t="shared" si="34"/>
        <v>541</v>
      </c>
      <c r="B549" s="28" t="s">
        <v>641</v>
      </c>
      <c r="C549" s="29" t="s">
        <v>112</v>
      </c>
      <c r="D549" s="30" t="s">
        <v>49</v>
      </c>
      <c r="E549" s="28">
        <v>10</v>
      </c>
      <c r="F549" s="31" t="s">
        <v>231</v>
      </c>
      <c r="G549" s="31" t="s">
        <v>302</v>
      </c>
      <c r="H549" s="28">
        <v>3</v>
      </c>
      <c r="I549" s="32">
        <v>45.4</v>
      </c>
      <c r="J549" s="26">
        <f t="shared" si="32"/>
        <v>45.4</v>
      </c>
      <c r="K549" s="33">
        <v>65000</v>
      </c>
      <c r="L549" s="27">
        <f t="shared" si="33"/>
        <v>2951000</v>
      </c>
      <c r="M549" s="33"/>
      <c r="N549" s="33">
        <f t="shared" si="35"/>
        <v>2951000</v>
      </c>
      <c r="O549" s="31"/>
      <c r="P549" s="31"/>
      <c r="Q549" s="28" t="s">
        <v>320</v>
      </c>
      <c r="R549" s="31" t="s">
        <v>232</v>
      </c>
    </row>
    <row r="550" spans="1:18" ht="20.100000000000001" customHeight="1">
      <c r="A550" s="28">
        <f t="shared" si="34"/>
        <v>542</v>
      </c>
      <c r="B550" s="28" t="s">
        <v>641</v>
      </c>
      <c r="C550" s="29" t="s">
        <v>112</v>
      </c>
      <c r="D550" s="30" t="s">
        <v>49</v>
      </c>
      <c r="E550" s="28">
        <v>10</v>
      </c>
      <c r="F550" s="31" t="s">
        <v>231</v>
      </c>
      <c r="G550" s="31" t="s">
        <v>303</v>
      </c>
      <c r="H550" s="28">
        <v>2</v>
      </c>
      <c r="I550" s="32">
        <v>45.3</v>
      </c>
      <c r="J550" s="26">
        <f t="shared" si="32"/>
        <v>45.3</v>
      </c>
      <c r="K550" s="33">
        <v>65000</v>
      </c>
      <c r="L550" s="27">
        <f t="shared" si="33"/>
        <v>2944500</v>
      </c>
      <c r="M550" s="33"/>
      <c r="N550" s="33">
        <f t="shared" si="35"/>
        <v>2944500</v>
      </c>
      <c r="O550" s="31"/>
      <c r="P550" s="31"/>
      <c r="Q550" s="28" t="s">
        <v>320</v>
      </c>
      <c r="R550" s="31" t="s">
        <v>232</v>
      </c>
    </row>
    <row r="551" spans="1:18" ht="20.100000000000001" customHeight="1">
      <c r="A551" s="28">
        <f t="shared" si="34"/>
        <v>543</v>
      </c>
      <c r="B551" s="28" t="s">
        <v>641</v>
      </c>
      <c r="C551" s="29" t="s">
        <v>112</v>
      </c>
      <c r="D551" s="30" t="s">
        <v>49</v>
      </c>
      <c r="E551" s="28">
        <v>10</v>
      </c>
      <c r="F551" s="31" t="s">
        <v>231</v>
      </c>
      <c r="G551" s="31" t="s">
        <v>303</v>
      </c>
      <c r="H551" s="28">
        <v>2</v>
      </c>
      <c r="I551" s="32">
        <v>45.3</v>
      </c>
      <c r="J551" s="26">
        <f t="shared" si="32"/>
        <v>45.3</v>
      </c>
      <c r="K551" s="33">
        <v>65000</v>
      </c>
      <c r="L551" s="27">
        <f t="shared" si="33"/>
        <v>2944500</v>
      </c>
      <c r="M551" s="33"/>
      <c r="N551" s="33">
        <f t="shared" si="35"/>
        <v>2944500</v>
      </c>
      <c r="O551" s="31"/>
      <c r="P551" s="31"/>
      <c r="Q551" s="28" t="s">
        <v>320</v>
      </c>
      <c r="R551" s="31" t="s">
        <v>232</v>
      </c>
    </row>
    <row r="552" spans="1:18" ht="20.100000000000001" customHeight="1">
      <c r="A552" s="28">
        <f t="shared" si="34"/>
        <v>544</v>
      </c>
      <c r="B552" s="28" t="s">
        <v>641</v>
      </c>
      <c r="C552" s="29" t="s">
        <v>112</v>
      </c>
      <c r="D552" s="30" t="s">
        <v>49</v>
      </c>
      <c r="E552" s="28">
        <v>10</v>
      </c>
      <c r="F552" s="31" t="s">
        <v>231</v>
      </c>
      <c r="G552" s="31" t="s">
        <v>1118</v>
      </c>
      <c r="H552" s="28">
        <v>1</v>
      </c>
      <c r="I552" s="32">
        <v>45.1</v>
      </c>
      <c r="J552" s="26">
        <f t="shared" si="32"/>
        <v>45.1</v>
      </c>
      <c r="K552" s="33">
        <v>65000</v>
      </c>
      <c r="L552" s="27">
        <f t="shared" si="33"/>
        <v>2931500</v>
      </c>
      <c r="M552" s="33"/>
      <c r="N552" s="33">
        <f t="shared" si="35"/>
        <v>2931500</v>
      </c>
      <c r="O552" s="31"/>
      <c r="P552" s="31"/>
      <c r="Q552" s="28" t="s">
        <v>320</v>
      </c>
      <c r="R552" s="31" t="s">
        <v>232</v>
      </c>
    </row>
    <row r="553" spans="1:18" ht="20.100000000000001" customHeight="1">
      <c r="A553" s="28">
        <f t="shared" si="34"/>
        <v>545</v>
      </c>
      <c r="B553" s="28" t="s">
        <v>760</v>
      </c>
      <c r="C553" s="29" t="s">
        <v>444</v>
      </c>
      <c r="D553" s="30" t="s">
        <v>347</v>
      </c>
      <c r="E553" s="28">
        <v>10</v>
      </c>
      <c r="F553" s="31" t="s">
        <v>231</v>
      </c>
      <c r="G553" s="31" t="s">
        <v>302</v>
      </c>
      <c r="H553" s="28">
        <v>3</v>
      </c>
      <c r="I553" s="32">
        <v>45.4</v>
      </c>
      <c r="J553" s="26">
        <f t="shared" si="32"/>
        <v>45.4</v>
      </c>
      <c r="K553" s="33">
        <v>65000</v>
      </c>
      <c r="L553" s="27">
        <f t="shared" si="33"/>
        <v>2951000</v>
      </c>
      <c r="M553" s="33"/>
      <c r="N553" s="33">
        <f t="shared" si="35"/>
        <v>2951000</v>
      </c>
      <c r="O553" s="31"/>
      <c r="P553" s="31"/>
      <c r="Q553" s="28" t="s">
        <v>320</v>
      </c>
      <c r="R553" s="31" t="s">
        <v>232</v>
      </c>
    </row>
    <row r="554" spans="1:18" ht="20.100000000000001" customHeight="1">
      <c r="A554" s="28">
        <f t="shared" si="34"/>
        <v>546</v>
      </c>
      <c r="B554" s="28" t="s">
        <v>760</v>
      </c>
      <c r="C554" s="29" t="s">
        <v>444</v>
      </c>
      <c r="D554" s="30" t="s">
        <v>347</v>
      </c>
      <c r="E554" s="28">
        <v>10</v>
      </c>
      <c r="F554" s="31" t="s">
        <v>231</v>
      </c>
      <c r="G554" s="31" t="s">
        <v>303</v>
      </c>
      <c r="H554" s="28">
        <v>2</v>
      </c>
      <c r="I554" s="32">
        <v>45.3</v>
      </c>
      <c r="J554" s="26">
        <f t="shared" si="32"/>
        <v>45.3</v>
      </c>
      <c r="K554" s="33">
        <v>65000</v>
      </c>
      <c r="L554" s="27">
        <f t="shared" si="33"/>
        <v>2944500</v>
      </c>
      <c r="M554" s="33"/>
      <c r="N554" s="33">
        <f t="shared" si="35"/>
        <v>2944500</v>
      </c>
      <c r="O554" s="31"/>
      <c r="P554" s="31"/>
      <c r="Q554" s="28" t="s">
        <v>320</v>
      </c>
      <c r="R554" s="31" t="s">
        <v>232</v>
      </c>
    </row>
    <row r="555" spans="1:18" ht="20.100000000000001" customHeight="1">
      <c r="A555" s="28">
        <f t="shared" si="34"/>
        <v>547</v>
      </c>
      <c r="B555" s="28" t="s">
        <v>760</v>
      </c>
      <c r="C555" s="29" t="s">
        <v>444</v>
      </c>
      <c r="D555" s="30" t="s">
        <v>347</v>
      </c>
      <c r="E555" s="28">
        <v>10</v>
      </c>
      <c r="F555" s="31" t="s">
        <v>231</v>
      </c>
      <c r="G555" s="31" t="s">
        <v>303</v>
      </c>
      <c r="H555" s="28">
        <v>3</v>
      </c>
      <c r="I555" s="32">
        <v>45.4</v>
      </c>
      <c r="J555" s="26">
        <f t="shared" si="32"/>
        <v>45.4</v>
      </c>
      <c r="K555" s="33">
        <v>65000</v>
      </c>
      <c r="L555" s="27">
        <f t="shared" si="33"/>
        <v>2951000</v>
      </c>
      <c r="M555" s="33"/>
      <c r="N555" s="33">
        <f t="shared" si="35"/>
        <v>2951000</v>
      </c>
      <c r="O555" s="31"/>
      <c r="P555" s="31"/>
      <c r="Q555" s="28" t="s">
        <v>320</v>
      </c>
      <c r="R555" s="31" t="s">
        <v>232</v>
      </c>
    </row>
    <row r="556" spans="1:18" ht="20.100000000000001" customHeight="1">
      <c r="A556" s="28">
        <f t="shared" si="34"/>
        <v>548</v>
      </c>
      <c r="B556" s="28" t="s">
        <v>760</v>
      </c>
      <c r="C556" s="29" t="s">
        <v>444</v>
      </c>
      <c r="D556" s="30" t="s">
        <v>347</v>
      </c>
      <c r="E556" s="28">
        <v>10</v>
      </c>
      <c r="F556" s="31" t="s">
        <v>231</v>
      </c>
      <c r="G556" s="31" t="s">
        <v>303</v>
      </c>
      <c r="H556" s="28">
        <v>3</v>
      </c>
      <c r="I556" s="32">
        <v>45.4</v>
      </c>
      <c r="J556" s="26">
        <f t="shared" si="32"/>
        <v>45.4</v>
      </c>
      <c r="K556" s="33">
        <v>65000</v>
      </c>
      <c r="L556" s="27">
        <f t="shared" si="33"/>
        <v>2951000</v>
      </c>
      <c r="M556" s="33"/>
      <c r="N556" s="33">
        <f t="shared" si="35"/>
        <v>2951000</v>
      </c>
      <c r="O556" s="31"/>
      <c r="P556" s="31"/>
      <c r="Q556" s="28" t="s">
        <v>320</v>
      </c>
      <c r="R556" s="31" t="s">
        <v>232</v>
      </c>
    </row>
    <row r="557" spans="1:18" ht="20.100000000000001" customHeight="1">
      <c r="A557" s="28">
        <f t="shared" si="34"/>
        <v>549</v>
      </c>
      <c r="B557" s="28" t="s">
        <v>760</v>
      </c>
      <c r="C557" s="29" t="s">
        <v>444</v>
      </c>
      <c r="D557" s="30" t="s">
        <v>347</v>
      </c>
      <c r="E557" s="28">
        <v>10</v>
      </c>
      <c r="F557" s="31" t="s">
        <v>231</v>
      </c>
      <c r="G557" s="31" t="s">
        <v>303</v>
      </c>
      <c r="H557" s="28">
        <v>1</v>
      </c>
      <c r="I557" s="32">
        <v>45.1</v>
      </c>
      <c r="J557" s="26">
        <f t="shared" si="32"/>
        <v>45.1</v>
      </c>
      <c r="K557" s="33">
        <v>65000</v>
      </c>
      <c r="L557" s="27">
        <f t="shared" si="33"/>
        <v>2931500</v>
      </c>
      <c r="M557" s="33"/>
      <c r="N557" s="33">
        <f t="shared" si="35"/>
        <v>2931500</v>
      </c>
      <c r="O557" s="31"/>
      <c r="P557" s="31"/>
      <c r="Q557" s="28" t="s">
        <v>320</v>
      </c>
      <c r="R557" s="31" t="s">
        <v>232</v>
      </c>
    </row>
    <row r="558" spans="1:18" ht="20.100000000000001" customHeight="1">
      <c r="A558" s="28">
        <f t="shared" si="34"/>
        <v>550</v>
      </c>
      <c r="B558" s="28" t="s">
        <v>760</v>
      </c>
      <c r="C558" s="29" t="s">
        <v>444</v>
      </c>
      <c r="D558" s="30" t="s">
        <v>347</v>
      </c>
      <c r="E558" s="28">
        <v>10</v>
      </c>
      <c r="F558" s="31" t="s">
        <v>231</v>
      </c>
      <c r="G558" s="31" t="s">
        <v>303</v>
      </c>
      <c r="H558" s="28">
        <v>1</v>
      </c>
      <c r="I558" s="32">
        <v>45.1</v>
      </c>
      <c r="J558" s="26">
        <f t="shared" si="32"/>
        <v>45.1</v>
      </c>
      <c r="K558" s="33">
        <v>65000</v>
      </c>
      <c r="L558" s="27">
        <f t="shared" si="33"/>
        <v>2931500</v>
      </c>
      <c r="M558" s="33"/>
      <c r="N558" s="33">
        <f t="shared" si="35"/>
        <v>2931500</v>
      </c>
      <c r="O558" s="31"/>
      <c r="P558" s="31"/>
      <c r="Q558" s="28" t="s">
        <v>320</v>
      </c>
      <c r="R558" s="31" t="s">
        <v>232</v>
      </c>
    </row>
    <row r="559" spans="1:18" ht="20.100000000000001" customHeight="1">
      <c r="A559" s="28">
        <f t="shared" si="34"/>
        <v>551</v>
      </c>
      <c r="B559" s="28" t="s">
        <v>541</v>
      </c>
      <c r="C559" s="29" t="s">
        <v>116</v>
      </c>
      <c r="D559" s="30" t="s">
        <v>399</v>
      </c>
      <c r="E559" s="28">
        <v>10</v>
      </c>
      <c r="F559" s="31" t="s">
        <v>231</v>
      </c>
      <c r="G559" s="31" t="s">
        <v>303</v>
      </c>
      <c r="H559" s="28">
        <v>3</v>
      </c>
      <c r="I559" s="32">
        <v>45.4</v>
      </c>
      <c r="J559" s="26">
        <f t="shared" si="32"/>
        <v>45.4</v>
      </c>
      <c r="K559" s="33">
        <v>65000</v>
      </c>
      <c r="L559" s="27">
        <f t="shared" si="33"/>
        <v>2951000</v>
      </c>
      <c r="M559" s="33"/>
      <c r="N559" s="33">
        <f t="shared" si="35"/>
        <v>2951000</v>
      </c>
      <c r="O559" s="31"/>
      <c r="P559" s="31"/>
      <c r="Q559" s="28" t="s">
        <v>320</v>
      </c>
      <c r="R559" s="31" t="s">
        <v>232</v>
      </c>
    </row>
    <row r="560" spans="1:18" ht="20.100000000000001" customHeight="1">
      <c r="A560" s="28">
        <f t="shared" si="34"/>
        <v>552</v>
      </c>
      <c r="B560" s="28" t="s">
        <v>541</v>
      </c>
      <c r="C560" s="29" t="s">
        <v>116</v>
      </c>
      <c r="D560" s="30" t="s">
        <v>399</v>
      </c>
      <c r="E560" s="28">
        <v>10</v>
      </c>
      <c r="F560" s="31" t="s">
        <v>231</v>
      </c>
      <c r="G560" s="31" t="s">
        <v>303</v>
      </c>
      <c r="H560" s="28">
        <v>3</v>
      </c>
      <c r="I560" s="32">
        <v>45.4</v>
      </c>
      <c r="J560" s="26">
        <f t="shared" si="32"/>
        <v>45.4</v>
      </c>
      <c r="K560" s="33">
        <v>65000</v>
      </c>
      <c r="L560" s="27">
        <f t="shared" si="33"/>
        <v>2951000</v>
      </c>
      <c r="M560" s="33"/>
      <c r="N560" s="33">
        <f t="shared" si="35"/>
        <v>2951000</v>
      </c>
      <c r="O560" s="31"/>
      <c r="P560" s="31"/>
      <c r="Q560" s="28" t="s">
        <v>320</v>
      </c>
      <c r="R560" s="31" t="s">
        <v>232</v>
      </c>
    </row>
    <row r="561" spans="1:18" ht="20.100000000000001" customHeight="1">
      <c r="A561" s="28">
        <f t="shared" si="34"/>
        <v>553</v>
      </c>
      <c r="B561" s="28" t="s">
        <v>541</v>
      </c>
      <c r="C561" s="29" t="s">
        <v>116</v>
      </c>
      <c r="D561" s="30" t="s">
        <v>399</v>
      </c>
      <c r="E561" s="28">
        <v>10</v>
      </c>
      <c r="F561" s="31" t="s">
        <v>231</v>
      </c>
      <c r="G561" s="31" t="s">
        <v>303</v>
      </c>
      <c r="H561" s="28">
        <v>1</v>
      </c>
      <c r="I561" s="32">
        <v>45.1</v>
      </c>
      <c r="J561" s="26">
        <f t="shared" si="32"/>
        <v>45.1</v>
      </c>
      <c r="K561" s="33">
        <v>65000</v>
      </c>
      <c r="L561" s="27">
        <f t="shared" si="33"/>
        <v>2931500</v>
      </c>
      <c r="M561" s="33"/>
      <c r="N561" s="33">
        <f t="shared" si="35"/>
        <v>2931500</v>
      </c>
      <c r="O561" s="31"/>
      <c r="P561" s="31"/>
      <c r="Q561" s="28" t="s">
        <v>320</v>
      </c>
      <c r="R561" s="31" t="s">
        <v>232</v>
      </c>
    </row>
    <row r="562" spans="1:18" ht="20.100000000000001" customHeight="1">
      <c r="A562" s="28">
        <f t="shared" si="34"/>
        <v>554</v>
      </c>
      <c r="B562" s="28" t="s">
        <v>838</v>
      </c>
      <c r="C562" s="29" t="s">
        <v>863</v>
      </c>
      <c r="D562" s="30" t="s">
        <v>357</v>
      </c>
      <c r="E562" s="28">
        <v>10</v>
      </c>
      <c r="F562" s="31" t="s">
        <v>231</v>
      </c>
      <c r="G562" s="31" t="s">
        <v>1119</v>
      </c>
      <c r="H562" s="28">
        <v>1</v>
      </c>
      <c r="I562" s="32">
        <v>30.1</v>
      </c>
      <c r="J562" s="26">
        <f t="shared" si="32"/>
        <v>30.1</v>
      </c>
      <c r="K562" s="33">
        <v>65000</v>
      </c>
      <c r="L562" s="27">
        <f t="shared" si="33"/>
        <v>1956500</v>
      </c>
      <c r="M562" s="33"/>
      <c r="N562" s="33">
        <f t="shared" si="35"/>
        <v>1956500</v>
      </c>
      <c r="O562" s="31"/>
      <c r="P562" s="31"/>
      <c r="Q562" s="28" t="s">
        <v>320</v>
      </c>
      <c r="R562" s="31" t="s">
        <v>232</v>
      </c>
    </row>
    <row r="563" spans="1:18" ht="20.100000000000001" customHeight="1">
      <c r="A563" s="28">
        <f t="shared" si="34"/>
        <v>555</v>
      </c>
      <c r="B563" s="28" t="s">
        <v>124</v>
      </c>
      <c r="C563" s="29" t="s">
        <v>125</v>
      </c>
      <c r="D563" s="30" t="s">
        <v>465</v>
      </c>
      <c r="E563" s="28">
        <v>10</v>
      </c>
      <c r="F563" s="31" t="s">
        <v>231</v>
      </c>
      <c r="G563" s="31" t="s">
        <v>1120</v>
      </c>
      <c r="H563" s="28">
        <v>1</v>
      </c>
      <c r="I563" s="32">
        <v>45.1</v>
      </c>
      <c r="J563" s="26">
        <f t="shared" si="32"/>
        <v>45.1</v>
      </c>
      <c r="K563" s="33">
        <v>65000</v>
      </c>
      <c r="L563" s="27">
        <f t="shared" si="33"/>
        <v>2931500</v>
      </c>
      <c r="M563" s="33"/>
      <c r="N563" s="33">
        <f t="shared" si="35"/>
        <v>2931500</v>
      </c>
      <c r="O563" s="31"/>
      <c r="P563" s="31"/>
      <c r="Q563" s="28" t="s">
        <v>320</v>
      </c>
      <c r="R563" s="31" t="s">
        <v>232</v>
      </c>
    </row>
    <row r="564" spans="1:18" ht="20.100000000000001" customHeight="1">
      <c r="A564" s="28">
        <f t="shared" si="34"/>
        <v>556</v>
      </c>
      <c r="B564" s="28" t="s">
        <v>124</v>
      </c>
      <c r="C564" s="29" t="s">
        <v>125</v>
      </c>
      <c r="D564" s="30" t="s">
        <v>465</v>
      </c>
      <c r="E564" s="28">
        <v>10</v>
      </c>
      <c r="F564" s="31" t="s">
        <v>231</v>
      </c>
      <c r="G564" s="31" t="s">
        <v>1121</v>
      </c>
      <c r="H564" s="28">
        <v>1</v>
      </c>
      <c r="I564" s="32">
        <v>30.1</v>
      </c>
      <c r="J564" s="26">
        <f t="shared" si="32"/>
        <v>30.1</v>
      </c>
      <c r="K564" s="33">
        <v>65000</v>
      </c>
      <c r="L564" s="27">
        <f t="shared" si="33"/>
        <v>1956500</v>
      </c>
      <c r="M564" s="33"/>
      <c r="N564" s="33">
        <f t="shared" si="35"/>
        <v>1956500</v>
      </c>
      <c r="O564" s="31"/>
      <c r="P564" s="31"/>
      <c r="Q564" s="28" t="s">
        <v>320</v>
      </c>
      <c r="R564" s="31" t="s">
        <v>232</v>
      </c>
    </row>
    <row r="565" spans="1:18" ht="20.100000000000001" customHeight="1">
      <c r="A565" s="28">
        <f t="shared" si="34"/>
        <v>557</v>
      </c>
      <c r="B565" s="28" t="s">
        <v>126</v>
      </c>
      <c r="C565" s="29" t="s">
        <v>85</v>
      </c>
      <c r="D565" s="30" t="s">
        <v>347</v>
      </c>
      <c r="E565" s="28">
        <v>10</v>
      </c>
      <c r="F565" s="31" t="s">
        <v>231</v>
      </c>
      <c r="G565" s="31" t="s">
        <v>307</v>
      </c>
      <c r="H565" s="28">
        <v>3</v>
      </c>
      <c r="I565" s="32">
        <v>45.4</v>
      </c>
      <c r="J565" s="26">
        <f t="shared" si="32"/>
        <v>45.4</v>
      </c>
      <c r="K565" s="33">
        <v>65000</v>
      </c>
      <c r="L565" s="27">
        <f t="shared" si="33"/>
        <v>2951000</v>
      </c>
      <c r="M565" s="33"/>
      <c r="N565" s="33">
        <f t="shared" si="35"/>
        <v>2951000</v>
      </c>
      <c r="O565" s="31"/>
      <c r="P565" s="31"/>
      <c r="Q565" s="28" t="s">
        <v>320</v>
      </c>
      <c r="R565" s="31" t="s">
        <v>232</v>
      </c>
    </row>
    <row r="566" spans="1:18" ht="20.100000000000001" customHeight="1">
      <c r="A566" s="28">
        <f t="shared" si="34"/>
        <v>558</v>
      </c>
      <c r="B566" s="28" t="s">
        <v>126</v>
      </c>
      <c r="C566" s="29" t="s">
        <v>85</v>
      </c>
      <c r="D566" s="30" t="s">
        <v>347</v>
      </c>
      <c r="E566" s="28">
        <v>10</v>
      </c>
      <c r="F566" s="31" t="s">
        <v>231</v>
      </c>
      <c r="G566" s="31" t="s">
        <v>1119</v>
      </c>
      <c r="H566" s="28">
        <v>3</v>
      </c>
      <c r="I566" s="32">
        <v>45.4</v>
      </c>
      <c r="J566" s="26">
        <f t="shared" si="32"/>
        <v>45.4</v>
      </c>
      <c r="K566" s="33">
        <v>65000</v>
      </c>
      <c r="L566" s="27">
        <f t="shared" si="33"/>
        <v>2951000</v>
      </c>
      <c r="M566" s="33"/>
      <c r="N566" s="33">
        <f t="shared" si="35"/>
        <v>2951000</v>
      </c>
      <c r="O566" s="31"/>
      <c r="P566" s="31"/>
      <c r="Q566" s="28" t="s">
        <v>320</v>
      </c>
      <c r="R566" s="31" t="s">
        <v>232</v>
      </c>
    </row>
    <row r="567" spans="1:18" ht="20.100000000000001" customHeight="1">
      <c r="A567" s="28">
        <f t="shared" si="34"/>
        <v>559</v>
      </c>
      <c r="B567" s="28" t="s">
        <v>126</v>
      </c>
      <c r="C567" s="29" t="s">
        <v>85</v>
      </c>
      <c r="D567" s="30" t="s">
        <v>347</v>
      </c>
      <c r="E567" s="28">
        <v>10</v>
      </c>
      <c r="F567" s="31" t="s">
        <v>231</v>
      </c>
      <c r="G567" s="31" t="s">
        <v>1119</v>
      </c>
      <c r="H567" s="28">
        <v>3</v>
      </c>
      <c r="I567" s="32">
        <v>45.4</v>
      </c>
      <c r="J567" s="26">
        <f t="shared" si="32"/>
        <v>45.4</v>
      </c>
      <c r="K567" s="33">
        <v>65000</v>
      </c>
      <c r="L567" s="27">
        <f t="shared" si="33"/>
        <v>2951000</v>
      </c>
      <c r="M567" s="33"/>
      <c r="N567" s="33">
        <f t="shared" si="35"/>
        <v>2951000</v>
      </c>
      <c r="O567" s="31"/>
      <c r="P567" s="31"/>
      <c r="Q567" s="28" t="s">
        <v>320</v>
      </c>
      <c r="R567" s="31" t="s">
        <v>232</v>
      </c>
    </row>
    <row r="568" spans="1:18" ht="20.100000000000001" customHeight="1">
      <c r="A568" s="28">
        <f t="shared" si="34"/>
        <v>560</v>
      </c>
      <c r="B568" s="28" t="s">
        <v>126</v>
      </c>
      <c r="C568" s="29" t="s">
        <v>85</v>
      </c>
      <c r="D568" s="30" t="s">
        <v>347</v>
      </c>
      <c r="E568" s="28">
        <v>10</v>
      </c>
      <c r="F568" s="31" t="s">
        <v>231</v>
      </c>
      <c r="G568" s="31" t="s">
        <v>1119</v>
      </c>
      <c r="H568" s="28">
        <v>2</v>
      </c>
      <c r="I568" s="32">
        <v>45.3</v>
      </c>
      <c r="J568" s="26">
        <f t="shared" si="32"/>
        <v>45.3</v>
      </c>
      <c r="K568" s="33">
        <v>65000</v>
      </c>
      <c r="L568" s="27">
        <f t="shared" si="33"/>
        <v>2944500</v>
      </c>
      <c r="M568" s="33"/>
      <c r="N568" s="33">
        <f t="shared" si="35"/>
        <v>2944500</v>
      </c>
      <c r="O568" s="31"/>
      <c r="P568" s="31"/>
      <c r="Q568" s="28" t="s">
        <v>320</v>
      </c>
      <c r="R568" s="31" t="s">
        <v>232</v>
      </c>
    </row>
    <row r="569" spans="1:18" ht="20.100000000000001" customHeight="1">
      <c r="A569" s="28">
        <f t="shared" si="34"/>
        <v>561</v>
      </c>
      <c r="B569" s="28" t="s">
        <v>126</v>
      </c>
      <c r="C569" s="29" t="s">
        <v>85</v>
      </c>
      <c r="D569" s="30" t="s">
        <v>347</v>
      </c>
      <c r="E569" s="28">
        <v>10</v>
      </c>
      <c r="F569" s="31" t="s">
        <v>231</v>
      </c>
      <c r="G569" s="31" t="s">
        <v>1119</v>
      </c>
      <c r="H569" s="28">
        <v>3</v>
      </c>
      <c r="I569" s="32">
        <v>45.4</v>
      </c>
      <c r="J569" s="26">
        <f t="shared" si="32"/>
        <v>45.4</v>
      </c>
      <c r="K569" s="33">
        <v>65000</v>
      </c>
      <c r="L569" s="27">
        <f t="shared" si="33"/>
        <v>2951000</v>
      </c>
      <c r="M569" s="33"/>
      <c r="N569" s="33">
        <f t="shared" si="35"/>
        <v>2951000</v>
      </c>
      <c r="O569" s="31"/>
      <c r="P569" s="31"/>
      <c r="Q569" s="28" t="s">
        <v>320</v>
      </c>
      <c r="R569" s="31" t="s">
        <v>232</v>
      </c>
    </row>
    <row r="570" spans="1:18" ht="20.100000000000001" customHeight="1">
      <c r="A570" s="28">
        <f t="shared" si="34"/>
        <v>562</v>
      </c>
      <c r="B570" s="28" t="s">
        <v>1003</v>
      </c>
      <c r="C570" s="29" t="s">
        <v>325</v>
      </c>
      <c r="D570" s="30" t="s">
        <v>359</v>
      </c>
      <c r="E570" s="28">
        <v>10</v>
      </c>
      <c r="F570" s="31" t="s">
        <v>313</v>
      </c>
      <c r="G570" s="31" t="s">
        <v>1122</v>
      </c>
      <c r="H570" s="28">
        <v>3</v>
      </c>
      <c r="I570" s="32">
        <v>45.4</v>
      </c>
      <c r="J570" s="26">
        <f t="shared" si="32"/>
        <v>45.4</v>
      </c>
      <c r="K570" s="33">
        <v>65000</v>
      </c>
      <c r="L570" s="27">
        <f t="shared" si="33"/>
        <v>2951000</v>
      </c>
      <c r="M570" s="33"/>
      <c r="N570" s="33">
        <f t="shared" si="35"/>
        <v>2951000</v>
      </c>
      <c r="O570" s="31"/>
      <c r="P570" s="31"/>
      <c r="Q570" s="28" t="s">
        <v>320</v>
      </c>
      <c r="R570" s="31" t="s">
        <v>237</v>
      </c>
    </row>
    <row r="571" spans="1:18" ht="20.100000000000001" customHeight="1">
      <c r="A571" s="28">
        <f t="shared" si="34"/>
        <v>563</v>
      </c>
      <c r="B571" s="28" t="s">
        <v>1003</v>
      </c>
      <c r="C571" s="29" t="s">
        <v>325</v>
      </c>
      <c r="D571" s="30" t="s">
        <v>359</v>
      </c>
      <c r="E571" s="28">
        <v>10</v>
      </c>
      <c r="F571" s="31" t="s">
        <v>313</v>
      </c>
      <c r="G571" s="31" t="s">
        <v>313</v>
      </c>
      <c r="H571" s="28">
        <v>3</v>
      </c>
      <c r="I571" s="32">
        <v>30.4</v>
      </c>
      <c r="J571" s="26">
        <f t="shared" si="32"/>
        <v>30.4</v>
      </c>
      <c r="K571" s="33">
        <v>65000</v>
      </c>
      <c r="L571" s="27">
        <f t="shared" si="33"/>
        <v>1976000</v>
      </c>
      <c r="M571" s="33"/>
      <c r="N571" s="33">
        <f t="shared" si="35"/>
        <v>1976000</v>
      </c>
      <c r="O571" s="31"/>
      <c r="P571" s="31"/>
      <c r="Q571" s="28" t="s">
        <v>320</v>
      </c>
      <c r="R571" s="31" t="s">
        <v>237</v>
      </c>
    </row>
    <row r="572" spans="1:18" ht="20.100000000000001" customHeight="1">
      <c r="A572" s="28">
        <f t="shared" si="34"/>
        <v>564</v>
      </c>
      <c r="B572" s="28" t="s">
        <v>1004</v>
      </c>
      <c r="C572" s="29" t="s">
        <v>89</v>
      </c>
      <c r="D572" s="30" t="s">
        <v>323</v>
      </c>
      <c r="E572" s="28">
        <v>10</v>
      </c>
      <c r="F572" s="31" t="s">
        <v>313</v>
      </c>
      <c r="G572" s="31" t="s">
        <v>313</v>
      </c>
      <c r="H572" s="28">
        <v>3</v>
      </c>
      <c r="I572" s="32">
        <v>30.4</v>
      </c>
      <c r="J572" s="26">
        <f t="shared" si="32"/>
        <v>30.4</v>
      </c>
      <c r="K572" s="33">
        <v>65000</v>
      </c>
      <c r="L572" s="27">
        <f t="shared" si="33"/>
        <v>1976000</v>
      </c>
      <c r="M572" s="33"/>
      <c r="N572" s="33">
        <f t="shared" si="35"/>
        <v>1976000</v>
      </c>
      <c r="O572" s="31"/>
      <c r="P572" s="31"/>
      <c r="Q572" s="28" t="s">
        <v>320</v>
      </c>
      <c r="R572" s="31" t="s">
        <v>237</v>
      </c>
    </row>
    <row r="573" spans="1:18" ht="20.100000000000001" customHeight="1">
      <c r="A573" s="28">
        <f t="shared" si="34"/>
        <v>565</v>
      </c>
      <c r="B573" s="28" t="s">
        <v>643</v>
      </c>
      <c r="C573" s="29" t="s">
        <v>119</v>
      </c>
      <c r="D573" s="30" t="s">
        <v>120</v>
      </c>
      <c r="E573" s="28">
        <v>10</v>
      </c>
      <c r="F573" s="31" t="s">
        <v>313</v>
      </c>
      <c r="G573" s="31" t="s">
        <v>1122</v>
      </c>
      <c r="H573" s="28">
        <v>3</v>
      </c>
      <c r="I573" s="32">
        <v>45.4</v>
      </c>
      <c r="J573" s="26">
        <f t="shared" si="32"/>
        <v>45.4</v>
      </c>
      <c r="K573" s="33">
        <v>65000</v>
      </c>
      <c r="L573" s="27">
        <f t="shared" si="33"/>
        <v>2951000</v>
      </c>
      <c r="M573" s="33"/>
      <c r="N573" s="33">
        <f t="shared" si="35"/>
        <v>2951000</v>
      </c>
      <c r="O573" s="31"/>
      <c r="P573" s="31"/>
      <c r="Q573" s="28" t="s">
        <v>320</v>
      </c>
      <c r="R573" s="31" t="s">
        <v>237</v>
      </c>
    </row>
    <row r="574" spans="1:18" ht="20.100000000000001" customHeight="1">
      <c r="A574" s="28">
        <f t="shared" si="34"/>
        <v>566</v>
      </c>
      <c r="B574" s="28" t="s">
        <v>643</v>
      </c>
      <c r="C574" s="29" t="s">
        <v>119</v>
      </c>
      <c r="D574" s="30" t="s">
        <v>120</v>
      </c>
      <c r="E574" s="28">
        <v>10</v>
      </c>
      <c r="F574" s="31" t="s">
        <v>313</v>
      </c>
      <c r="G574" s="31" t="s">
        <v>1122</v>
      </c>
      <c r="H574" s="28">
        <v>1</v>
      </c>
      <c r="I574" s="32">
        <v>45.1</v>
      </c>
      <c r="J574" s="26">
        <f t="shared" si="32"/>
        <v>45.1</v>
      </c>
      <c r="K574" s="33">
        <v>65000</v>
      </c>
      <c r="L574" s="27">
        <f t="shared" si="33"/>
        <v>2931500</v>
      </c>
      <c r="M574" s="33"/>
      <c r="N574" s="33">
        <f t="shared" si="35"/>
        <v>2931500</v>
      </c>
      <c r="O574" s="31"/>
      <c r="P574" s="31"/>
      <c r="Q574" s="28" t="s">
        <v>320</v>
      </c>
      <c r="R574" s="31" t="s">
        <v>237</v>
      </c>
    </row>
    <row r="575" spans="1:18" ht="20.100000000000001" customHeight="1">
      <c r="A575" s="28">
        <f t="shared" si="34"/>
        <v>567</v>
      </c>
      <c r="B575" s="28" t="s">
        <v>644</v>
      </c>
      <c r="C575" s="29" t="s">
        <v>118</v>
      </c>
      <c r="D575" s="30" t="s">
        <v>434</v>
      </c>
      <c r="E575" s="28">
        <v>10</v>
      </c>
      <c r="F575" s="31" t="s">
        <v>313</v>
      </c>
      <c r="G575" s="31" t="s">
        <v>313</v>
      </c>
      <c r="H575" s="28">
        <v>3</v>
      </c>
      <c r="I575" s="32">
        <v>30.4</v>
      </c>
      <c r="J575" s="26">
        <f t="shared" si="32"/>
        <v>30.4</v>
      </c>
      <c r="K575" s="33">
        <v>65000</v>
      </c>
      <c r="L575" s="27">
        <f t="shared" si="33"/>
        <v>1976000</v>
      </c>
      <c r="M575" s="33"/>
      <c r="N575" s="33">
        <f t="shared" si="35"/>
        <v>1976000</v>
      </c>
      <c r="O575" s="31"/>
      <c r="P575" s="31"/>
      <c r="Q575" s="28" t="s">
        <v>320</v>
      </c>
      <c r="R575" s="31" t="s">
        <v>237</v>
      </c>
    </row>
    <row r="576" spans="1:18" ht="20.100000000000001" customHeight="1">
      <c r="A576" s="28">
        <f t="shared" si="34"/>
        <v>568</v>
      </c>
      <c r="B576" s="28" t="s">
        <v>540</v>
      </c>
      <c r="C576" s="29" t="s">
        <v>464</v>
      </c>
      <c r="D576" s="30" t="s">
        <v>331</v>
      </c>
      <c r="E576" s="28">
        <v>10</v>
      </c>
      <c r="F576" s="31" t="s">
        <v>313</v>
      </c>
      <c r="G576" s="31" t="s">
        <v>313</v>
      </c>
      <c r="H576" s="28">
        <v>3</v>
      </c>
      <c r="I576" s="32">
        <v>30.4</v>
      </c>
      <c r="J576" s="26">
        <f t="shared" si="32"/>
        <v>30.4</v>
      </c>
      <c r="K576" s="33">
        <v>65000</v>
      </c>
      <c r="L576" s="27">
        <f t="shared" si="33"/>
        <v>1976000</v>
      </c>
      <c r="M576" s="33"/>
      <c r="N576" s="33">
        <f t="shared" si="35"/>
        <v>1976000</v>
      </c>
      <c r="O576" s="31"/>
      <c r="P576" s="31"/>
      <c r="Q576" s="28" t="s">
        <v>320</v>
      </c>
      <c r="R576" s="31" t="s">
        <v>237</v>
      </c>
    </row>
    <row r="577" spans="1:18" ht="20.100000000000001" customHeight="1">
      <c r="A577" s="28">
        <f t="shared" si="34"/>
        <v>569</v>
      </c>
      <c r="B577" s="28" t="s">
        <v>1005</v>
      </c>
      <c r="C577" s="29" t="s">
        <v>325</v>
      </c>
      <c r="D577" s="30" t="s">
        <v>49</v>
      </c>
      <c r="E577" s="28">
        <v>10</v>
      </c>
      <c r="F577" s="31" t="s">
        <v>313</v>
      </c>
      <c r="G577" s="31" t="s">
        <v>313</v>
      </c>
      <c r="H577" s="28">
        <v>1</v>
      </c>
      <c r="I577" s="32">
        <v>30.1</v>
      </c>
      <c r="J577" s="26">
        <f t="shared" si="32"/>
        <v>30.1</v>
      </c>
      <c r="K577" s="33">
        <v>65000</v>
      </c>
      <c r="L577" s="27">
        <f t="shared" si="33"/>
        <v>1956500</v>
      </c>
      <c r="M577" s="33"/>
      <c r="N577" s="33">
        <f t="shared" si="35"/>
        <v>1956500</v>
      </c>
      <c r="O577" s="31"/>
      <c r="P577" s="31"/>
      <c r="Q577" s="28" t="s">
        <v>320</v>
      </c>
      <c r="R577" s="31" t="s">
        <v>237</v>
      </c>
    </row>
    <row r="578" spans="1:18" ht="20.100000000000001" customHeight="1">
      <c r="A578" s="28">
        <f t="shared" si="34"/>
        <v>570</v>
      </c>
      <c r="B578" s="28" t="s">
        <v>1005</v>
      </c>
      <c r="C578" s="29" t="s">
        <v>325</v>
      </c>
      <c r="D578" s="30" t="s">
        <v>49</v>
      </c>
      <c r="E578" s="28">
        <v>10</v>
      </c>
      <c r="F578" s="31" t="s">
        <v>313</v>
      </c>
      <c r="G578" s="31" t="s">
        <v>313</v>
      </c>
      <c r="H578" s="28">
        <v>3</v>
      </c>
      <c r="I578" s="32">
        <v>30.4</v>
      </c>
      <c r="J578" s="26">
        <f t="shared" si="32"/>
        <v>30.4</v>
      </c>
      <c r="K578" s="33">
        <v>65000</v>
      </c>
      <c r="L578" s="27">
        <f t="shared" si="33"/>
        <v>1976000</v>
      </c>
      <c r="M578" s="33"/>
      <c r="N578" s="33">
        <f t="shared" si="35"/>
        <v>1976000</v>
      </c>
      <c r="O578" s="31"/>
      <c r="P578" s="31"/>
      <c r="Q578" s="28" t="s">
        <v>320</v>
      </c>
      <c r="R578" s="31" t="s">
        <v>237</v>
      </c>
    </row>
    <row r="579" spans="1:18" ht="20.100000000000001" customHeight="1">
      <c r="A579" s="28">
        <f t="shared" si="34"/>
        <v>571</v>
      </c>
      <c r="B579" s="28" t="s">
        <v>1006</v>
      </c>
      <c r="C579" s="29" t="s">
        <v>946</v>
      </c>
      <c r="D579" s="30" t="s">
        <v>92</v>
      </c>
      <c r="E579" s="28">
        <v>10</v>
      </c>
      <c r="F579" s="31" t="s">
        <v>313</v>
      </c>
      <c r="G579" s="31" t="s">
        <v>313</v>
      </c>
      <c r="H579" s="28">
        <v>1</v>
      </c>
      <c r="I579" s="32">
        <v>30.1</v>
      </c>
      <c r="J579" s="26">
        <f t="shared" si="32"/>
        <v>30.1</v>
      </c>
      <c r="K579" s="33">
        <v>65000</v>
      </c>
      <c r="L579" s="27">
        <f t="shared" si="33"/>
        <v>1956500</v>
      </c>
      <c r="M579" s="33"/>
      <c r="N579" s="33">
        <f t="shared" si="35"/>
        <v>1956500</v>
      </c>
      <c r="O579" s="31"/>
      <c r="P579" s="31"/>
      <c r="Q579" s="28" t="s">
        <v>320</v>
      </c>
      <c r="R579" s="31" t="s">
        <v>237</v>
      </c>
    </row>
    <row r="580" spans="1:18" ht="20.100000000000001" customHeight="1">
      <c r="A580" s="28">
        <f t="shared" si="34"/>
        <v>572</v>
      </c>
      <c r="B580" s="28" t="s">
        <v>645</v>
      </c>
      <c r="C580" s="29" t="s">
        <v>122</v>
      </c>
      <c r="D580" s="30" t="s">
        <v>341</v>
      </c>
      <c r="E580" s="28">
        <v>10</v>
      </c>
      <c r="F580" s="31" t="s">
        <v>690</v>
      </c>
      <c r="G580" s="31" t="s">
        <v>691</v>
      </c>
      <c r="H580" s="28">
        <v>1</v>
      </c>
      <c r="I580" s="32">
        <v>45.1</v>
      </c>
      <c r="J580" s="26">
        <f t="shared" si="32"/>
        <v>45.1</v>
      </c>
      <c r="K580" s="33">
        <v>65000</v>
      </c>
      <c r="L580" s="27">
        <f t="shared" si="33"/>
        <v>2931500</v>
      </c>
      <c r="M580" s="33"/>
      <c r="N580" s="33">
        <f t="shared" si="35"/>
        <v>2931500</v>
      </c>
      <c r="O580" s="31"/>
      <c r="P580" s="31"/>
      <c r="Q580" s="28" t="s">
        <v>320</v>
      </c>
      <c r="R580" s="31" t="s">
        <v>171</v>
      </c>
    </row>
    <row r="581" spans="1:18" ht="20.100000000000001" customHeight="1">
      <c r="A581" s="28">
        <f t="shared" si="34"/>
        <v>573</v>
      </c>
      <c r="B581" s="28" t="s">
        <v>761</v>
      </c>
      <c r="C581" s="29" t="s">
        <v>363</v>
      </c>
      <c r="D581" s="30" t="s">
        <v>778</v>
      </c>
      <c r="E581" s="28">
        <v>10</v>
      </c>
      <c r="F581" s="31" t="s">
        <v>690</v>
      </c>
      <c r="G581" s="31" t="s">
        <v>1123</v>
      </c>
      <c r="H581" s="28">
        <v>1</v>
      </c>
      <c r="I581" s="32">
        <v>30.1</v>
      </c>
      <c r="J581" s="26">
        <f t="shared" ref="J581:J642" si="36">IF(Q581="ĐH",I581,IF(Q581="CH",I581*1.5,I581*2))</f>
        <v>30.1</v>
      </c>
      <c r="K581" s="33">
        <v>65000</v>
      </c>
      <c r="L581" s="27">
        <f t="shared" si="33"/>
        <v>1956500</v>
      </c>
      <c r="M581" s="33"/>
      <c r="N581" s="33">
        <f t="shared" si="35"/>
        <v>1956500</v>
      </c>
      <c r="O581" s="31"/>
      <c r="P581" s="31"/>
      <c r="Q581" s="28" t="s">
        <v>320</v>
      </c>
      <c r="R581" s="31" t="s">
        <v>171</v>
      </c>
    </row>
    <row r="582" spans="1:18" ht="20.100000000000001" customHeight="1">
      <c r="A582" s="28">
        <f t="shared" si="34"/>
        <v>574</v>
      </c>
      <c r="B582" s="28" t="s">
        <v>761</v>
      </c>
      <c r="C582" s="29" t="s">
        <v>363</v>
      </c>
      <c r="D582" s="30" t="s">
        <v>778</v>
      </c>
      <c r="E582" s="28">
        <v>10</v>
      </c>
      <c r="F582" s="31" t="s">
        <v>690</v>
      </c>
      <c r="G582" s="31" t="s">
        <v>8</v>
      </c>
      <c r="H582" s="28">
        <v>1</v>
      </c>
      <c r="I582" s="32">
        <v>45.1</v>
      </c>
      <c r="J582" s="26">
        <f t="shared" si="36"/>
        <v>45.1</v>
      </c>
      <c r="K582" s="33">
        <v>65000</v>
      </c>
      <c r="L582" s="27">
        <f t="shared" si="33"/>
        <v>2931500</v>
      </c>
      <c r="M582" s="33"/>
      <c r="N582" s="33">
        <f t="shared" si="35"/>
        <v>2931500</v>
      </c>
      <c r="O582" s="31"/>
      <c r="P582" s="31"/>
      <c r="Q582" s="28" t="s">
        <v>320</v>
      </c>
      <c r="R582" s="31" t="s">
        <v>171</v>
      </c>
    </row>
    <row r="583" spans="1:18" ht="20.100000000000001" customHeight="1">
      <c r="A583" s="28">
        <f t="shared" si="34"/>
        <v>575</v>
      </c>
      <c r="B583" s="28" t="s">
        <v>646</v>
      </c>
      <c r="C583" s="29" t="s">
        <v>123</v>
      </c>
      <c r="D583" s="30" t="s">
        <v>336</v>
      </c>
      <c r="E583" s="28">
        <v>10</v>
      </c>
      <c r="F583" s="31" t="s">
        <v>690</v>
      </c>
      <c r="G583" s="31" t="s">
        <v>9</v>
      </c>
      <c r="H583" s="28">
        <v>1</v>
      </c>
      <c r="I583" s="32">
        <v>45.1</v>
      </c>
      <c r="J583" s="26">
        <f t="shared" si="36"/>
        <v>45.1</v>
      </c>
      <c r="K583" s="33">
        <v>65000</v>
      </c>
      <c r="L583" s="27">
        <f t="shared" si="33"/>
        <v>2931500</v>
      </c>
      <c r="M583" s="33"/>
      <c r="N583" s="33">
        <f t="shared" si="35"/>
        <v>2931500</v>
      </c>
      <c r="O583" s="31"/>
      <c r="P583" s="31"/>
      <c r="Q583" s="28" t="s">
        <v>320</v>
      </c>
      <c r="R583" s="31" t="s">
        <v>171</v>
      </c>
    </row>
    <row r="584" spans="1:18" ht="20.100000000000001" customHeight="1">
      <c r="A584" s="28">
        <f t="shared" si="34"/>
        <v>576</v>
      </c>
      <c r="B584" s="28" t="s">
        <v>646</v>
      </c>
      <c r="C584" s="29" t="s">
        <v>123</v>
      </c>
      <c r="D584" s="30" t="s">
        <v>336</v>
      </c>
      <c r="E584" s="28">
        <v>10</v>
      </c>
      <c r="F584" s="31" t="s">
        <v>690</v>
      </c>
      <c r="G584" s="31" t="s">
        <v>1124</v>
      </c>
      <c r="H584" s="28">
        <v>1</v>
      </c>
      <c r="I584" s="32">
        <v>45.1</v>
      </c>
      <c r="J584" s="26">
        <f t="shared" si="36"/>
        <v>45.1</v>
      </c>
      <c r="K584" s="33">
        <v>65000</v>
      </c>
      <c r="L584" s="27">
        <f t="shared" si="33"/>
        <v>2931500</v>
      </c>
      <c r="M584" s="33"/>
      <c r="N584" s="33">
        <f t="shared" si="35"/>
        <v>2931500</v>
      </c>
      <c r="O584" s="31"/>
      <c r="P584" s="31"/>
      <c r="Q584" s="28" t="s">
        <v>320</v>
      </c>
      <c r="R584" s="31" t="s">
        <v>171</v>
      </c>
    </row>
    <row r="585" spans="1:18" ht="20.100000000000001" customHeight="1">
      <c r="A585" s="28">
        <f t="shared" si="34"/>
        <v>577</v>
      </c>
      <c r="B585" s="28" t="s">
        <v>646</v>
      </c>
      <c r="C585" s="29" t="s">
        <v>123</v>
      </c>
      <c r="D585" s="30" t="s">
        <v>336</v>
      </c>
      <c r="E585" s="28">
        <v>10</v>
      </c>
      <c r="F585" s="31" t="s">
        <v>690</v>
      </c>
      <c r="G585" s="31" t="s">
        <v>1125</v>
      </c>
      <c r="H585" s="28">
        <v>1</v>
      </c>
      <c r="I585" s="32">
        <v>45.1</v>
      </c>
      <c r="J585" s="26">
        <f t="shared" si="36"/>
        <v>45.1</v>
      </c>
      <c r="K585" s="33">
        <v>65000</v>
      </c>
      <c r="L585" s="27">
        <f t="shared" ref="L585:L646" si="37">K585*J585</f>
        <v>2931500</v>
      </c>
      <c r="M585" s="33"/>
      <c r="N585" s="33">
        <f t="shared" si="35"/>
        <v>2931500</v>
      </c>
      <c r="O585" s="31"/>
      <c r="P585" s="31"/>
      <c r="Q585" s="28" t="s">
        <v>320</v>
      </c>
      <c r="R585" s="31" t="s">
        <v>171</v>
      </c>
    </row>
    <row r="586" spans="1:18" ht="20.100000000000001" customHeight="1">
      <c r="A586" s="28">
        <f t="shared" si="34"/>
        <v>578</v>
      </c>
      <c r="B586" s="28" t="s">
        <v>647</v>
      </c>
      <c r="C586" s="29" t="s">
        <v>117</v>
      </c>
      <c r="D586" s="30" t="s">
        <v>351</v>
      </c>
      <c r="E586" s="28">
        <v>10</v>
      </c>
      <c r="F586" s="31" t="s">
        <v>690</v>
      </c>
      <c r="G586" s="31" t="s">
        <v>800</v>
      </c>
      <c r="H586" s="28">
        <v>1</v>
      </c>
      <c r="I586" s="32">
        <v>30.1</v>
      </c>
      <c r="J586" s="26">
        <f t="shared" si="36"/>
        <v>30.1</v>
      </c>
      <c r="K586" s="33">
        <v>65000</v>
      </c>
      <c r="L586" s="27">
        <f t="shared" si="37"/>
        <v>1956500</v>
      </c>
      <c r="M586" s="33"/>
      <c r="N586" s="33">
        <f t="shared" si="35"/>
        <v>1956500</v>
      </c>
      <c r="O586" s="31"/>
      <c r="P586" s="31"/>
      <c r="Q586" s="28" t="s">
        <v>320</v>
      </c>
      <c r="R586" s="31" t="s">
        <v>171</v>
      </c>
    </row>
    <row r="587" spans="1:18" ht="20.100000000000001" customHeight="1">
      <c r="A587" s="28">
        <f t="shared" ref="A587:A650" si="38">A586+1</f>
        <v>579</v>
      </c>
      <c r="B587" s="28" t="s">
        <v>834</v>
      </c>
      <c r="C587" s="29" t="s">
        <v>121</v>
      </c>
      <c r="D587" s="30" t="s">
        <v>115</v>
      </c>
      <c r="E587" s="28">
        <v>10</v>
      </c>
      <c r="F587" s="31" t="s">
        <v>690</v>
      </c>
      <c r="G587" s="31" t="s">
        <v>1126</v>
      </c>
      <c r="H587" s="28">
        <v>1</v>
      </c>
      <c r="I587" s="32">
        <v>30.1</v>
      </c>
      <c r="J587" s="26">
        <f t="shared" si="36"/>
        <v>30.1</v>
      </c>
      <c r="K587" s="33">
        <v>65000</v>
      </c>
      <c r="L587" s="27">
        <f t="shared" si="37"/>
        <v>1956500</v>
      </c>
      <c r="M587" s="33"/>
      <c r="N587" s="33">
        <f t="shared" ref="N587:N648" si="39">L587-M587</f>
        <v>1956500</v>
      </c>
      <c r="O587" s="31"/>
      <c r="P587" s="31"/>
      <c r="Q587" s="28" t="s">
        <v>320</v>
      </c>
      <c r="R587" s="31" t="s">
        <v>171</v>
      </c>
    </row>
    <row r="588" spans="1:18" ht="20.100000000000001" customHeight="1">
      <c r="A588" s="28">
        <f t="shared" si="38"/>
        <v>580</v>
      </c>
      <c r="B588" s="28" t="s">
        <v>834</v>
      </c>
      <c r="C588" s="29" t="s">
        <v>121</v>
      </c>
      <c r="D588" s="30" t="s">
        <v>115</v>
      </c>
      <c r="E588" s="28">
        <v>10</v>
      </c>
      <c r="F588" s="31" t="s">
        <v>690</v>
      </c>
      <c r="G588" s="31" t="s">
        <v>1127</v>
      </c>
      <c r="H588" s="28">
        <v>1</v>
      </c>
      <c r="I588" s="32">
        <v>45.1</v>
      </c>
      <c r="J588" s="26">
        <f t="shared" si="36"/>
        <v>45.1</v>
      </c>
      <c r="K588" s="33">
        <v>65000</v>
      </c>
      <c r="L588" s="27">
        <f t="shared" si="37"/>
        <v>2931500</v>
      </c>
      <c r="M588" s="33"/>
      <c r="N588" s="33">
        <f t="shared" si="39"/>
        <v>2931500</v>
      </c>
      <c r="O588" s="31"/>
      <c r="P588" s="31"/>
      <c r="Q588" s="28" t="s">
        <v>320</v>
      </c>
      <c r="R588" s="31" t="s">
        <v>171</v>
      </c>
    </row>
    <row r="589" spans="1:18" ht="20.100000000000001" customHeight="1">
      <c r="A589" s="28">
        <f t="shared" si="38"/>
        <v>581</v>
      </c>
      <c r="B589" s="28" t="s">
        <v>648</v>
      </c>
      <c r="C589" s="29" t="s">
        <v>444</v>
      </c>
      <c r="D589" s="30" t="s">
        <v>349</v>
      </c>
      <c r="E589" s="28">
        <v>10</v>
      </c>
      <c r="F589" s="31" t="s">
        <v>690</v>
      </c>
      <c r="G589" s="31" t="s">
        <v>1128</v>
      </c>
      <c r="H589" s="28">
        <v>1</v>
      </c>
      <c r="I589" s="32">
        <v>45.1</v>
      </c>
      <c r="J589" s="26">
        <f t="shared" si="36"/>
        <v>45.1</v>
      </c>
      <c r="K589" s="33">
        <v>65000</v>
      </c>
      <c r="L589" s="27">
        <f t="shared" si="37"/>
        <v>2931500</v>
      </c>
      <c r="M589" s="33"/>
      <c r="N589" s="33">
        <f t="shared" si="39"/>
        <v>2931500</v>
      </c>
      <c r="O589" s="31"/>
      <c r="P589" s="31"/>
      <c r="Q589" s="28" t="s">
        <v>320</v>
      </c>
      <c r="R589" s="31" t="s">
        <v>171</v>
      </c>
    </row>
    <row r="590" spans="1:18" ht="20.100000000000001" customHeight="1">
      <c r="A590" s="28">
        <f t="shared" si="38"/>
        <v>582</v>
      </c>
      <c r="B590" s="28" t="s">
        <v>1007</v>
      </c>
      <c r="C590" s="29" t="s">
        <v>358</v>
      </c>
      <c r="D590" s="30" t="s">
        <v>394</v>
      </c>
      <c r="E590" s="28">
        <v>10</v>
      </c>
      <c r="F590" s="31" t="s">
        <v>861</v>
      </c>
      <c r="G590" s="31" t="s">
        <v>1129</v>
      </c>
      <c r="H590" s="28">
        <v>2</v>
      </c>
      <c r="I590" s="32">
        <v>45.3</v>
      </c>
      <c r="J590" s="26">
        <f t="shared" si="36"/>
        <v>45.3</v>
      </c>
      <c r="K590" s="33">
        <v>65000</v>
      </c>
      <c r="L590" s="27">
        <f t="shared" si="37"/>
        <v>2944500</v>
      </c>
      <c r="M590" s="33"/>
      <c r="N590" s="33">
        <f t="shared" si="39"/>
        <v>2944500</v>
      </c>
      <c r="O590" s="31"/>
      <c r="P590" s="31"/>
      <c r="Q590" s="28" t="s">
        <v>320</v>
      </c>
      <c r="R590" s="31" t="s">
        <v>29</v>
      </c>
    </row>
    <row r="591" spans="1:18" ht="20.100000000000001" customHeight="1">
      <c r="A591" s="28">
        <f t="shared" si="38"/>
        <v>583</v>
      </c>
      <c r="B591" s="28" t="s">
        <v>836</v>
      </c>
      <c r="C591" s="29" t="s">
        <v>325</v>
      </c>
      <c r="D591" s="30" t="s">
        <v>394</v>
      </c>
      <c r="E591" s="28">
        <v>10</v>
      </c>
      <c r="F591" s="31" t="s">
        <v>861</v>
      </c>
      <c r="G591" s="31" t="s">
        <v>11</v>
      </c>
      <c r="H591" s="28">
        <v>1</v>
      </c>
      <c r="I591" s="32">
        <v>30.1</v>
      </c>
      <c r="J591" s="26">
        <f t="shared" si="36"/>
        <v>30.1</v>
      </c>
      <c r="K591" s="33">
        <v>65000</v>
      </c>
      <c r="L591" s="27">
        <f t="shared" si="37"/>
        <v>1956500</v>
      </c>
      <c r="M591" s="33"/>
      <c r="N591" s="33">
        <f t="shared" si="39"/>
        <v>1956500</v>
      </c>
      <c r="O591" s="31"/>
      <c r="P591" s="31"/>
      <c r="Q591" s="28" t="s">
        <v>320</v>
      </c>
      <c r="R591" s="31" t="s">
        <v>29</v>
      </c>
    </row>
    <row r="592" spans="1:18" ht="20.100000000000001" customHeight="1">
      <c r="A592" s="28">
        <f t="shared" si="38"/>
        <v>584</v>
      </c>
      <c r="B592" s="28" t="s">
        <v>836</v>
      </c>
      <c r="C592" s="29" t="s">
        <v>325</v>
      </c>
      <c r="D592" s="30" t="s">
        <v>394</v>
      </c>
      <c r="E592" s="28">
        <v>10</v>
      </c>
      <c r="F592" s="31" t="s">
        <v>861</v>
      </c>
      <c r="G592" s="31" t="s">
        <v>10</v>
      </c>
      <c r="H592" s="28">
        <v>1</v>
      </c>
      <c r="I592" s="32">
        <v>45.1</v>
      </c>
      <c r="J592" s="26">
        <f t="shared" si="36"/>
        <v>45.1</v>
      </c>
      <c r="K592" s="33">
        <v>65000</v>
      </c>
      <c r="L592" s="27">
        <f t="shared" si="37"/>
        <v>2931500</v>
      </c>
      <c r="M592" s="33"/>
      <c r="N592" s="33">
        <f t="shared" si="39"/>
        <v>2931500</v>
      </c>
      <c r="O592" s="31"/>
      <c r="P592" s="31"/>
      <c r="Q592" s="28" t="s">
        <v>320</v>
      </c>
      <c r="R592" s="31" t="s">
        <v>29</v>
      </c>
    </row>
    <row r="593" spans="1:18" ht="20.100000000000001" customHeight="1">
      <c r="A593" s="28">
        <f t="shared" si="38"/>
        <v>585</v>
      </c>
      <c r="B593" s="28" t="s">
        <v>837</v>
      </c>
      <c r="C593" s="29" t="s">
        <v>325</v>
      </c>
      <c r="D593" s="30" t="s">
        <v>92</v>
      </c>
      <c r="E593" s="28">
        <v>10</v>
      </c>
      <c r="F593" s="31" t="s">
        <v>1033</v>
      </c>
      <c r="G593" s="31" t="s">
        <v>1130</v>
      </c>
      <c r="H593" s="28">
        <v>2</v>
      </c>
      <c r="I593" s="32">
        <v>45.3</v>
      </c>
      <c r="J593" s="26">
        <f t="shared" si="36"/>
        <v>45.3</v>
      </c>
      <c r="K593" s="33">
        <v>65000</v>
      </c>
      <c r="L593" s="27">
        <f t="shared" si="37"/>
        <v>2944500</v>
      </c>
      <c r="M593" s="33"/>
      <c r="N593" s="33">
        <f t="shared" si="39"/>
        <v>2944500</v>
      </c>
      <c r="O593" s="31"/>
      <c r="P593" s="31"/>
      <c r="Q593" s="28" t="s">
        <v>320</v>
      </c>
      <c r="R593" s="31" t="s">
        <v>234</v>
      </c>
    </row>
    <row r="594" spans="1:18" ht="20.100000000000001" customHeight="1">
      <c r="A594" s="28">
        <f t="shared" si="38"/>
        <v>586</v>
      </c>
      <c r="B594" s="28" t="s">
        <v>835</v>
      </c>
      <c r="C594" s="29" t="s">
        <v>862</v>
      </c>
      <c r="D594" s="30" t="s">
        <v>331</v>
      </c>
      <c r="E594" s="28">
        <v>10</v>
      </c>
      <c r="F594" s="31" t="s">
        <v>1033</v>
      </c>
      <c r="G594" s="31" t="s">
        <v>1131</v>
      </c>
      <c r="H594" s="28">
        <v>3</v>
      </c>
      <c r="I594" s="32">
        <v>45.4</v>
      </c>
      <c r="J594" s="26">
        <f t="shared" si="36"/>
        <v>45.4</v>
      </c>
      <c r="K594" s="33">
        <v>65000</v>
      </c>
      <c r="L594" s="27">
        <f t="shared" si="37"/>
        <v>2951000</v>
      </c>
      <c r="M594" s="33"/>
      <c r="N594" s="33">
        <f t="shared" si="39"/>
        <v>2951000</v>
      </c>
      <c r="O594" s="31"/>
      <c r="P594" s="31"/>
      <c r="Q594" s="28" t="s">
        <v>320</v>
      </c>
      <c r="R594" s="31" t="s">
        <v>234</v>
      </c>
    </row>
    <row r="595" spans="1:18" ht="20.100000000000001" customHeight="1">
      <c r="A595" s="28">
        <f t="shared" si="38"/>
        <v>587</v>
      </c>
      <c r="B595" s="28" t="s">
        <v>835</v>
      </c>
      <c r="C595" s="29" t="s">
        <v>862</v>
      </c>
      <c r="D595" s="30" t="s">
        <v>331</v>
      </c>
      <c r="E595" s="28">
        <v>10</v>
      </c>
      <c r="F595" s="31" t="s">
        <v>1033</v>
      </c>
      <c r="G595" s="31" t="s">
        <v>1132</v>
      </c>
      <c r="H595" s="28">
        <v>4</v>
      </c>
      <c r="I595" s="32">
        <v>30.5</v>
      </c>
      <c r="J595" s="26">
        <f t="shared" si="36"/>
        <v>30.5</v>
      </c>
      <c r="K595" s="33">
        <v>65000</v>
      </c>
      <c r="L595" s="27">
        <f t="shared" si="37"/>
        <v>1982500</v>
      </c>
      <c r="M595" s="33"/>
      <c r="N595" s="33">
        <f t="shared" si="39"/>
        <v>1982500</v>
      </c>
      <c r="O595" s="31"/>
      <c r="P595" s="31"/>
      <c r="Q595" s="28" t="s">
        <v>320</v>
      </c>
      <c r="R595" s="31" t="s">
        <v>234</v>
      </c>
    </row>
    <row r="596" spans="1:18" ht="20.100000000000001" customHeight="1">
      <c r="A596" s="28">
        <f t="shared" si="38"/>
        <v>588</v>
      </c>
      <c r="B596" s="28" t="s">
        <v>835</v>
      </c>
      <c r="C596" s="29" t="s">
        <v>862</v>
      </c>
      <c r="D596" s="30" t="s">
        <v>331</v>
      </c>
      <c r="E596" s="28">
        <v>10</v>
      </c>
      <c r="F596" s="31" t="s">
        <v>1033</v>
      </c>
      <c r="G596" s="31" t="s">
        <v>1132</v>
      </c>
      <c r="H596" s="28">
        <v>1</v>
      </c>
      <c r="I596" s="32">
        <v>30.1</v>
      </c>
      <c r="J596" s="26">
        <f t="shared" si="36"/>
        <v>30.1</v>
      </c>
      <c r="K596" s="33">
        <v>65000</v>
      </c>
      <c r="L596" s="27">
        <f t="shared" si="37"/>
        <v>1956500</v>
      </c>
      <c r="M596" s="33"/>
      <c r="N596" s="33">
        <f t="shared" si="39"/>
        <v>1956500</v>
      </c>
      <c r="O596" s="31"/>
      <c r="P596" s="31"/>
      <c r="Q596" s="28" t="s">
        <v>320</v>
      </c>
      <c r="R596" s="31" t="s">
        <v>234</v>
      </c>
    </row>
    <row r="597" spans="1:18" ht="20.100000000000001" customHeight="1">
      <c r="A597" s="28">
        <f t="shared" si="38"/>
        <v>589</v>
      </c>
      <c r="B597" s="28" t="s">
        <v>835</v>
      </c>
      <c r="C597" s="29" t="s">
        <v>862</v>
      </c>
      <c r="D597" s="30" t="s">
        <v>331</v>
      </c>
      <c r="E597" s="28">
        <v>10</v>
      </c>
      <c r="F597" s="31" t="s">
        <v>1033</v>
      </c>
      <c r="G597" s="31" t="s">
        <v>1133</v>
      </c>
      <c r="H597" s="28">
        <v>1</v>
      </c>
      <c r="I597" s="32">
        <v>45.1</v>
      </c>
      <c r="J597" s="26">
        <f t="shared" si="36"/>
        <v>45.1</v>
      </c>
      <c r="K597" s="33">
        <v>65000</v>
      </c>
      <c r="L597" s="27">
        <f t="shared" si="37"/>
        <v>2931500</v>
      </c>
      <c r="M597" s="33"/>
      <c r="N597" s="33">
        <f t="shared" si="39"/>
        <v>2931500</v>
      </c>
      <c r="O597" s="31"/>
      <c r="P597" s="31"/>
      <c r="Q597" s="28" t="s">
        <v>320</v>
      </c>
      <c r="R597" s="31" t="s">
        <v>234</v>
      </c>
    </row>
    <row r="598" spans="1:18" ht="20.100000000000001" customHeight="1">
      <c r="A598" s="28">
        <f t="shared" si="38"/>
        <v>590</v>
      </c>
      <c r="B598" s="28" t="s">
        <v>642</v>
      </c>
      <c r="C598" s="29" t="s">
        <v>385</v>
      </c>
      <c r="D598" s="30" t="s">
        <v>340</v>
      </c>
      <c r="E598" s="28">
        <v>10</v>
      </c>
      <c r="F598" s="31" t="s">
        <v>1033</v>
      </c>
      <c r="G598" s="31" t="s">
        <v>304</v>
      </c>
      <c r="H598" s="28">
        <v>1</v>
      </c>
      <c r="I598" s="32">
        <v>45.1</v>
      </c>
      <c r="J598" s="26">
        <f t="shared" si="36"/>
        <v>45.1</v>
      </c>
      <c r="K598" s="33">
        <v>65000</v>
      </c>
      <c r="L598" s="27">
        <f t="shared" si="37"/>
        <v>2931500</v>
      </c>
      <c r="M598" s="33"/>
      <c r="N598" s="33">
        <f t="shared" si="39"/>
        <v>2931500</v>
      </c>
      <c r="O598" s="31"/>
      <c r="P598" s="31"/>
      <c r="Q598" s="28" t="s">
        <v>320</v>
      </c>
      <c r="R598" s="31" t="s">
        <v>234</v>
      </c>
    </row>
    <row r="599" spans="1:18" ht="20.100000000000001" customHeight="1">
      <c r="A599" s="28">
        <f t="shared" si="38"/>
        <v>591</v>
      </c>
      <c r="B599" s="28" t="s">
        <v>649</v>
      </c>
      <c r="C599" s="29" t="s">
        <v>390</v>
      </c>
      <c r="D599" s="30" t="s">
        <v>92</v>
      </c>
      <c r="E599" s="28">
        <v>10</v>
      </c>
      <c r="F599" s="31" t="s">
        <v>1033</v>
      </c>
      <c r="G599" s="31" t="s">
        <v>13</v>
      </c>
      <c r="H599" s="28">
        <v>1</v>
      </c>
      <c r="I599" s="32">
        <v>45.1</v>
      </c>
      <c r="J599" s="26">
        <f t="shared" si="36"/>
        <v>45.1</v>
      </c>
      <c r="K599" s="33">
        <v>65000</v>
      </c>
      <c r="L599" s="27">
        <f t="shared" si="37"/>
        <v>2931500</v>
      </c>
      <c r="M599" s="33"/>
      <c r="N599" s="33">
        <f t="shared" si="39"/>
        <v>2931500</v>
      </c>
      <c r="O599" s="31"/>
      <c r="P599" s="31"/>
      <c r="Q599" s="28" t="s">
        <v>320</v>
      </c>
      <c r="R599" s="31" t="s">
        <v>234</v>
      </c>
    </row>
    <row r="600" spans="1:18" ht="20.100000000000001" customHeight="1">
      <c r="A600" s="28">
        <f t="shared" si="38"/>
        <v>592</v>
      </c>
      <c r="B600" s="28" t="s">
        <v>649</v>
      </c>
      <c r="C600" s="29" t="s">
        <v>390</v>
      </c>
      <c r="D600" s="30" t="s">
        <v>92</v>
      </c>
      <c r="E600" s="28">
        <v>10</v>
      </c>
      <c r="F600" s="31" t="s">
        <v>1033</v>
      </c>
      <c r="G600" s="31" t="s">
        <v>12</v>
      </c>
      <c r="H600" s="28">
        <v>1</v>
      </c>
      <c r="I600" s="32">
        <v>30.1</v>
      </c>
      <c r="J600" s="26">
        <f t="shared" si="36"/>
        <v>30.1</v>
      </c>
      <c r="K600" s="33">
        <v>65000</v>
      </c>
      <c r="L600" s="27">
        <f t="shared" si="37"/>
        <v>1956500</v>
      </c>
      <c r="M600" s="33"/>
      <c r="N600" s="33">
        <f t="shared" si="39"/>
        <v>1956500</v>
      </c>
      <c r="O600" s="31"/>
      <c r="P600" s="31"/>
      <c r="Q600" s="28" t="s">
        <v>320</v>
      </c>
      <c r="R600" s="31" t="s">
        <v>234</v>
      </c>
    </row>
    <row r="601" spans="1:18" ht="20.100000000000001" customHeight="1">
      <c r="A601" s="28">
        <f t="shared" si="38"/>
        <v>593</v>
      </c>
      <c r="B601" s="28" t="s">
        <v>649</v>
      </c>
      <c r="C601" s="29" t="s">
        <v>390</v>
      </c>
      <c r="D601" s="30" t="s">
        <v>92</v>
      </c>
      <c r="E601" s="28">
        <v>10</v>
      </c>
      <c r="F601" s="31" t="s">
        <v>1033</v>
      </c>
      <c r="G601" s="31" t="s">
        <v>307</v>
      </c>
      <c r="H601" s="28">
        <v>1</v>
      </c>
      <c r="I601" s="32">
        <v>45.1</v>
      </c>
      <c r="J601" s="26">
        <f t="shared" si="36"/>
        <v>45.1</v>
      </c>
      <c r="K601" s="33">
        <v>65000</v>
      </c>
      <c r="L601" s="27">
        <f t="shared" si="37"/>
        <v>2931500</v>
      </c>
      <c r="M601" s="33"/>
      <c r="N601" s="33">
        <f t="shared" si="39"/>
        <v>2931500</v>
      </c>
      <c r="O601" s="31"/>
      <c r="P601" s="31"/>
      <c r="Q601" s="28" t="s">
        <v>320</v>
      </c>
      <c r="R601" s="31" t="s">
        <v>234</v>
      </c>
    </row>
    <row r="602" spans="1:18" ht="20.100000000000001" customHeight="1">
      <c r="A602" s="28">
        <f t="shared" si="38"/>
        <v>594</v>
      </c>
      <c r="B602" s="28" t="s">
        <v>649</v>
      </c>
      <c r="C602" s="29" t="s">
        <v>390</v>
      </c>
      <c r="D602" s="30" t="s">
        <v>92</v>
      </c>
      <c r="E602" s="28">
        <v>10</v>
      </c>
      <c r="F602" s="31" t="s">
        <v>1033</v>
      </c>
      <c r="G602" s="31" t="s">
        <v>1134</v>
      </c>
      <c r="H602" s="28">
        <v>2</v>
      </c>
      <c r="I602" s="32">
        <v>30.3</v>
      </c>
      <c r="J602" s="26">
        <f t="shared" si="36"/>
        <v>30.3</v>
      </c>
      <c r="K602" s="33">
        <v>65000</v>
      </c>
      <c r="L602" s="27">
        <f t="shared" si="37"/>
        <v>1969500</v>
      </c>
      <c r="M602" s="33"/>
      <c r="N602" s="33">
        <f t="shared" si="39"/>
        <v>1969500</v>
      </c>
      <c r="O602" s="31"/>
      <c r="P602" s="31"/>
      <c r="Q602" s="28" t="s">
        <v>320</v>
      </c>
      <c r="R602" s="31" t="s">
        <v>234</v>
      </c>
    </row>
    <row r="603" spans="1:18" ht="20.100000000000001" customHeight="1">
      <c r="A603" s="28">
        <f t="shared" si="38"/>
        <v>595</v>
      </c>
      <c r="B603" s="28" t="s">
        <v>649</v>
      </c>
      <c r="C603" s="29" t="s">
        <v>390</v>
      </c>
      <c r="D603" s="30" t="s">
        <v>92</v>
      </c>
      <c r="E603" s="28">
        <v>10</v>
      </c>
      <c r="F603" s="31" t="s">
        <v>1033</v>
      </c>
      <c r="G603" s="31" t="s">
        <v>1135</v>
      </c>
      <c r="H603" s="28">
        <v>2</v>
      </c>
      <c r="I603" s="32">
        <v>45.3</v>
      </c>
      <c r="J603" s="26">
        <f t="shared" si="36"/>
        <v>45.3</v>
      </c>
      <c r="K603" s="33">
        <v>65000</v>
      </c>
      <c r="L603" s="27">
        <f t="shared" si="37"/>
        <v>2944500</v>
      </c>
      <c r="M603" s="33"/>
      <c r="N603" s="33">
        <f t="shared" si="39"/>
        <v>2944500</v>
      </c>
      <c r="O603" s="31"/>
      <c r="P603" s="31"/>
      <c r="Q603" s="28" t="s">
        <v>320</v>
      </c>
      <c r="R603" s="31" t="s">
        <v>234</v>
      </c>
    </row>
    <row r="604" spans="1:18" ht="20.100000000000001" customHeight="1">
      <c r="A604" s="28">
        <f t="shared" si="38"/>
        <v>596</v>
      </c>
      <c r="B604" s="28" t="s">
        <v>762</v>
      </c>
      <c r="C604" s="29" t="s">
        <v>325</v>
      </c>
      <c r="D604" s="30" t="s">
        <v>384</v>
      </c>
      <c r="E604" s="28">
        <v>10</v>
      </c>
      <c r="F604" s="31" t="s">
        <v>1033</v>
      </c>
      <c r="G604" s="31" t="s">
        <v>305</v>
      </c>
      <c r="H604" s="28">
        <v>3</v>
      </c>
      <c r="I604" s="32">
        <v>45.4</v>
      </c>
      <c r="J604" s="26">
        <f t="shared" si="36"/>
        <v>45.4</v>
      </c>
      <c r="K604" s="33">
        <v>65000</v>
      </c>
      <c r="L604" s="27">
        <f t="shared" si="37"/>
        <v>2951000</v>
      </c>
      <c r="M604" s="33"/>
      <c r="N604" s="33">
        <f t="shared" si="39"/>
        <v>2951000</v>
      </c>
      <c r="O604" s="31"/>
      <c r="P604" s="31"/>
      <c r="Q604" s="28" t="s">
        <v>320</v>
      </c>
      <c r="R604" s="31" t="s">
        <v>234</v>
      </c>
    </row>
    <row r="605" spans="1:18" ht="20.100000000000001" customHeight="1">
      <c r="A605" s="28">
        <f t="shared" si="38"/>
        <v>597</v>
      </c>
      <c r="B605" s="28" t="s">
        <v>762</v>
      </c>
      <c r="C605" s="29" t="s">
        <v>325</v>
      </c>
      <c r="D605" s="30" t="s">
        <v>384</v>
      </c>
      <c r="E605" s="28">
        <v>10</v>
      </c>
      <c r="F605" s="31" t="s">
        <v>1033</v>
      </c>
      <c r="G605" s="31" t="s">
        <v>305</v>
      </c>
      <c r="H605" s="28">
        <v>2</v>
      </c>
      <c r="I605" s="32">
        <v>45.3</v>
      </c>
      <c r="J605" s="26">
        <f t="shared" si="36"/>
        <v>45.3</v>
      </c>
      <c r="K605" s="33">
        <v>65000</v>
      </c>
      <c r="L605" s="27">
        <f t="shared" si="37"/>
        <v>2944500</v>
      </c>
      <c r="M605" s="33"/>
      <c r="N605" s="33">
        <f t="shared" si="39"/>
        <v>2944500</v>
      </c>
      <c r="O605" s="31"/>
      <c r="P605" s="31"/>
      <c r="Q605" s="28" t="s">
        <v>320</v>
      </c>
      <c r="R605" s="31" t="s">
        <v>234</v>
      </c>
    </row>
    <row r="606" spans="1:18" ht="20.100000000000001" customHeight="1">
      <c r="A606" s="28">
        <f t="shared" si="38"/>
        <v>598</v>
      </c>
      <c r="B606" s="28" t="s">
        <v>762</v>
      </c>
      <c r="C606" s="29" t="s">
        <v>325</v>
      </c>
      <c r="D606" s="30" t="s">
        <v>384</v>
      </c>
      <c r="E606" s="28">
        <v>10</v>
      </c>
      <c r="F606" s="31" t="s">
        <v>1033</v>
      </c>
      <c r="G606" s="31" t="s">
        <v>305</v>
      </c>
      <c r="H606" s="28">
        <v>1</v>
      </c>
      <c r="I606" s="32">
        <v>45.1</v>
      </c>
      <c r="J606" s="26">
        <f t="shared" si="36"/>
        <v>45.1</v>
      </c>
      <c r="K606" s="33">
        <v>65000</v>
      </c>
      <c r="L606" s="27">
        <f t="shared" si="37"/>
        <v>2931500</v>
      </c>
      <c r="M606" s="33"/>
      <c r="N606" s="33">
        <f t="shared" si="39"/>
        <v>2931500</v>
      </c>
      <c r="O606" s="31"/>
      <c r="P606" s="31"/>
      <c r="Q606" s="28" t="s">
        <v>320</v>
      </c>
      <c r="R606" s="31" t="s">
        <v>234</v>
      </c>
    </row>
    <row r="607" spans="1:18" ht="20.100000000000001" customHeight="1">
      <c r="A607" s="28">
        <f t="shared" si="38"/>
        <v>599</v>
      </c>
      <c r="B607" s="28" t="s">
        <v>567</v>
      </c>
      <c r="C607" s="29" t="s">
        <v>127</v>
      </c>
      <c r="D607" s="30" t="s">
        <v>329</v>
      </c>
      <c r="E607" s="28">
        <v>11</v>
      </c>
      <c r="F607" s="31" t="s">
        <v>512</v>
      </c>
      <c r="G607" s="31" t="s">
        <v>36</v>
      </c>
      <c r="H607" s="28">
        <v>1</v>
      </c>
      <c r="I607" s="32">
        <v>30.1</v>
      </c>
      <c r="J607" s="26">
        <f t="shared" si="36"/>
        <v>30.1</v>
      </c>
      <c r="K607" s="33">
        <v>65000</v>
      </c>
      <c r="L607" s="27">
        <f t="shared" si="37"/>
        <v>1956500</v>
      </c>
      <c r="M607" s="33"/>
      <c r="N607" s="33">
        <f t="shared" si="39"/>
        <v>1956500</v>
      </c>
      <c r="O607" s="31"/>
      <c r="P607" s="31"/>
      <c r="Q607" s="28" t="s">
        <v>320</v>
      </c>
      <c r="R607" s="31" t="s">
        <v>199</v>
      </c>
    </row>
    <row r="608" spans="1:18" ht="20.100000000000001" customHeight="1">
      <c r="A608" s="28">
        <f t="shared" si="38"/>
        <v>600</v>
      </c>
      <c r="B608" s="28" t="s">
        <v>1008</v>
      </c>
      <c r="C608" s="29" t="s">
        <v>128</v>
      </c>
      <c r="D608" s="30" t="s">
        <v>428</v>
      </c>
      <c r="E608" s="28">
        <v>11</v>
      </c>
      <c r="F608" s="31" t="s">
        <v>512</v>
      </c>
      <c r="G608" s="31" t="s">
        <v>514</v>
      </c>
      <c r="H608" s="28">
        <v>1</v>
      </c>
      <c r="I608" s="32">
        <v>30.1</v>
      </c>
      <c r="J608" s="26">
        <f t="shared" si="36"/>
        <v>30.1</v>
      </c>
      <c r="K608" s="33">
        <v>65000</v>
      </c>
      <c r="L608" s="27">
        <f t="shared" si="37"/>
        <v>1956500</v>
      </c>
      <c r="M608" s="33"/>
      <c r="N608" s="33">
        <f t="shared" si="39"/>
        <v>1956500</v>
      </c>
      <c r="O608" s="31"/>
      <c r="P608" s="31"/>
      <c r="Q608" s="28" t="s">
        <v>320</v>
      </c>
      <c r="R608" s="31" t="s">
        <v>199</v>
      </c>
    </row>
    <row r="609" spans="1:18" ht="20.100000000000001" customHeight="1">
      <c r="A609" s="28">
        <f t="shared" si="38"/>
        <v>601</v>
      </c>
      <c r="B609" s="28" t="s">
        <v>568</v>
      </c>
      <c r="C609" s="29" t="s">
        <v>325</v>
      </c>
      <c r="D609" s="30" t="s">
        <v>366</v>
      </c>
      <c r="E609" s="28">
        <v>11</v>
      </c>
      <c r="F609" s="31" t="s">
        <v>512</v>
      </c>
      <c r="G609" s="31" t="s">
        <v>801</v>
      </c>
      <c r="H609" s="28">
        <v>1</v>
      </c>
      <c r="I609" s="32">
        <v>45.1</v>
      </c>
      <c r="J609" s="26">
        <f t="shared" si="36"/>
        <v>45.1</v>
      </c>
      <c r="K609" s="33">
        <v>65000</v>
      </c>
      <c r="L609" s="27">
        <f t="shared" si="37"/>
        <v>2931500</v>
      </c>
      <c r="M609" s="33"/>
      <c r="N609" s="33">
        <f t="shared" si="39"/>
        <v>2931500</v>
      </c>
      <c r="O609" s="45"/>
      <c r="P609" s="31"/>
      <c r="Q609" s="28" t="s">
        <v>320</v>
      </c>
      <c r="R609" s="31" t="s">
        <v>199</v>
      </c>
    </row>
    <row r="610" spans="1:18" ht="20.100000000000001" customHeight="1">
      <c r="A610" s="28">
        <f t="shared" si="38"/>
        <v>602</v>
      </c>
      <c r="B610" s="28" t="s">
        <v>1009</v>
      </c>
      <c r="C610" s="29" t="s">
        <v>741</v>
      </c>
      <c r="D610" s="30" t="s">
        <v>113</v>
      </c>
      <c r="E610" s="28">
        <v>11</v>
      </c>
      <c r="F610" s="31" t="s">
        <v>512</v>
      </c>
      <c r="G610" s="31" t="s">
        <v>513</v>
      </c>
      <c r="H610" s="28">
        <v>1</v>
      </c>
      <c r="I610" s="32">
        <v>30.1</v>
      </c>
      <c r="J610" s="26">
        <f t="shared" si="36"/>
        <v>30.1</v>
      </c>
      <c r="K610" s="33">
        <v>65000</v>
      </c>
      <c r="L610" s="27">
        <f t="shared" si="37"/>
        <v>1956500</v>
      </c>
      <c r="M610" s="33"/>
      <c r="N610" s="33">
        <f t="shared" si="39"/>
        <v>1956500</v>
      </c>
      <c r="O610" s="31"/>
      <c r="P610" s="31"/>
      <c r="Q610" s="28" t="s">
        <v>320</v>
      </c>
      <c r="R610" s="31" t="s">
        <v>199</v>
      </c>
    </row>
    <row r="611" spans="1:18" ht="20.100000000000001" customHeight="1">
      <c r="A611" s="28">
        <f t="shared" si="38"/>
        <v>603</v>
      </c>
      <c r="B611" s="28" t="s">
        <v>731</v>
      </c>
      <c r="C611" s="29" t="s">
        <v>742</v>
      </c>
      <c r="D611" s="30" t="s">
        <v>383</v>
      </c>
      <c r="E611" s="28">
        <v>11</v>
      </c>
      <c r="F611" s="31" t="s">
        <v>512</v>
      </c>
      <c r="G611" s="31" t="s">
        <v>514</v>
      </c>
      <c r="H611" s="28">
        <v>1</v>
      </c>
      <c r="I611" s="32">
        <v>30.1</v>
      </c>
      <c r="J611" s="26">
        <f t="shared" si="36"/>
        <v>30.1</v>
      </c>
      <c r="K611" s="33">
        <v>65000</v>
      </c>
      <c r="L611" s="27">
        <f t="shared" si="37"/>
        <v>1956500</v>
      </c>
      <c r="M611" s="33"/>
      <c r="N611" s="33">
        <f t="shared" si="39"/>
        <v>1956500</v>
      </c>
      <c r="O611" s="31"/>
      <c r="P611" s="31"/>
      <c r="Q611" s="28" t="s">
        <v>320</v>
      </c>
      <c r="R611" s="31" t="s">
        <v>199</v>
      </c>
    </row>
    <row r="612" spans="1:18" ht="20.100000000000001" customHeight="1">
      <c r="A612" s="28">
        <f t="shared" si="38"/>
        <v>604</v>
      </c>
      <c r="B612" s="28" t="s">
        <v>732</v>
      </c>
      <c r="C612" s="29" t="s">
        <v>325</v>
      </c>
      <c r="D612" s="30" t="s">
        <v>401</v>
      </c>
      <c r="E612" s="28">
        <v>11</v>
      </c>
      <c r="F612" s="31" t="s">
        <v>291</v>
      </c>
      <c r="G612" s="31" t="s">
        <v>292</v>
      </c>
      <c r="H612" s="28">
        <v>2</v>
      </c>
      <c r="I612" s="32">
        <v>30.3</v>
      </c>
      <c r="J612" s="26">
        <f t="shared" si="36"/>
        <v>30.3</v>
      </c>
      <c r="K612" s="33">
        <v>65000</v>
      </c>
      <c r="L612" s="27">
        <f t="shared" si="37"/>
        <v>1969500</v>
      </c>
      <c r="M612" s="33"/>
      <c r="N612" s="33">
        <f t="shared" si="39"/>
        <v>1969500</v>
      </c>
      <c r="O612" s="31"/>
      <c r="P612" s="31"/>
      <c r="Q612" s="28" t="s">
        <v>320</v>
      </c>
      <c r="R612" s="31" t="s">
        <v>225</v>
      </c>
    </row>
    <row r="613" spans="1:18" ht="20.100000000000001" customHeight="1">
      <c r="A613" s="28">
        <f t="shared" si="38"/>
        <v>605</v>
      </c>
      <c r="B613" s="28" t="s">
        <v>763</v>
      </c>
      <c r="C613" s="29" t="s">
        <v>780</v>
      </c>
      <c r="D613" s="30" t="s">
        <v>355</v>
      </c>
      <c r="E613" s="28">
        <v>11</v>
      </c>
      <c r="F613" s="31" t="s">
        <v>291</v>
      </c>
      <c r="G613" s="31" t="s">
        <v>14</v>
      </c>
      <c r="H613" s="28">
        <v>1</v>
      </c>
      <c r="I613" s="32">
        <v>30.1</v>
      </c>
      <c r="J613" s="26">
        <f t="shared" si="36"/>
        <v>30.1</v>
      </c>
      <c r="K613" s="33">
        <v>65000</v>
      </c>
      <c r="L613" s="27">
        <f t="shared" si="37"/>
        <v>1956500</v>
      </c>
      <c r="M613" s="33"/>
      <c r="N613" s="33">
        <f t="shared" si="39"/>
        <v>1956500</v>
      </c>
      <c r="O613" s="31"/>
      <c r="P613" s="31"/>
      <c r="Q613" s="28" t="s">
        <v>320</v>
      </c>
      <c r="R613" s="31" t="s">
        <v>225</v>
      </c>
    </row>
    <row r="614" spans="1:18" ht="20.100000000000001" customHeight="1">
      <c r="A614" s="28">
        <f t="shared" si="38"/>
        <v>606</v>
      </c>
      <c r="B614" s="28" t="s">
        <v>839</v>
      </c>
      <c r="C614" s="29" t="s">
        <v>864</v>
      </c>
      <c r="D614" s="30" t="s">
        <v>337</v>
      </c>
      <c r="E614" s="28">
        <v>11</v>
      </c>
      <c r="F614" s="31" t="s">
        <v>537</v>
      </c>
      <c r="G614" s="31" t="s">
        <v>1136</v>
      </c>
      <c r="H614" s="28">
        <v>1</v>
      </c>
      <c r="I614" s="32">
        <v>30.1</v>
      </c>
      <c r="J614" s="26">
        <f t="shared" si="36"/>
        <v>30.1</v>
      </c>
      <c r="K614" s="33">
        <v>65000</v>
      </c>
      <c r="L614" s="27">
        <f t="shared" si="37"/>
        <v>1956500</v>
      </c>
      <c r="M614" s="33"/>
      <c r="N614" s="33">
        <f t="shared" si="39"/>
        <v>1956500</v>
      </c>
      <c r="O614" s="31"/>
      <c r="P614" s="31"/>
      <c r="Q614" s="28" t="s">
        <v>320</v>
      </c>
      <c r="R614" s="31" t="s">
        <v>201</v>
      </c>
    </row>
    <row r="615" spans="1:18" ht="20.100000000000001" customHeight="1">
      <c r="A615" s="28">
        <f t="shared" si="38"/>
        <v>607</v>
      </c>
      <c r="B615" s="28" t="s">
        <v>1010</v>
      </c>
      <c r="C615" s="29" t="s">
        <v>358</v>
      </c>
      <c r="D615" s="30" t="s">
        <v>401</v>
      </c>
      <c r="E615" s="28">
        <v>11</v>
      </c>
      <c r="F615" s="31" t="s">
        <v>537</v>
      </c>
      <c r="G615" s="31" t="s">
        <v>1137</v>
      </c>
      <c r="H615" s="28">
        <v>1</v>
      </c>
      <c r="I615" s="32">
        <v>30.1</v>
      </c>
      <c r="J615" s="26">
        <f t="shared" si="36"/>
        <v>30.1</v>
      </c>
      <c r="K615" s="33">
        <v>65000</v>
      </c>
      <c r="L615" s="27">
        <f t="shared" si="37"/>
        <v>1956500</v>
      </c>
      <c r="M615" s="33"/>
      <c r="N615" s="33">
        <f t="shared" si="39"/>
        <v>1956500</v>
      </c>
      <c r="O615" s="31"/>
      <c r="P615" s="31"/>
      <c r="Q615" s="28" t="s">
        <v>320</v>
      </c>
      <c r="R615" s="31" t="s">
        <v>201</v>
      </c>
    </row>
    <row r="616" spans="1:18" ht="20.100000000000001" customHeight="1">
      <c r="A616" s="28">
        <f t="shared" si="38"/>
        <v>608</v>
      </c>
      <c r="B616" s="28" t="s">
        <v>1010</v>
      </c>
      <c r="C616" s="29" t="s">
        <v>358</v>
      </c>
      <c r="D616" s="30" t="s">
        <v>401</v>
      </c>
      <c r="E616" s="28">
        <v>11</v>
      </c>
      <c r="F616" s="31" t="s">
        <v>537</v>
      </c>
      <c r="G616" s="31" t="s">
        <v>1138</v>
      </c>
      <c r="H616" s="28">
        <v>2</v>
      </c>
      <c r="I616" s="32">
        <v>30.3</v>
      </c>
      <c r="J616" s="26">
        <f t="shared" si="36"/>
        <v>30.3</v>
      </c>
      <c r="K616" s="33">
        <v>65000</v>
      </c>
      <c r="L616" s="27">
        <f t="shared" si="37"/>
        <v>1969500</v>
      </c>
      <c r="M616" s="33"/>
      <c r="N616" s="33">
        <f t="shared" si="39"/>
        <v>1969500</v>
      </c>
      <c r="O616" s="31"/>
      <c r="P616" s="31"/>
      <c r="Q616" s="28" t="s">
        <v>320</v>
      </c>
      <c r="R616" s="31" t="s">
        <v>201</v>
      </c>
    </row>
    <row r="617" spans="1:18" ht="20.100000000000001" customHeight="1">
      <c r="A617" s="28">
        <f t="shared" si="38"/>
        <v>609</v>
      </c>
      <c r="B617" s="28" t="s">
        <v>1010</v>
      </c>
      <c r="C617" s="29" t="s">
        <v>358</v>
      </c>
      <c r="D617" s="30" t="s">
        <v>401</v>
      </c>
      <c r="E617" s="28">
        <v>11</v>
      </c>
      <c r="F617" s="31" t="s">
        <v>537</v>
      </c>
      <c r="G617" s="31" t="s">
        <v>1139</v>
      </c>
      <c r="H617" s="28">
        <v>1</v>
      </c>
      <c r="I617" s="32">
        <v>30.1</v>
      </c>
      <c r="J617" s="26">
        <f t="shared" si="36"/>
        <v>30.1</v>
      </c>
      <c r="K617" s="33">
        <v>65000</v>
      </c>
      <c r="L617" s="27">
        <f t="shared" si="37"/>
        <v>1956500</v>
      </c>
      <c r="M617" s="33"/>
      <c r="N617" s="33">
        <f t="shared" si="39"/>
        <v>1956500</v>
      </c>
      <c r="O617" s="31"/>
      <c r="P617" s="31"/>
      <c r="Q617" s="28" t="s">
        <v>320</v>
      </c>
      <c r="R617" s="31" t="s">
        <v>201</v>
      </c>
    </row>
    <row r="618" spans="1:18" ht="20.100000000000001" customHeight="1">
      <c r="A618" s="28">
        <f t="shared" si="38"/>
        <v>610</v>
      </c>
      <c r="B618" s="28" t="s">
        <v>569</v>
      </c>
      <c r="C618" s="29" t="s">
        <v>327</v>
      </c>
      <c r="D618" s="30" t="s">
        <v>359</v>
      </c>
      <c r="E618" s="28">
        <v>11</v>
      </c>
      <c r="F618" s="31" t="s">
        <v>537</v>
      </c>
      <c r="G618" s="31" t="s">
        <v>15</v>
      </c>
      <c r="H618" s="28">
        <v>2</v>
      </c>
      <c r="I618" s="32">
        <v>30.3</v>
      </c>
      <c r="J618" s="26">
        <f t="shared" si="36"/>
        <v>30.3</v>
      </c>
      <c r="K618" s="33">
        <v>65000</v>
      </c>
      <c r="L618" s="27">
        <f t="shared" si="37"/>
        <v>1969500</v>
      </c>
      <c r="M618" s="33"/>
      <c r="N618" s="33">
        <f t="shared" si="39"/>
        <v>1969500</v>
      </c>
      <c r="O618" s="31"/>
      <c r="P618" s="31"/>
      <c r="Q618" s="28" t="s">
        <v>320</v>
      </c>
      <c r="R618" s="31" t="s">
        <v>201</v>
      </c>
    </row>
    <row r="619" spans="1:18" ht="20.100000000000001" customHeight="1">
      <c r="A619" s="28">
        <f t="shared" si="38"/>
        <v>611</v>
      </c>
      <c r="B619" s="28" t="s">
        <v>569</v>
      </c>
      <c r="C619" s="29" t="s">
        <v>327</v>
      </c>
      <c r="D619" s="30" t="s">
        <v>359</v>
      </c>
      <c r="E619" s="28">
        <v>11</v>
      </c>
      <c r="F619" s="31" t="s">
        <v>537</v>
      </c>
      <c r="G619" s="31" t="s">
        <v>809</v>
      </c>
      <c r="H619" s="28">
        <v>1</v>
      </c>
      <c r="I619" s="32">
        <v>45.1</v>
      </c>
      <c r="J619" s="26">
        <f t="shared" si="36"/>
        <v>45.1</v>
      </c>
      <c r="K619" s="33">
        <v>65000</v>
      </c>
      <c r="L619" s="27">
        <f t="shared" si="37"/>
        <v>2931500</v>
      </c>
      <c r="M619" s="33"/>
      <c r="N619" s="33">
        <f t="shared" si="39"/>
        <v>2931500</v>
      </c>
      <c r="O619" s="31"/>
      <c r="P619" s="31"/>
      <c r="Q619" s="28" t="s">
        <v>320</v>
      </c>
      <c r="R619" s="31" t="s">
        <v>201</v>
      </c>
    </row>
    <row r="620" spans="1:18" ht="20.100000000000001" customHeight="1">
      <c r="A620" s="28">
        <f t="shared" si="38"/>
        <v>612</v>
      </c>
      <c r="B620" s="28" t="s">
        <v>840</v>
      </c>
      <c r="C620" s="29" t="s">
        <v>865</v>
      </c>
      <c r="D620" s="30" t="s">
        <v>65</v>
      </c>
      <c r="E620" s="28">
        <v>11</v>
      </c>
      <c r="F620" s="31" t="s">
        <v>537</v>
      </c>
      <c r="G620" s="31" t="s">
        <v>1140</v>
      </c>
      <c r="H620" s="28">
        <v>1</v>
      </c>
      <c r="I620" s="32">
        <v>30.1</v>
      </c>
      <c r="J620" s="26">
        <f t="shared" si="36"/>
        <v>30.1</v>
      </c>
      <c r="K620" s="33">
        <v>65000</v>
      </c>
      <c r="L620" s="27">
        <f t="shared" si="37"/>
        <v>1956500</v>
      </c>
      <c r="M620" s="33"/>
      <c r="N620" s="33">
        <f t="shared" si="39"/>
        <v>1956500</v>
      </c>
      <c r="O620" s="31"/>
      <c r="P620" s="31"/>
      <c r="Q620" s="28" t="s">
        <v>320</v>
      </c>
      <c r="R620" s="31" t="s">
        <v>201</v>
      </c>
    </row>
    <row r="621" spans="1:18" ht="20.100000000000001" customHeight="1">
      <c r="A621" s="28">
        <f t="shared" si="38"/>
        <v>613</v>
      </c>
      <c r="B621" s="28" t="s">
        <v>893</v>
      </c>
      <c r="C621" s="29" t="s">
        <v>89</v>
      </c>
      <c r="D621" s="30" t="s">
        <v>65</v>
      </c>
      <c r="E621" s="28">
        <v>11</v>
      </c>
      <c r="F621" s="31" t="s">
        <v>866</v>
      </c>
      <c r="G621" s="31" t="s">
        <v>899</v>
      </c>
      <c r="H621" s="28">
        <v>1</v>
      </c>
      <c r="I621" s="32">
        <v>30.1</v>
      </c>
      <c r="J621" s="26">
        <f t="shared" si="36"/>
        <v>45.150000000000006</v>
      </c>
      <c r="K621" s="33">
        <v>65000</v>
      </c>
      <c r="L621" s="27">
        <f t="shared" si="37"/>
        <v>2934750.0000000005</v>
      </c>
      <c r="M621" s="33"/>
      <c r="N621" s="33">
        <f t="shared" si="39"/>
        <v>2934750.0000000005</v>
      </c>
      <c r="O621" s="31" t="s">
        <v>1176</v>
      </c>
      <c r="P621" s="31" t="s">
        <v>676</v>
      </c>
      <c r="Q621" s="28" t="s">
        <v>676</v>
      </c>
      <c r="R621" s="31" t="s">
        <v>30</v>
      </c>
    </row>
    <row r="622" spans="1:18" ht="20.100000000000001" customHeight="1">
      <c r="A622" s="28">
        <f t="shared" si="38"/>
        <v>614</v>
      </c>
      <c r="B622" s="28" t="s">
        <v>841</v>
      </c>
      <c r="C622" s="29" t="s">
        <v>867</v>
      </c>
      <c r="D622" s="30" t="s">
        <v>868</v>
      </c>
      <c r="E622" s="28">
        <v>11</v>
      </c>
      <c r="F622" s="31" t="s">
        <v>866</v>
      </c>
      <c r="G622" s="31" t="s">
        <v>1141</v>
      </c>
      <c r="H622" s="28">
        <v>1</v>
      </c>
      <c r="I622" s="32">
        <v>45.1</v>
      </c>
      <c r="J622" s="26">
        <f t="shared" si="36"/>
        <v>45.1</v>
      </c>
      <c r="K622" s="33">
        <v>65000</v>
      </c>
      <c r="L622" s="27">
        <f t="shared" si="37"/>
        <v>2931500</v>
      </c>
      <c r="M622" s="33"/>
      <c r="N622" s="33">
        <f t="shared" si="39"/>
        <v>2931500</v>
      </c>
      <c r="O622" s="31"/>
      <c r="P622" s="31"/>
      <c r="Q622" s="28" t="s">
        <v>320</v>
      </c>
      <c r="R622" s="31" t="s">
        <v>30</v>
      </c>
    </row>
    <row r="623" spans="1:18" ht="20.100000000000001" customHeight="1">
      <c r="A623" s="28">
        <f t="shared" si="38"/>
        <v>615</v>
      </c>
      <c r="B623" s="28" t="s">
        <v>841</v>
      </c>
      <c r="C623" s="29" t="s">
        <v>867</v>
      </c>
      <c r="D623" s="30" t="s">
        <v>868</v>
      </c>
      <c r="E623" s="28">
        <v>11</v>
      </c>
      <c r="F623" s="31" t="s">
        <v>866</v>
      </c>
      <c r="G623" s="31" t="s">
        <v>16</v>
      </c>
      <c r="H623" s="28">
        <v>1</v>
      </c>
      <c r="I623" s="32">
        <v>30.1</v>
      </c>
      <c r="J623" s="26">
        <f t="shared" si="36"/>
        <v>30.1</v>
      </c>
      <c r="K623" s="33">
        <v>65000</v>
      </c>
      <c r="L623" s="27">
        <f t="shared" si="37"/>
        <v>1956500</v>
      </c>
      <c r="M623" s="33"/>
      <c r="N623" s="33">
        <f t="shared" si="39"/>
        <v>1956500</v>
      </c>
      <c r="O623" s="31"/>
      <c r="P623" s="31"/>
      <c r="Q623" s="28" t="s">
        <v>320</v>
      </c>
      <c r="R623" s="31" t="s">
        <v>30</v>
      </c>
    </row>
    <row r="624" spans="1:18" ht="20.100000000000001" customHeight="1">
      <c r="A624" s="28">
        <f t="shared" si="38"/>
        <v>616</v>
      </c>
      <c r="B624" s="28" t="s">
        <v>1011</v>
      </c>
      <c r="C624" s="29" t="s">
        <v>947</v>
      </c>
      <c r="D624" s="30" t="s">
        <v>948</v>
      </c>
      <c r="E624" s="28">
        <v>11</v>
      </c>
      <c r="F624" s="31" t="s">
        <v>866</v>
      </c>
      <c r="G624" s="31" t="s">
        <v>1142</v>
      </c>
      <c r="H624" s="28">
        <v>1</v>
      </c>
      <c r="I624" s="32">
        <v>30.1</v>
      </c>
      <c r="J624" s="26">
        <f t="shared" si="36"/>
        <v>30.1</v>
      </c>
      <c r="K624" s="33">
        <v>65000</v>
      </c>
      <c r="L624" s="27">
        <f t="shared" si="37"/>
        <v>1956500</v>
      </c>
      <c r="M624" s="33"/>
      <c r="N624" s="33">
        <f t="shared" si="39"/>
        <v>1956500</v>
      </c>
      <c r="O624" s="31"/>
      <c r="P624" s="31"/>
      <c r="Q624" s="28" t="s">
        <v>320</v>
      </c>
      <c r="R624" s="31" t="s">
        <v>30</v>
      </c>
    </row>
    <row r="625" spans="1:18" ht="20.100000000000001" customHeight="1">
      <c r="A625" s="28">
        <f t="shared" si="38"/>
        <v>617</v>
      </c>
      <c r="B625" s="28" t="s">
        <v>842</v>
      </c>
      <c r="C625" s="29" t="s">
        <v>391</v>
      </c>
      <c r="D625" s="30" t="s">
        <v>53</v>
      </c>
      <c r="E625" s="28">
        <v>11</v>
      </c>
      <c r="F625" s="31" t="s">
        <v>866</v>
      </c>
      <c r="G625" s="31" t="s">
        <v>17</v>
      </c>
      <c r="H625" s="28">
        <v>1</v>
      </c>
      <c r="I625" s="32">
        <v>45.1</v>
      </c>
      <c r="J625" s="26">
        <f t="shared" si="36"/>
        <v>45.1</v>
      </c>
      <c r="K625" s="33">
        <v>65000</v>
      </c>
      <c r="L625" s="27">
        <f t="shared" si="37"/>
        <v>2931500</v>
      </c>
      <c r="M625" s="33"/>
      <c r="N625" s="33">
        <f t="shared" si="39"/>
        <v>2931500</v>
      </c>
      <c r="O625" s="31"/>
      <c r="P625" s="31"/>
      <c r="Q625" s="28" t="s">
        <v>320</v>
      </c>
      <c r="R625" s="31" t="s">
        <v>30</v>
      </c>
    </row>
    <row r="626" spans="1:18" ht="20.100000000000001" customHeight="1">
      <c r="A626" s="28">
        <f t="shared" si="38"/>
        <v>618</v>
      </c>
      <c r="B626" s="28" t="s">
        <v>842</v>
      </c>
      <c r="C626" s="29" t="s">
        <v>391</v>
      </c>
      <c r="D626" s="30" t="s">
        <v>53</v>
      </c>
      <c r="E626" s="28">
        <v>11</v>
      </c>
      <c r="F626" s="31" t="s">
        <v>866</v>
      </c>
      <c r="G626" s="31" t="s">
        <v>1143</v>
      </c>
      <c r="H626" s="28">
        <v>1</v>
      </c>
      <c r="I626" s="32">
        <v>30.1</v>
      </c>
      <c r="J626" s="26">
        <f t="shared" si="36"/>
        <v>30.1</v>
      </c>
      <c r="K626" s="33">
        <v>65000</v>
      </c>
      <c r="L626" s="27">
        <f t="shared" si="37"/>
        <v>1956500</v>
      </c>
      <c r="M626" s="33"/>
      <c r="N626" s="33">
        <f t="shared" si="39"/>
        <v>1956500</v>
      </c>
      <c r="O626" s="31"/>
      <c r="P626" s="31"/>
      <c r="Q626" s="28" t="s">
        <v>320</v>
      </c>
      <c r="R626" s="31" t="s">
        <v>30</v>
      </c>
    </row>
    <row r="627" spans="1:18" ht="20.100000000000001" customHeight="1">
      <c r="A627" s="28">
        <f t="shared" si="38"/>
        <v>619</v>
      </c>
      <c r="B627" s="28" t="s">
        <v>1012</v>
      </c>
      <c r="C627" s="29" t="s">
        <v>71</v>
      </c>
      <c r="D627" s="30" t="s">
        <v>926</v>
      </c>
      <c r="E627" s="28">
        <v>11</v>
      </c>
      <c r="F627" s="31" t="s">
        <v>866</v>
      </c>
      <c r="G627" s="31" t="s">
        <v>1144</v>
      </c>
      <c r="H627" s="28">
        <v>1</v>
      </c>
      <c r="I627" s="32">
        <v>30.1</v>
      </c>
      <c r="J627" s="26">
        <f t="shared" si="36"/>
        <v>30.1</v>
      </c>
      <c r="K627" s="33">
        <v>65000</v>
      </c>
      <c r="L627" s="27">
        <f t="shared" si="37"/>
        <v>1956500</v>
      </c>
      <c r="M627" s="33"/>
      <c r="N627" s="33">
        <f t="shared" si="39"/>
        <v>1956500</v>
      </c>
      <c r="O627" s="31"/>
      <c r="P627" s="31"/>
      <c r="Q627" s="28" t="s">
        <v>320</v>
      </c>
      <c r="R627" s="31" t="s">
        <v>30</v>
      </c>
    </row>
    <row r="628" spans="1:18" ht="20.100000000000001" customHeight="1">
      <c r="A628" s="28">
        <f t="shared" si="38"/>
        <v>620</v>
      </c>
      <c r="B628" s="28" t="s">
        <v>1013</v>
      </c>
      <c r="C628" s="29" t="s">
        <v>886</v>
      </c>
      <c r="D628" s="30" t="s">
        <v>926</v>
      </c>
      <c r="E628" s="28">
        <v>11</v>
      </c>
      <c r="F628" s="31" t="s">
        <v>866</v>
      </c>
      <c r="G628" s="31" t="s">
        <v>1145</v>
      </c>
      <c r="H628" s="28">
        <v>2</v>
      </c>
      <c r="I628" s="32">
        <v>30.3</v>
      </c>
      <c r="J628" s="26">
        <f t="shared" si="36"/>
        <v>30.3</v>
      </c>
      <c r="K628" s="33">
        <v>65000</v>
      </c>
      <c r="L628" s="27">
        <f t="shared" si="37"/>
        <v>1969500</v>
      </c>
      <c r="M628" s="33"/>
      <c r="N628" s="33">
        <f t="shared" si="39"/>
        <v>1969500</v>
      </c>
      <c r="O628" s="31"/>
      <c r="P628" s="31"/>
      <c r="Q628" s="28" t="s">
        <v>320</v>
      </c>
      <c r="R628" s="31" t="s">
        <v>30</v>
      </c>
    </row>
    <row r="629" spans="1:18" ht="20.100000000000001" customHeight="1">
      <c r="A629" s="28">
        <f t="shared" si="38"/>
        <v>621</v>
      </c>
      <c r="B629" s="28" t="s">
        <v>1014</v>
      </c>
      <c r="C629" s="29" t="s">
        <v>949</v>
      </c>
      <c r="D629" s="30" t="s">
        <v>95</v>
      </c>
      <c r="E629" s="28">
        <v>11</v>
      </c>
      <c r="F629" s="31" t="s">
        <v>197</v>
      </c>
      <c r="G629" s="31" t="s">
        <v>1146</v>
      </c>
      <c r="H629" s="28">
        <v>1</v>
      </c>
      <c r="I629" s="32">
        <v>30.1</v>
      </c>
      <c r="J629" s="26">
        <f t="shared" si="36"/>
        <v>30.1</v>
      </c>
      <c r="K629" s="33">
        <v>65000</v>
      </c>
      <c r="L629" s="27">
        <f t="shared" si="37"/>
        <v>1956500</v>
      </c>
      <c r="M629" s="33"/>
      <c r="N629" s="33">
        <f t="shared" si="39"/>
        <v>1956500</v>
      </c>
      <c r="O629" s="31"/>
      <c r="P629" s="31"/>
      <c r="Q629" s="28" t="s">
        <v>320</v>
      </c>
      <c r="R629" s="31" t="s">
        <v>198</v>
      </c>
    </row>
    <row r="630" spans="1:18" ht="20.100000000000001" customHeight="1">
      <c r="A630" s="28">
        <f t="shared" si="38"/>
        <v>622</v>
      </c>
      <c r="B630" s="28" t="s">
        <v>764</v>
      </c>
      <c r="C630" s="29" t="s">
        <v>781</v>
      </c>
      <c r="D630" s="30" t="s">
        <v>344</v>
      </c>
      <c r="E630" s="28">
        <v>11</v>
      </c>
      <c r="F630" s="31" t="s">
        <v>197</v>
      </c>
      <c r="G630" s="31" t="s">
        <v>802</v>
      </c>
      <c r="H630" s="28">
        <v>1</v>
      </c>
      <c r="I630" s="32">
        <v>45.1</v>
      </c>
      <c r="J630" s="26">
        <f t="shared" si="36"/>
        <v>45.1</v>
      </c>
      <c r="K630" s="33">
        <v>65000</v>
      </c>
      <c r="L630" s="27">
        <f t="shared" si="37"/>
        <v>2931500</v>
      </c>
      <c r="M630" s="33"/>
      <c r="N630" s="33">
        <f t="shared" si="39"/>
        <v>2931500</v>
      </c>
      <c r="O630" s="31"/>
      <c r="P630" s="31"/>
      <c r="Q630" s="28" t="s">
        <v>320</v>
      </c>
      <c r="R630" s="31" t="s">
        <v>198</v>
      </c>
    </row>
    <row r="631" spans="1:18" ht="20.100000000000001" customHeight="1">
      <c r="A631" s="28">
        <f t="shared" si="38"/>
        <v>623</v>
      </c>
      <c r="B631" s="28" t="s">
        <v>765</v>
      </c>
      <c r="C631" s="29" t="s">
        <v>782</v>
      </c>
      <c r="D631" s="30" t="s">
        <v>783</v>
      </c>
      <c r="E631" s="28">
        <v>11</v>
      </c>
      <c r="F631" s="31" t="s">
        <v>197</v>
      </c>
      <c r="G631" s="31" t="s">
        <v>18</v>
      </c>
      <c r="H631" s="28">
        <v>1</v>
      </c>
      <c r="I631" s="32">
        <v>30.1</v>
      </c>
      <c r="J631" s="26">
        <f t="shared" si="36"/>
        <v>45.150000000000006</v>
      </c>
      <c r="K631" s="33">
        <v>65000</v>
      </c>
      <c r="L631" s="27">
        <f t="shared" si="37"/>
        <v>2934750.0000000005</v>
      </c>
      <c r="M631" s="33"/>
      <c r="N631" s="33">
        <f t="shared" si="39"/>
        <v>2934750.0000000005</v>
      </c>
      <c r="O631" s="31" t="s">
        <v>1176</v>
      </c>
      <c r="P631" s="31" t="s">
        <v>676</v>
      </c>
      <c r="Q631" s="28" t="s">
        <v>676</v>
      </c>
      <c r="R631" s="31" t="s">
        <v>198</v>
      </c>
    </row>
    <row r="632" spans="1:18" ht="20.100000000000001" customHeight="1">
      <c r="A632" s="28">
        <f t="shared" si="38"/>
        <v>624</v>
      </c>
      <c r="B632" s="28" t="s">
        <v>570</v>
      </c>
      <c r="C632" s="29" t="s">
        <v>425</v>
      </c>
      <c r="D632" s="30" t="s">
        <v>340</v>
      </c>
      <c r="E632" s="28">
        <v>11</v>
      </c>
      <c r="F632" s="31" t="s">
        <v>197</v>
      </c>
      <c r="G632" s="31" t="s">
        <v>1147</v>
      </c>
      <c r="H632" s="28">
        <v>1</v>
      </c>
      <c r="I632" s="32">
        <v>30.1</v>
      </c>
      <c r="J632" s="26">
        <f t="shared" si="36"/>
        <v>30.1</v>
      </c>
      <c r="K632" s="33">
        <v>65000</v>
      </c>
      <c r="L632" s="27">
        <f t="shared" si="37"/>
        <v>1956500</v>
      </c>
      <c r="M632" s="33"/>
      <c r="N632" s="33">
        <f t="shared" si="39"/>
        <v>1956500</v>
      </c>
      <c r="O632" s="31"/>
      <c r="P632" s="31"/>
      <c r="Q632" s="28" t="s">
        <v>320</v>
      </c>
      <c r="R632" s="31" t="s">
        <v>198</v>
      </c>
    </row>
    <row r="633" spans="1:18" ht="20.100000000000001" customHeight="1">
      <c r="A633" s="28">
        <f t="shared" si="38"/>
        <v>625</v>
      </c>
      <c r="B633" s="28" t="s">
        <v>1015</v>
      </c>
      <c r="C633" s="29" t="s">
        <v>327</v>
      </c>
      <c r="D633" s="30" t="s">
        <v>357</v>
      </c>
      <c r="E633" s="28">
        <v>12</v>
      </c>
      <c r="F633" s="31" t="s">
        <v>869</v>
      </c>
      <c r="G633" s="31" t="s">
        <v>869</v>
      </c>
      <c r="H633" s="28">
        <v>2</v>
      </c>
      <c r="I633" s="32">
        <v>45.3</v>
      </c>
      <c r="J633" s="26">
        <f t="shared" si="36"/>
        <v>45.3</v>
      </c>
      <c r="K633" s="33">
        <v>65000</v>
      </c>
      <c r="L633" s="27">
        <f t="shared" si="37"/>
        <v>2944500</v>
      </c>
      <c r="M633" s="33"/>
      <c r="N633" s="33">
        <f t="shared" si="39"/>
        <v>2944500</v>
      </c>
      <c r="O633" s="31"/>
      <c r="P633" s="31"/>
      <c r="Q633" s="28" t="s">
        <v>320</v>
      </c>
      <c r="R633" s="31" t="s">
        <v>31</v>
      </c>
    </row>
    <row r="634" spans="1:18" ht="20.100000000000001" customHeight="1">
      <c r="A634" s="28">
        <f t="shared" si="38"/>
        <v>626</v>
      </c>
      <c r="B634" s="28" t="s">
        <v>843</v>
      </c>
      <c r="C634" s="29" t="s">
        <v>390</v>
      </c>
      <c r="D634" s="30" t="s">
        <v>870</v>
      </c>
      <c r="E634" s="28">
        <v>12</v>
      </c>
      <c r="F634" s="31" t="s">
        <v>869</v>
      </c>
      <c r="G634" s="31" t="s">
        <v>1148</v>
      </c>
      <c r="H634" s="28">
        <v>1</v>
      </c>
      <c r="I634" s="32">
        <v>30.1</v>
      </c>
      <c r="J634" s="26">
        <f t="shared" si="36"/>
        <v>60.2</v>
      </c>
      <c r="K634" s="33">
        <v>65000</v>
      </c>
      <c r="L634" s="27">
        <f t="shared" si="37"/>
        <v>3913000</v>
      </c>
      <c r="M634" s="33"/>
      <c r="N634" s="33">
        <f t="shared" si="39"/>
        <v>3913000</v>
      </c>
      <c r="O634" s="31" t="s">
        <v>38</v>
      </c>
      <c r="P634" s="31" t="s">
        <v>1170</v>
      </c>
      <c r="Q634" s="28" t="s">
        <v>37</v>
      </c>
      <c r="R634" s="31" t="s">
        <v>31</v>
      </c>
    </row>
    <row r="635" spans="1:18" ht="20.100000000000001" customHeight="1">
      <c r="A635" s="28">
        <f t="shared" si="38"/>
        <v>627</v>
      </c>
      <c r="B635" s="28" t="s">
        <v>539</v>
      </c>
      <c r="C635" s="29" t="s">
        <v>131</v>
      </c>
      <c r="D635" s="30" t="s">
        <v>132</v>
      </c>
      <c r="E635" s="28">
        <v>12</v>
      </c>
      <c r="F635" s="31" t="s">
        <v>281</v>
      </c>
      <c r="G635" s="31" t="s">
        <v>900</v>
      </c>
      <c r="H635" s="28">
        <v>3</v>
      </c>
      <c r="I635" s="32">
        <v>30.4</v>
      </c>
      <c r="J635" s="26">
        <f t="shared" si="36"/>
        <v>30.4</v>
      </c>
      <c r="K635" s="33">
        <v>65000</v>
      </c>
      <c r="L635" s="27">
        <f t="shared" si="37"/>
        <v>1976000</v>
      </c>
      <c r="M635" s="33"/>
      <c r="N635" s="33">
        <f t="shared" si="39"/>
        <v>1976000</v>
      </c>
      <c r="O635" s="31"/>
      <c r="P635" s="31"/>
      <c r="Q635" s="28" t="s">
        <v>320</v>
      </c>
      <c r="R635" s="31" t="s">
        <v>179</v>
      </c>
    </row>
    <row r="636" spans="1:18" ht="20.100000000000001" customHeight="1">
      <c r="A636" s="28">
        <f t="shared" si="38"/>
        <v>628</v>
      </c>
      <c r="B636" s="28" t="s">
        <v>539</v>
      </c>
      <c r="C636" s="29" t="s">
        <v>131</v>
      </c>
      <c r="D636" s="30" t="s">
        <v>132</v>
      </c>
      <c r="E636" s="28">
        <v>12</v>
      </c>
      <c r="F636" s="31" t="s">
        <v>281</v>
      </c>
      <c r="G636" s="31" t="s">
        <v>900</v>
      </c>
      <c r="H636" s="28">
        <v>4</v>
      </c>
      <c r="I636" s="32">
        <v>30.5</v>
      </c>
      <c r="J636" s="26">
        <f t="shared" si="36"/>
        <v>30.5</v>
      </c>
      <c r="K636" s="33">
        <v>65000</v>
      </c>
      <c r="L636" s="27">
        <f t="shared" si="37"/>
        <v>1982500</v>
      </c>
      <c r="M636" s="33"/>
      <c r="N636" s="33">
        <f t="shared" si="39"/>
        <v>1982500</v>
      </c>
      <c r="O636" s="31"/>
      <c r="P636" s="31"/>
      <c r="Q636" s="28" t="s">
        <v>320</v>
      </c>
      <c r="R636" s="31" t="s">
        <v>179</v>
      </c>
    </row>
    <row r="637" spans="1:18" ht="20.100000000000001" customHeight="1">
      <c r="A637" s="28">
        <f t="shared" si="38"/>
        <v>629</v>
      </c>
      <c r="B637" s="28" t="s">
        <v>1016</v>
      </c>
      <c r="C637" s="29" t="s">
        <v>950</v>
      </c>
      <c r="D637" s="30" t="s">
        <v>401</v>
      </c>
      <c r="E637" s="28">
        <v>12</v>
      </c>
      <c r="F637" s="31" t="s">
        <v>281</v>
      </c>
      <c r="G637" s="31" t="s">
        <v>900</v>
      </c>
      <c r="H637" s="28">
        <v>1</v>
      </c>
      <c r="I637" s="32">
        <v>30.1</v>
      </c>
      <c r="J637" s="26">
        <f t="shared" si="36"/>
        <v>30.1</v>
      </c>
      <c r="K637" s="33">
        <v>65000</v>
      </c>
      <c r="L637" s="27">
        <f t="shared" si="37"/>
        <v>1956500</v>
      </c>
      <c r="M637" s="33"/>
      <c r="N637" s="33">
        <f t="shared" si="39"/>
        <v>1956500</v>
      </c>
      <c r="O637" s="31"/>
      <c r="P637" s="31"/>
      <c r="Q637" s="28" t="s">
        <v>320</v>
      </c>
      <c r="R637" s="31" t="s">
        <v>179</v>
      </c>
    </row>
    <row r="638" spans="1:18" ht="20.100000000000001" customHeight="1">
      <c r="A638" s="28">
        <f t="shared" si="38"/>
        <v>630</v>
      </c>
      <c r="B638" s="28" t="s">
        <v>1016</v>
      </c>
      <c r="C638" s="29" t="s">
        <v>950</v>
      </c>
      <c r="D638" s="30" t="s">
        <v>401</v>
      </c>
      <c r="E638" s="28">
        <v>12</v>
      </c>
      <c r="F638" s="31" t="s">
        <v>281</v>
      </c>
      <c r="G638" s="31" t="s">
        <v>900</v>
      </c>
      <c r="H638" s="28">
        <v>1</v>
      </c>
      <c r="I638" s="32">
        <v>30.1</v>
      </c>
      <c r="J638" s="26">
        <f t="shared" si="36"/>
        <v>30.1</v>
      </c>
      <c r="K638" s="33">
        <v>65000</v>
      </c>
      <c r="L638" s="27">
        <f t="shared" si="37"/>
        <v>1956500</v>
      </c>
      <c r="M638" s="33"/>
      <c r="N638" s="33">
        <f t="shared" si="39"/>
        <v>1956500</v>
      </c>
      <c r="O638" s="31"/>
      <c r="P638" s="31"/>
      <c r="Q638" s="28" t="s">
        <v>320</v>
      </c>
      <c r="R638" s="31" t="s">
        <v>179</v>
      </c>
    </row>
    <row r="639" spans="1:18" ht="20.100000000000001" customHeight="1">
      <c r="A639" s="28">
        <f t="shared" si="38"/>
        <v>631</v>
      </c>
      <c r="B639" s="28" t="s">
        <v>538</v>
      </c>
      <c r="C639" s="29" t="s">
        <v>188</v>
      </c>
      <c r="D639" s="30" t="s">
        <v>871</v>
      </c>
      <c r="E639" s="28">
        <v>13</v>
      </c>
      <c r="F639" s="31" t="s">
        <v>189</v>
      </c>
      <c r="G639" s="31" t="s">
        <v>495</v>
      </c>
      <c r="H639" s="28">
        <v>1</v>
      </c>
      <c r="I639" s="32">
        <v>30.1</v>
      </c>
      <c r="J639" s="26">
        <f t="shared" si="36"/>
        <v>30.1</v>
      </c>
      <c r="K639" s="33">
        <v>65000</v>
      </c>
      <c r="L639" s="27">
        <f t="shared" si="37"/>
        <v>1956500</v>
      </c>
      <c r="M639" s="33"/>
      <c r="N639" s="33">
        <f t="shared" si="39"/>
        <v>1956500</v>
      </c>
      <c r="O639" s="31"/>
      <c r="P639" s="31"/>
      <c r="Q639" s="28" t="s">
        <v>320</v>
      </c>
      <c r="R639" s="31" t="s">
        <v>190</v>
      </c>
    </row>
    <row r="640" spans="1:18" ht="20.100000000000001" customHeight="1">
      <c r="A640" s="28">
        <f t="shared" si="38"/>
        <v>632</v>
      </c>
      <c r="B640" s="28" t="s">
        <v>538</v>
      </c>
      <c r="C640" s="29" t="s">
        <v>188</v>
      </c>
      <c r="D640" s="30" t="s">
        <v>871</v>
      </c>
      <c r="E640" s="28">
        <v>13</v>
      </c>
      <c r="F640" s="31" t="s">
        <v>189</v>
      </c>
      <c r="G640" s="31" t="s">
        <v>495</v>
      </c>
      <c r="H640" s="28">
        <v>2</v>
      </c>
      <c r="I640" s="32">
        <v>30.3</v>
      </c>
      <c r="J640" s="26">
        <f t="shared" si="36"/>
        <v>30.3</v>
      </c>
      <c r="K640" s="33">
        <v>65000</v>
      </c>
      <c r="L640" s="27">
        <f t="shared" si="37"/>
        <v>1969500</v>
      </c>
      <c r="M640" s="33"/>
      <c r="N640" s="33">
        <f t="shared" si="39"/>
        <v>1969500</v>
      </c>
      <c r="O640" s="31"/>
      <c r="P640" s="31"/>
      <c r="Q640" s="28" t="s">
        <v>320</v>
      </c>
      <c r="R640" s="31" t="s">
        <v>190</v>
      </c>
    </row>
    <row r="641" spans="1:18" ht="20.100000000000001" customHeight="1">
      <c r="A641" s="28">
        <f t="shared" si="38"/>
        <v>633</v>
      </c>
      <c r="B641" s="28" t="s">
        <v>538</v>
      </c>
      <c r="C641" s="29" t="s">
        <v>188</v>
      </c>
      <c r="D641" s="30" t="s">
        <v>871</v>
      </c>
      <c r="E641" s="28">
        <v>13</v>
      </c>
      <c r="F641" s="31" t="s">
        <v>189</v>
      </c>
      <c r="G641" s="31" t="s">
        <v>494</v>
      </c>
      <c r="H641" s="28">
        <v>1</v>
      </c>
      <c r="I641" s="32">
        <v>30.1</v>
      </c>
      <c r="J641" s="26">
        <f t="shared" si="36"/>
        <v>30.1</v>
      </c>
      <c r="K641" s="33">
        <v>65000</v>
      </c>
      <c r="L641" s="27">
        <f t="shared" si="37"/>
        <v>1956500</v>
      </c>
      <c r="M641" s="33"/>
      <c r="N641" s="33">
        <f t="shared" si="39"/>
        <v>1956500</v>
      </c>
      <c r="O641" s="31"/>
      <c r="P641" s="31"/>
      <c r="Q641" s="28" t="s">
        <v>320</v>
      </c>
      <c r="R641" s="31" t="s">
        <v>190</v>
      </c>
    </row>
    <row r="642" spans="1:18" ht="20.100000000000001" customHeight="1">
      <c r="A642" s="28">
        <f t="shared" si="38"/>
        <v>634</v>
      </c>
      <c r="B642" s="28" t="s">
        <v>591</v>
      </c>
      <c r="C642" s="29" t="s">
        <v>130</v>
      </c>
      <c r="D642" s="30" t="s">
        <v>401</v>
      </c>
      <c r="E642" s="28">
        <v>13</v>
      </c>
      <c r="F642" s="31" t="s">
        <v>189</v>
      </c>
      <c r="G642" s="31" t="s">
        <v>497</v>
      </c>
      <c r="H642" s="28">
        <v>1</v>
      </c>
      <c r="I642" s="32">
        <v>30.1</v>
      </c>
      <c r="J642" s="26">
        <f t="shared" si="36"/>
        <v>30.1</v>
      </c>
      <c r="K642" s="33">
        <v>65000</v>
      </c>
      <c r="L642" s="27">
        <f t="shared" si="37"/>
        <v>1956500</v>
      </c>
      <c r="M642" s="33"/>
      <c r="N642" s="33">
        <f t="shared" si="39"/>
        <v>1956500</v>
      </c>
      <c r="O642" s="31"/>
      <c r="P642" s="31"/>
      <c r="Q642" s="28" t="s">
        <v>320</v>
      </c>
      <c r="R642" s="31" t="s">
        <v>190</v>
      </c>
    </row>
    <row r="643" spans="1:18" ht="20.100000000000001" customHeight="1">
      <c r="A643" s="28">
        <f t="shared" si="38"/>
        <v>635</v>
      </c>
      <c r="B643" s="28" t="s">
        <v>591</v>
      </c>
      <c r="C643" s="29" t="s">
        <v>130</v>
      </c>
      <c r="D643" s="30" t="s">
        <v>401</v>
      </c>
      <c r="E643" s="28">
        <v>13</v>
      </c>
      <c r="F643" s="31" t="s">
        <v>189</v>
      </c>
      <c r="G643" s="31" t="s">
        <v>497</v>
      </c>
      <c r="H643" s="28">
        <v>1</v>
      </c>
      <c r="I643" s="32">
        <v>30.1</v>
      </c>
      <c r="J643" s="26">
        <f t="shared" ref="J643:J706" si="40">IF(Q643="ĐH",I643,IF(Q643="CH",I643*1.5,I643*2))</f>
        <v>30.1</v>
      </c>
      <c r="K643" s="33">
        <v>65000</v>
      </c>
      <c r="L643" s="27">
        <f t="shared" si="37"/>
        <v>1956500</v>
      </c>
      <c r="M643" s="33"/>
      <c r="N643" s="33">
        <f t="shared" si="39"/>
        <v>1956500</v>
      </c>
      <c r="O643" s="31"/>
      <c r="P643" s="31"/>
      <c r="Q643" s="28" t="s">
        <v>320</v>
      </c>
      <c r="R643" s="31" t="s">
        <v>190</v>
      </c>
    </row>
    <row r="644" spans="1:18" ht="20.100000000000001" customHeight="1">
      <c r="A644" s="28">
        <f t="shared" si="38"/>
        <v>636</v>
      </c>
      <c r="B644" s="28" t="s">
        <v>591</v>
      </c>
      <c r="C644" s="29" t="s">
        <v>130</v>
      </c>
      <c r="D644" s="30" t="s">
        <v>401</v>
      </c>
      <c r="E644" s="28">
        <v>13</v>
      </c>
      <c r="F644" s="31" t="s">
        <v>189</v>
      </c>
      <c r="G644" s="31" t="s">
        <v>497</v>
      </c>
      <c r="H644" s="28">
        <v>1</v>
      </c>
      <c r="I644" s="32">
        <v>30.1</v>
      </c>
      <c r="J644" s="26">
        <f t="shared" si="40"/>
        <v>30.1</v>
      </c>
      <c r="K644" s="33">
        <v>65000</v>
      </c>
      <c r="L644" s="27">
        <f t="shared" si="37"/>
        <v>1956500</v>
      </c>
      <c r="M644" s="33"/>
      <c r="N644" s="33">
        <f t="shared" si="39"/>
        <v>1956500</v>
      </c>
      <c r="O644" s="31"/>
      <c r="P644" s="31"/>
      <c r="Q644" s="28" t="s">
        <v>320</v>
      </c>
      <c r="R644" s="31" t="s">
        <v>190</v>
      </c>
    </row>
    <row r="645" spans="1:18" ht="20.100000000000001" customHeight="1">
      <c r="A645" s="28">
        <f t="shared" si="38"/>
        <v>637</v>
      </c>
      <c r="B645" s="28" t="s">
        <v>591</v>
      </c>
      <c r="C645" s="29" t="s">
        <v>130</v>
      </c>
      <c r="D645" s="30" t="s">
        <v>401</v>
      </c>
      <c r="E645" s="28">
        <v>13</v>
      </c>
      <c r="F645" s="31" t="s">
        <v>189</v>
      </c>
      <c r="G645" s="31" t="s">
        <v>497</v>
      </c>
      <c r="H645" s="28">
        <v>3</v>
      </c>
      <c r="I645" s="32">
        <v>30.4</v>
      </c>
      <c r="J645" s="26">
        <f t="shared" si="40"/>
        <v>30.4</v>
      </c>
      <c r="K645" s="33">
        <v>65000</v>
      </c>
      <c r="L645" s="27">
        <f t="shared" si="37"/>
        <v>1976000</v>
      </c>
      <c r="M645" s="33"/>
      <c r="N645" s="33">
        <f t="shared" si="39"/>
        <v>1976000</v>
      </c>
      <c r="O645" s="31"/>
      <c r="P645" s="31"/>
      <c r="Q645" s="28" t="s">
        <v>320</v>
      </c>
      <c r="R645" s="31" t="s">
        <v>190</v>
      </c>
    </row>
    <row r="646" spans="1:18" ht="20.100000000000001" customHeight="1">
      <c r="A646" s="28">
        <f t="shared" si="38"/>
        <v>638</v>
      </c>
      <c r="B646" s="28" t="s">
        <v>591</v>
      </c>
      <c r="C646" s="29" t="s">
        <v>130</v>
      </c>
      <c r="D646" s="30" t="s">
        <v>401</v>
      </c>
      <c r="E646" s="28">
        <v>13</v>
      </c>
      <c r="F646" s="31" t="s">
        <v>189</v>
      </c>
      <c r="G646" s="31" t="s">
        <v>497</v>
      </c>
      <c r="H646" s="28">
        <v>4</v>
      </c>
      <c r="I646" s="32">
        <v>30.5</v>
      </c>
      <c r="J646" s="26">
        <f t="shared" si="40"/>
        <v>30.5</v>
      </c>
      <c r="K646" s="33">
        <v>65000</v>
      </c>
      <c r="L646" s="27">
        <f t="shared" si="37"/>
        <v>1982500</v>
      </c>
      <c r="M646" s="33"/>
      <c r="N646" s="33">
        <f t="shared" si="39"/>
        <v>1982500</v>
      </c>
      <c r="O646" s="31"/>
      <c r="P646" s="31"/>
      <c r="Q646" s="28" t="s">
        <v>320</v>
      </c>
      <c r="R646" s="31" t="s">
        <v>190</v>
      </c>
    </row>
    <row r="647" spans="1:18" ht="20.100000000000001" customHeight="1">
      <c r="A647" s="28">
        <f t="shared" si="38"/>
        <v>639</v>
      </c>
      <c r="B647" s="28" t="s">
        <v>591</v>
      </c>
      <c r="C647" s="29" t="s">
        <v>130</v>
      </c>
      <c r="D647" s="30" t="s">
        <v>401</v>
      </c>
      <c r="E647" s="28">
        <v>13</v>
      </c>
      <c r="F647" s="31" t="s">
        <v>189</v>
      </c>
      <c r="G647" s="31" t="s">
        <v>494</v>
      </c>
      <c r="H647" s="28">
        <v>4</v>
      </c>
      <c r="I647" s="32">
        <v>30.5</v>
      </c>
      <c r="J647" s="26">
        <f t="shared" si="40"/>
        <v>30.5</v>
      </c>
      <c r="K647" s="33">
        <v>65000</v>
      </c>
      <c r="L647" s="27">
        <f t="shared" ref="L647:L710" si="41">K647*J647</f>
        <v>1982500</v>
      </c>
      <c r="M647" s="33"/>
      <c r="N647" s="33">
        <f t="shared" si="39"/>
        <v>1982500</v>
      </c>
      <c r="O647" s="31"/>
      <c r="P647" s="31"/>
      <c r="Q647" s="28" t="s">
        <v>320</v>
      </c>
      <c r="R647" s="31" t="s">
        <v>190</v>
      </c>
    </row>
    <row r="648" spans="1:18" ht="20.100000000000001" customHeight="1">
      <c r="A648" s="28">
        <f t="shared" si="38"/>
        <v>640</v>
      </c>
      <c r="B648" s="28" t="s">
        <v>1017</v>
      </c>
      <c r="C648" s="29" t="s">
        <v>391</v>
      </c>
      <c r="D648" s="30" t="s">
        <v>333</v>
      </c>
      <c r="E648" s="28">
        <v>13</v>
      </c>
      <c r="F648" s="31" t="s">
        <v>189</v>
      </c>
      <c r="G648" s="31" t="s">
        <v>497</v>
      </c>
      <c r="H648" s="28">
        <v>1</v>
      </c>
      <c r="I648" s="32">
        <v>30.1</v>
      </c>
      <c r="J648" s="26">
        <f t="shared" si="40"/>
        <v>30.1</v>
      </c>
      <c r="K648" s="33">
        <v>65000</v>
      </c>
      <c r="L648" s="27">
        <f t="shared" si="41"/>
        <v>1956500</v>
      </c>
      <c r="M648" s="33"/>
      <c r="N648" s="33">
        <f t="shared" si="39"/>
        <v>1956500</v>
      </c>
      <c r="O648" s="31"/>
      <c r="P648" s="31"/>
      <c r="Q648" s="28" t="s">
        <v>320</v>
      </c>
      <c r="R648" s="31" t="s">
        <v>190</v>
      </c>
    </row>
    <row r="649" spans="1:18" ht="20.100000000000001" customHeight="1">
      <c r="A649" s="28">
        <f t="shared" si="38"/>
        <v>641</v>
      </c>
      <c r="B649" s="28" t="s">
        <v>1017</v>
      </c>
      <c r="C649" s="29" t="s">
        <v>391</v>
      </c>
      <c r="D649" s="30" t="s">
        <v>333</v>
      </c>
      <c r="E649" s="28">
        <v>13</v>
      </c>
      <c r="F649" s="31" t="s">
        <v>189</v>
      </c>
      <c r="G649" s="31" t="s">
        <v>1149</v>
      </c>
      <c r="H649" s="28">
        <v>2</v>
      </c>
      <c r="I649" s="32">
        <v>30.3</v>
      </c>
      <c r="J649" s="26">
        <f t="shared" si="40"/>
        <v>30.3</v>
      </c>
      <c r="K649" s="33">
        <v>65000</v>
      </c>
      <c r="L649" s="27">
        <f t="shared" si="41"/>
        <v>1969500</v>
      </c>
      <c r="M649" s="33"/>
      <c r="N649" s="33">
        <f t="shared" ref="N649:N712" si="42">L649-M649</f>
        <v>1969500</v>
      </c>
      <c r="O649" s="31"/>
      <c r="P649" s="31"/>
      <c r="Q649" s="28" t="s">
        <v>320</v>
      </c>
      <c r="R649" s="31" t="s">
        <v>190</v>
      </c>
    </row>
    <row r="650" spans="1:18" ht="20.100000000000001" customHeight="1">
      <c r="A650" s="28">
        <f t="shared" si="38"/>
        <v>642</v>
      </c>
      <c r="B650" s="28" t="s">
        <v>1017</v>
      </c>
      <c r="C650" s="29" t="s">
        <v>391</v>
      </c>
      <c r="D650" s="30" t="s">
        <v>333</v>
      </c>
      <c r="E650" s="28">
        <v>13</v>
      </c>
      <c r="F650" s="31" t="s">
        <v>189</v>
      </c>
      <c r="G650" s="31" t="s">
        <v>496</v>
      </c>
      <c r="H650" s="28">
        <v>1</v>
      </c>
      <c r="I650" s="32">
        <v>30.1</v>
      </c>
      <c r="J650" s="26">
        <f t="shared" si="40"/>
        <v>30.1</v>
      </c>
      <c r="K650" s="33">
        <v>65000</v>
      </c>
      <c r="L650" s="27">
        <f t="shared" si="41"/>
        <v>1956500</v>
      </c>
      <c r="M650" s="33"/>
      <c r="N650" s="33">
        <f t="shared" si="42"/>
        <v>1956500</v>
      </c>
      <c r="O650" s="31"/>
      <c r="P650" s="31"/>
      <c r="Q650" s="28" t="s">
        <v>320</v>
      </c>
      <c r="R650" s="31" t="s">
        <v>190</v>
      </c>
    </row>
    <row r="651" spans="1:18" ht="20.100000000000001" customHeight="1">
      <c r="A651" s="28">
        <f t="shared" ref="A651:A714" si="43">A650+1</f>
        <v>643</v>
      </c>
      <c r="B651" s="28" t="s">
        <v>1018</v>
      </c>
      <c r="C651" s="29" t="s">
        <v>951</v>
      </c>
      <c r="D651" s="30" t="s">
        <v>65</v>
      </c>
      <c r="E651" s="28">
        <v>13</v>
      </c>
      <c r="F651" s="31" t="s">
        <v>189</v>
      </c>
      <c r="G651" s="31" t="s">
        <v>497</v>
      </c>
      <c r="H651" s="28">
        <v>3</v>
      </c>
      <c r="I651" s="32">
        <v>30.4</v>
      </c>
      <c r="J651" s="26">
        <f t="shared" si="40"/>
        <v>30.4</v>
      </c>
      <c r="K651" s="33">
        <v>65000</v>
      </c>
      <c r="L651" s="27">
        <f t="shared" si="41"/>
        <v>1976000</v>
      </c>
      <c r="M651" s="33"/>
      <c r="N651" s="33">
        <f t="shared" si="42"/>
        <v>1976000</v>
      </c>
      <c r="O651" s="31"/>
      <c r="P651" s="31"/>
      <c r="Q651" s="28" t="s">
        <v>320</v>
      </c>
      <c r="R651" s="31" t="s">
        <v>190</v>
      </c>
    </row>
    <row r="652" spans="1:18" ht="20.100000000000001" customHeight="1">
      <c r="A652" s="28">
        <f t="shared" si="43"/>
        <v>644</v>
      </c>
      <c r="B652" s="28" t="s">
        <v>1018</v>
      </c>
      <c r="C652" s="29" t="s">
        <v>951</v>
      </c>
      <c r="D652" s="30" t="s">
        <v>65</v>
      </c>
      <c r="E652" s="28">
        <v>13</v>
      </c>
      <c r="F652" s="31" t="s">
        <v>189</v>
      </c>
      <c r="G652" s="31" t="s">
        <v>497</v>
      </c>
      <c r="H652" s="28">
        <v>3</v>
      </c>
      <c r="I652" s="32">
        <v>30.4</v>
      </c>
      <c r="J652" s="26">
        <f t="shared" si="40"/>
        <v>30.4</v>
      </c>
      <c r="K652" s="33">
        <v>65000</v>
      </c>
      <c r="L652" s="27">
        <f t="shared" si="41"/>
        <v>1976000</v>
      </c>
      <c r="M652" s="33"/>
      <c r="N652" s="33">
        <f t="shared" si="42"/>
        <v>1976000</v>
      </c>
      <c r="O652" s="31"/>
      <c r="P652" s="31"/>
      <c r="Q652" s="28" t="s">
        <v>320</v>
      </c>
      <c r="R652" s="31" t="s">
        <v>190</v>
      </c>
    </row>
    <row r="653" spans="1:18" ht="20.100000000000001" customHeight="1">
      <c r="A653" s="28">
        <f t="shared" si="43"/>
        <v>645</v>
      </c>
      <c r="B653" s="28" t="s">
        <v>1018</v>
      </c>
      <c r="C653" s="29" t="s">
        <v>951</v>
      </c>
      <c r="D653" s="30" t="s">
        <v>65</v>
      </c>
      <c r="E653" s="28">
        <v>13</v>
      </c>
      <c r="F653" s="31" t="s">
        <v>189</v>
      </c>
      <c r="G653" s="31" t="s">
        <v>1150</v>
      </c>
      <c r="H653" s="28">
        <v>2</v>
      </c>
      <c r="I653" s="32">
        <v>45.3</v>
      </c>
      <c r="J653" s="26">
        <f t="shared" si="40"/>
        <v>90.6</v>
      </c>
      <c r="K653" s="33">
        <v>65000</v>
      </c>
      <c r="L653" s="27">
        <f t="shared" si="41"/>
        <v>5889000</v>
      </c>
      <c r="M653" s="33"/>
      <c r="N653" s="33">
        <f t="shared" si="42"/>
        <v>5889000</v>
      </c>
      <c r="O653" s="31" t="s">
        <v>38</v>
      </c>
      <c r="P653" s="31" t="s">
        <v>1170</v>
      </c>
      <c r="Q653" s="28" t="s">
        <v>37</v>
      </c>
      <c r="R653" s="31" t="s">
        <v>190</v>
      </c>
    </row>
    <row r="654" spans="1:18" ht="20.100000000000001" customHeight="1">
      <c r="A654" s="28">
        <f t="shared" si="43"/>
        <v>646</v>
      </c>
      <c r="B654" s="28" t="s">
        <v>766</v>
      </c>
      <c r="C654" s="29" t="s">
        <v>325</v>
      </c>
      <c r="D654" s="30" t="s">
        <v>120</v>
      </c>
      <c r="E654" s="28">
        <v>13</v>
      </c>
      <c r="F654" s="31" t="s">
        <v>189</v>
      </c>
      <c r="G654" s="31" t="s">
        <v>498</v>
      </c>
      <c r="H654" s="28">
        <v>4</v>
      </c>
      <c r="I654" s="32">
        <v>30.5</v>
      </c>
      <c r="J654" s="26">
        <f t="shared" si="40"/>
        <v>30.5</v>
      </c>
      <c r="K654" s="33">
        <v>65000</v>
      </c>
      <c r="L654" s="27">
        <f t="shared" si="41"/>
        <v>1982500</v>
      </c>
      <c r="M654" s="33"/>
      <c r="N654" s="33">
        <f t="shared" si="42"/>
        <v>1982500</v>
      </c>
      <c r="O654" s="31"/>
      <c r="P654" s="31"/>
      <c r="Q654" s="28" t="s">
        <v>320</v>
      </c>
      <c r="R654" s="31" t="s">
        <v>190</v>
      </c>
    </row>
    <row r="655" spans="1:18" ht="20.100000000000001" customHeight="1">
      <c r="A655" s="28">
        <f t="shared" si="43"/>
        <v>647</v>
      </c>
      <c r="B655" s="28" t="s">
        <v>766</v>
      </c>
      <c r="C655" s="29" t="s">
        <v>325</v>
      </c>
      <c r="D655" s="30" t="s">
        <v>120</v>
      </c>
      <c r="E655" s="28">
        <v>13</v>
      </c>
      <c r="F655" s="31" t="s">
        <v>189</v>
      </c>
      <c r="G655" s="31" t="s">
        <v>498</v>
      </c>
      <c r="H655" s="28">
        <v>4</v>
      </c>
      <c r="I655" s="32">
        <v>30.5</v>
      </c>
      <c r="J655" s="26">
        <f t="shared" si="40"/>
        <v>30.5</v>
      </c>
      <c r="K655" s="33">
        <v>65000</v>
      </c>
      <c r="L655" s="27">
        <f t="shared" si="41"/>
        <v>1982500</v>
      </c>
      <c r="M655" s="33"/>
      <c r="N655" s="33">
        <f t="shared" si="42"/>
        <v>1982500</v>
      </c>
      <c r="O655" s="31"/>
      <c r="P655" s="31"/>
      <c r="Q655" s="28" t="s">
        <v>320</v>
      </c>
      <c r="R655" s="31" t="s">
        <v>190</v>
      </c>
    </row>
    <row r="656" spans="1:18" ht="20.100000000000001" customHeight="1">
      <c r="A656" s="28">
        <f t="shared" si="43"/>
        <v>648</v>
      </c>
      <c r="B656" s="28" t="s">
        <v>766</v>
      </c>
      <c r="C656" s="29" t="s">
        <v>325</v>
      </c>
      <c r="D656" s="30" t="s">
        <v>120</v>
      </c>
      <c r="E656" s="28">
        <v>13</v>
      </c>
      <c r="F656" s="31" t="s">
        <v>189</v>
      </c>
      <c r="G656" s="31" t="s">
        <v>498</v>
      </c>
      <c r="H656" s="28">
        <v>1</v>
      </c>
      <c r="I656" s="32">
        <v>30.1</v>
      </c>
      <c r="J656" s="26">
        <f t="shared" si="40"/>
        <v>30.1</v>
      </c>
      <c r="K656" s="33">
        <v>65000</v>
      </c>
      <c r="L656" s="27">
        <f t="shared" si="41"/>
        <v>1956500</v>
      </c>
      <c r="M656" s="33"/>
      <c r="N656" s="33">
        <f t="shared" si="42"/>
        <v>1956500</v>
      </c>
      <c r="O656" s="31"/>
      <c r="P656" s="31"/>
      <c r="Q656" s="28" t="s">
        <v>320</v>
      </c>
      <c r="R656" s="31" t="s">
        <v>190</v>
      </c>
    </row>
    <row r="657" spans="1:18" ht="20.100000000000001" customHeight="1">
      <c r="A657" s="28">
        <f t="shared" si="43"/>
        <v>649</v>
      </c>
      <c r="B657" s="28" t="s">
        <v>766</v>
      </c>
      <c r="C657" s="29" t="s">
        <v>325</v>
      </c>
      <c r="D657" s="30" t="s">
        <v>120</v>
      </c>
      <c r="E657" s="28">
        <v>13</v>
      </c>
      <c r="F657" s="31" t="s">
        <v>189</v>
      </c>
      <c r="G657" s="31" t="s">
        <v>498</v>
      </c>
      <c r="H657" s="28">
        <v>1</v>
      </c>
      <c r="I657" s="32">
        <v>30.1</v>
      </c>
      <c r="J657" s="26">
        <f t="shared" si="40"/>
        <v>30.1</v>
      </c>
      <c r="K657" s="33">
        <v>65000</v>
      </c>
      <c r="L657" s="27">
        <f t="shared" si="41"/>
        <v>1956500</v>
      </c>
      <c r="M657" s="33"/>
      <c r="N657" s="33">
        <f t="shared" si="42"/>
        <v>1956500</v>
      </c>
      <c r="O657" s="31"/>
      <c r="P657" s="31"/>
      <c r="Q657" s="28" t="s">
        <v>320</v>
      </c>
      <c r="R657" s="31" t="s">
        <v>190</v>
      </c>
    </row>
    <row r="658" spans="1:18" ht="20.100000000000001" customHeight="1">
      <c r="A658" s="28">
        <f t="shared" si="43"/>
        <v>650</v>
      </c>
      <c r="B658" s="28" t="s">
        <v>766</v>
      </c>
      <c r="C658" s="29" t="s">
        <v>325</v>
      </c>
      <c r="D658" s="30" t="s">
        <v>120</v>
      </c>
      <c r="E658" s="28">
        <v>13</v>
      </c>
      <c r="F658" s="31" t="s">
        <v>189</v>
      </c>
      <c r="G658" s="31" t="s">
        <v>1151</v>
      </c>
      <c r="H658" s="28">
        <v>2</v>
      </c>
      <c r="I658" s="32">
        <v>45.3</v>
      </c>
      <c r="J658" s="26">
        <f t="shared" si="40"/>
        <v>90.6</v>
      </c>
      <c r="K658" s="33">
        <v>65000</v>
      </c>
      <c r="L658" s="27">
        <f t="shared" si="41"/>
        <v>5889000</v>
      </c>
      <c r="M658" s="33"/>
      <c r="N658" s="33">
        <f t="shared" si="42"/>
        <v>5889000</v>
      </c>
      <c r="O658" s="31" t="s">
        <v>38</v>
      </c>
      <c r="P658" s="31" t="s">
        <v>1170</v>
      </c>
      <c r="Q658" s="28" t="s">
        <v>37</v>
      </c>
      <c r="R658" s="31" t="s">
        <v>190</v>
      </c>
    </row>
    <row r="659" spans="1:18" ht="20.100000000000001" customHeight="1">
      <c r="A659" s="28">
        <f t="shared" si="43"/>
        <v>651</v>
      </c>
      <c r="B659" s="28" t="s">
        <v>766</v>
      </c>
      <c r="C659" s="29" t="s">
        <v>325</v>
      </c>
      <c r="D659" s="30" t="s">
        <v>120</v>
      </c>
      <c r="E659" s="28">
        <v>13</v>
      </c>
      <c r="F659" s="31" t="s">
        <v>189</v>
      </c>
      <c r="G659" s="31" t="s">
        <v>19</v>
      </c>
      <c r="H659" s="28">
        <v>3</v>
      </c>
      <c r="I659" s="32">
        <v>30.4</v>
      </c>
      <c r="J659" s="26">
        <f t="shared" si="40"/>
        <v>30.4</v>
      </c>
      <c r="K659" s="33">
        <v>65000</v>
      </c>
      <c r="L659" s="27">
        <f t="shared" si="41"/>
        <v>1976000</v>
      </c>
      <c r="M659" s="33"/>
      <c r="N659" s="33">
        <f t="shared" si="42"/>
        <v>1976000</v>
      </c>
      <c r="O659" s="31"/>
      <c r="P659" s="31"/>
      <c r="Q659" s="28" t="s">
        <v>320</v>
      </c>
      <c r="R659" s="31" t="s">
        <v>190</v>
      </c>
    </row>
    <row r="660" spans="1:18" ht="20.100000000000001" customHeight="1">
      <c r="A660" s="28">
        <f t="shared" si="43"/>
        <v>652</v>
      </c>
      <c r="B660" s="28" t="s">
        <v>1019</v>
      </c>
      <c r="C660" s="29" t="s">
        <v>324</v>
      </c>
      <c r="D660" s="30" t="s">
        <v>906</v>
      </c>
      <c r="E660" s="28">
        <v>13</v>
      </c>
      <c r="F660" s="31" t="s">
        <v>189</v>
      </c>
      <c r="G660" s="31" t="s">
        <v>498</v>
      </c>
      <c r="H660" s="28">
        <v>1</v>
      </c>
      <c r="I660" s="32">
        <v>30.1</v>
      </c>
      <c r="J660" s="26">
        <f t="shared" si="40"/>
        <v>30.1</v>
      </c>
      <c r="K660" s="33">
        <v>65000</v>
      </c>
      <c r="L660" s="27">
        <f t="shared" si="41"/>
        <v>1956500</v>
      </c>
      <c r="M660" s="33"/>
      <c r="N660" s="33">
        <f t="shared" si="42"/>
        <v>1956500</v>
      </c>
      <c r="O660" s="31"/>
      <c r="P660" s="31"/>
      <c r="Q660" s="28" t="s">
        <v>320</v>
      </c>
      <c r="R660" s="31" t="s">
        <v>190</v>
      </c>
    </row>
    <row r="661" spans="1:18" ht="20.100000000000001" customHeight="1">
      <c r="A661" s="28">
        <f t="shared" si="43"/>
        <v>653</v>
      </c>
      <c r="B661" s="28" t="s">
        <v>1019</v>
      </c>
      <c r="C661" s="29" t="s">
        <v>324</v>
      </c>
      <c r="D661" s="30" t="s">
        <v>906</v>
      </c>
      <c r="E661" s="28">
        <v>13</v>
      </c>
      <c r="F661" s="31" t="s">
        <v>189</v>
      </c>
      <c r="G661" s="31" t="s">
        <v>498</v>
      </c>
      <c r="H661" s="28">
        <v>2</v>
      </c>
      <c r="I661" s="32">
        <v>30.3</v>
      </c>
      <c r="J661" s="26">
        <f t="shared" si="40"/>
        <v>30.3</v>
      </c>
      <c r="K661" s="33">
        <v>65000</v>
      </c>
      <c r="L661" s="27">
        <f t="shared" si="41"/>
        <v>1969500</v>
      </c>
      <c r="M661" s="33"/>
      <c r="N661" s="33">
        <f t="shared" si="42"/>
        <v>1969500</v>
      </c>
      <c r="O661" s="31"/>
      <c r="P661" s="31"/>
      <c r="Q661" s="28" t="s">
        <v>320</v>
      </c>
      <c r="R661" s="31" t="s">
        <v>190</v>
      </c>
    </row>
    <row r="662" spans="1:18" ht="20.100000000000001" customHeight="1">
      <c r="A662" s="28">
        <f t="shared" si="43"/>
        <v>654</v>
      </c>
      <c r="B662" s="28" t="s">
        <v>1019</v>
      </c>
      <c r="C662" s="29" t="s">
        <v>324</v>
      </c>
      <c r="D662" s="30" t="s">
        <v>906</v>
      </c>
      <c r="E662" s="28">
        <v>13</v>
      </c>
      <c r="F662" s="31" t="s">
        <v>189</v>
      </c>
      <c r="G662" s="31" t="s">
        <v>498</v>
      </c>
      <c r="H662" s="28">
        <v>1</v>
      </c>
      <c r="I662" s="32">
        <v>30.1</v>
      </c>
      <c r="J662" s="26">
        <f t="shared" si="40"/>
        <v>30.1</v>
      </c>
      <c r="K662" s="33">
        <v>65000</v>
      </c>
      <c r="L662" s="27">
        <f t="shared" si="41"/>
        <v>1956500</v>
      </c>
      <c r="M662" s="33"/>
      <c r="N662" s="33">
        <f t="shared" si="42"/>
        <v>1956500</v>
      </c>
      <c r="O662" s="31"/>
      <c r="P662" s="31"/>
      <c r="Q662" s="28" t="s">
        <v>320</v>
      </c>
      <c r="R662" s="31" t="s">
        <v>190</v>
      </c>
    </row>
    <row r="663" spans="1:18" ht="20.100000000000001" customHeight="1">
      <c r="A663" s="28">
        <f t="shared" si="43"/>
        <v>655</v>
      </c>
      <c r="B663" s="28" t="s">
        <v>1019</v>
      </c>
      <c r="C663" s="29" t="s">
        <v>324</v>
      </c>
      <c r="D663" s="30" t="s">
        <v>906</v>
      </c>
      <c r="E663" s="28">
        <v>13</v>
      </c>
      <c r="F663" s="31" t="s">
        <v>189</v>
      </c>
      <c r="G663" s="31" t="s">
        <v>498</v>
      </c>
      <c r="H663" s="28">
        <v>3</v>
      </c>
      <c r="I663" s="32">
        <v>30.4</v>
      </c>
      <c r="J663" s="26">
        <f t="shared" si="40"/>
        <v>30.4</v>
      </c>
      <c r="K663" s="33">
        <v>65000</v>
      </c>
      <c r="L663" s="27">
        <f t="shared" si="41"/>
        <v>1976000</v>
      </c>
      <c r="M663" s="33"/>
      <c r="N663" s="33">
        <f t="shared" si="42"/>
        <v>1976000</v>
      </c>
      <c r="O663" s="31"/>
      <c r="P663" s="31"/>
      <c r="Q663" s="28" t="s">
        <v>320</v>
      </c>
      <c r="R663" s="31" t="s">
        <v>190</v>
      </c>
    </row>
    <row r="664" spans="1:18" ht="20.100000000000001" customHeight="1">
      <c r="A664" s="28">
        <f t="shared" si="43"/>
        <v>656</v>
      </c>
      <c r="B664" s="28" t="s">
        <v>1020</v>
      </c>
      <c r="C664" s="29" t="s">
        <v>425</v>
      </c>
      <c r="D664" s="30" t="s">
        <v>394</v>
      </c>
      <c r="E664" s="28">
        <v>13</v>
      </c>
      <c r="F664" s="31" t="s">
        <v>189</v>
      </c>
      <c r="G664" s="31" t="s">
        <v>498</v>
      </c>
      <c r="H664" s="28">
        <v>3</v>
      </c>
      <c r="I664" s="32">
        <v>30.4</v>
      </c>
      <c r="J664" s="26">
        <f t="shared" si="40"/>
        <v>30.4</v>
      </c>
      <c r="K664" s="33">
        <v>65000</v>
      </c>
      <c r="L664" s="27">
        <f t="shared" si="41"/>
        <v>1976000</v>
      </c>
      <c r="M664" s="33"/>
      <c r="N664" s="33">
        <f t="shared" si="42"/>
        <v>1976000</v>
      </c>
      <c r="O664" s="31"/>
      <c r="P664" s="31"/>
      <c r="Q664" s="28" t="s">
        <v>320</v>
      </c>
      <c r="R664" s="31" t="s">
        <v>190</v>
      </c>
    </row>
    <row r="665" spans="1:18" ht="20.100000000000001" customHeight="1">
      <c r="A665" s="28">
        <f t="shared" si="43"/>
        <v>657</v>
      </c>
      <c r="B665" s="28" t="s">
        <v>1020</v>
      </c>
      <c r="C665" s="29" t="s">
        <v>425</v>
      </c>
      <c r="D665" s="30" t="s">
        <v>394</v>
      </c>
      <c r="E665" s="28">
        <v>13</v>
      </c>
      <c r="F665" s="31" t="s">
        <v>189</v>
      </c>
      <c r="G665" s="31" t="s">
        <v>498</v>
      </c>
      <c r="H665" s="28">
        <v>2</v>
      </c>
      <c r="I665" s="32">
        <v>30.3</v>
      </c>
      <c r="J665" s="26">
        <f t="shared" si="40"/>
        <v>30.3</v>
      </c>
      <c r="K665" s="33">
        <v>65000</v>
      </c>
      <c r="L665" s="27">
        <f t="shared" si="41"/>
        <v>1969500</v>
      </c>
      <c r="M665" s="33"/>
      <c r="N665" s="33">
        <f t="shared" si="42"/>
        <v>1969500</v>
      </c>
      <c r="O665" s="31"/>
      <c r="P665" s="31"/>
      <c r="Q665" s="28" t="s">
        <v>320</v>
      </c>
      <c r="R665" s="31" t="s">
        <v>190</v>
      </c>
    </row>
    <row r="666" spans="1:18" ht="20.100000000000001" customHeight="1">
      <c r="A666" s="28">
        <f t="shared" si="43"/>
        <v>658</v>
      </c>
      <c r="B666" s="28" t="s">
        <v>1020</v>
      </c>
      <c r="C666" s="29" t="s">
        <v>425</v>
      </c>
      <c r="D666" s="30" t="s">
        <v>394</v>
      </c>
      <c r="E666" s="28">
        <v>13</v>
      </c>
      <c r="F666" s="31" t="s">
        <v>189</v>
      </c>
      <c r="G666" s="31" t="s">
        <v>498</v>
      </c>
      <c r="H666" s="28">
        <v>2</v>
      </c>
      <c r="I666" s="32">
        <v>30.3</v>
      </c>
      <c r="J666" s="26">
        <f t="shared" si="40"/>
        <v>30.3</v>
      </c>
      <c r="K666" s="33">
        <v>65000</v>
      </c>
      <c r="L666" s="27">
        <f t="shared" si="41"/>
        <v>1969500</v>
      </c>
      <c r="M666" s="33"/>
      <c r="N666" s="33">
        <f t="shared" si="42"/>
        <v>1969500</v>
      </c>
      <c r="O666" s="31"/>
      <c r="P666" s="31"/>
      <c r="Q666" s="28" t="s">
        <v>320</v>
      </c>
      <c r="R666" s="31" t="s">
        <v>190</v>
      </c>
    </row>
    <row r="667" spans="1:18" ht="20.100000000000001" customHeight="1">
      <c r="A667" s="28">
        <f t="shared" si="43"/>
        <v>659</v>
      </c>
      <c r="B667" s="28" t="s">
        <v>1020</v>
      </c>
      <c r="C667" s="29" t="s">
        <v>425</v>
      </c>
      <c r="D667" s="30" t="s">
        <v>394</v>
      </c>
      <c r="E667" s="28">
        <v>13</v>
      </c>
      <c r="F667" s="31" t="s">
        <v>189</v>
      </c>
      <c r="G667" s="31" t="s">
        <v>498</v>
      </c>
      <c r="H667" s="28">
        <v>2</v>
      </c>
      <c r="I667" s="32">
        <v>30.3</v>
      </c>
      <c r="J667" s="26">
        <f t="shared" si="40"/>
        <v>30.3</v>
      </c>
      <c r="K667" s="33">
        <v>65000</v>
      </c>
      <c r="L667" s="27">
        <f t="shared" si="41"/>
        <v>1969500</v>
      </c>
      <c r="M667" s="33"/>
      <c r="N667" s="33">
        <f t="shared" si="42"/>
        <v>1969500</v>
      </c>
      <c r="O667" s="31"/>
      <c r="P667" s="31"/>
      <c r="Q667" s="28" t="s">
        <v>320</v>
      </c>
      <c r="R667" s="31" t="s">
        <v>190</v>
      </c>
    </row>
    <row r="668" spans="1:18" ht="20.100000000000001" customHeight="1">
      <c r="A668" s="28">
        <f t="shared" si="43"/>
        <v>660</v>
      </c>
      <c r="B668" s="28" t="s">
        <v>1020</v>
      </c>
      <c r="C668" s="29" t="s">
        <v>425</v>
      </c>
      <c r="D668" s="30" t="s">
        <v>394</v>
      </c>
      <c r="E668" s="28">
        <v>13</v>
      </c>
      <c r="F668" s="31" t="s">
        <v>189</v>
      </c>
      <c r="G668" s="31" t="s">
        <v>498</v>
      </c>
      <c r="H668" s="28">
        <v>1</v>
      </c>
      <c r="I668" s="32">
        <v>30.1</v>
      </c>
      <c r="J668" s="26">
        <f t="shared" si="40"/>
        <v>30.1</v>
      </c>
      <c r="K668" s="33">
        <v>65000</v>
      </c>
      <c r="L668" s="27">
        <f t="shared" si="41"/>
        <v>1956500</v>
      </c>
      <c r="M668" s="33"/>
      <c r="N668" s="33">
        <f t="shared" si="42"/>
        <v>1956500</v>
      </c>
      <c r="O668" s="31"/>
      <c r="P668" s="31"/>
      <c r="Q668" s="28" t="s">
        <v>320</v>
      </c>
      <c r="R668" s="31" t="s">
        <v>190</v>
      </c>
    </row>
    <row r="669" spans="1:18" ht="20.100000000000001" customHeight="1">
      <c r="A669" s="28">
        <f t="shared" si="43"/>
        <v>661</v>
      </c>
      <c r="B669" s="28" t="s">
        <v>1021</v>
      </c>
      <c r="C669" s="29" t="s">
        <v>952</v>
      </c>
      <c r="D669" s="30" t="s">
        <v>49</v>
      </c>
      <c r="E669" s="28">
        <v>13</v>
      </c>
      <c r="F669" s="31" t="s">
        <v>189</v>
      </c>
      <c r="G669" s="31" t="s">
        <v>498</v>
      </c>
      <c r="H669" s="28">
        <v>1</v>
      </c>
      <c r="I669" s="32">
        <v>30.1</v>
      </c>
      <c r="J669" s="26">
        <f t="shared" si="40"/>
        <v>30.1</v>
      </c>
      <c r="K669" s="33">
        <v>65000</v>
      </c>
      <c r="L669" s="27">
        <f t="shared" si="41"/>
        <v>1956500</v>
      </c>
      <c r="M669" s="33"/>
      <c r="N669" s="33">
        <f t="shared" si="42"/>
        <v>1956500</v>
      </c>
      <c r="O669" s="31"/>
      <c r="P669" s="31"/>
      <c r="Q669" s="28" t="s">
        <v>320</v>
      </c>
      <c r="R669" s="31" t="s">
        <v>190</v>
      </c>
    </row>
    <row r="670" spans="1:18" ht="20.100000000000001" customHeight="1">
      <c r="A670" s="28">
        <f t="shared" si="43"/>
        <v>662</v>
      </c>
      <c r="B670" s="28" t="s">
        <v>1022</v>
      </c>
      <c r="C670" s="29" t="s">
        <v>325</v>
      </c>
      <c r="D670" s="30" t="s">
        <v>372</v>
      </c>
      <c r="E670" s="28">
        <v>13</v>
      </c>
      <c r="F670" s="31" t="s">
        <v>315</v>
      </c>
      <c r="G670" s="31" t="s">
        <v>1152</v>
      </c>
      <c r="H670" s="28">
        <v>5</v>
      </c>
      <c r="I670" s="32">
        <v>30.6</v>
      </c>
      <c r="J670" s="26">
        <f t="shared" si="40"/>
        <v>30.6</v>
      </c>
      <c r="K670" s="33">
        <v>65000</v>
      </c>
      <c r="L670" s="27">
        <f t="shared" si="41"/>
        <v>1989000</v>
      </c>
      <c r="M670" s="33"/>
      <c r="N670" s="33">
        <f t="shared" si="42"/>
        <v>1989000</v>
      </c>
      <c r="O670" s="31"/>
      <c r="P670" s="31"/>
      <c r="Q670" s="28" t="s">
        <v>320</v>
      </c>
      <c r="R670" s="31" t="s">
        <v>238</v>
      </c>
    </row>
    <row r="671" spans="1:18" ht="20.100000000000001" customHeight="1">
      <c r="A671" s="28">
        <f t="shared" si="43"/>
        <v>663</v>
      </c>
      <c r="B671" s="28" t="s">
        <v>595</v>
      </c>
      <c r="C671" s="29" t="s">
        <v>425</v>
      </c>
      <c r="D671" s="30" t="s">
        <v>136</v>
      </c>
      <c r="E671" s="28">
        <v>13</v>
      </c>
      <c r="F671" s="31" t="s">
        <v>315</v>
      </c>
      <c r="G671" s="31" t="s">
        <v>1153</v>
      </c>
      <c r="H671" s="28">
        <v>1</v>
      </c>
      <c r="I671" s="32">
        <v>15.1</v>
      </c>
      <c r="J671" s="26">
        <f t="shared" si="40"/>
        <v>15.1</v>
      </c>
      <c r="K671" s="33">
        <v>65000</v>
      </c>
      <c r="L671" s="27">
        <f t="shared" si="41"/>
        <v>981500</v>
      </c>
      <c r="M671" s="33"/>
      <c r="N671" s="33">
        <f t="shared" si="42"/>
        <v>981500</v>
      </c>
      <c r="O671" s="31"/>
      <c r="P671" s="31"/>
      <c r="Q671" s="28" t="s">
        <v>320</v>
      </c>
      <c r="R671" s="31" t="s">
        <v>238</v>
      </c>
    </row>
    <row r="672" spans="1:18" ht="20.100000000000001" customHeight="1">
      <c r="A672" s="28">
        <f t="shared" si="43"/>
        <v>664</v>
      </c>
      <c r="B672" s="28" t="s">
        <v>596</v>
      </c>
      <c r="C672" s="29" t="s">
        <v>133</v>
      </c>
      <c r="D672" s="30" t="s">
        <v>48</v>
      </c>
      <c r="E672" s="28">
        <v>13</v>
      </c>
      <c r="F672" s="31" t="s">
        <v>315</v>
      </c>
      <c r="G672" s="31" t="s">
        <v>471</v>
      </c>
      <c r="H672" s="28">
        <v>1</v>
      </c>
      <c r="I672" s="32">
        <v>30.1</v>
      </c>
      <c r="J672" s="26">
        <f t="shared" si="40"/>
        <v>30.1</v>
      </c>
      <c r="K672" s="33">
        <v>65000</v>
      </c>
      <c r="L672" s="27">
        <f t="shared" si="41"/>
        <v>1956500</v>
      </c>
      <c r="M672" s="33"/>
      <c r="N672" s="33">
        <f t="shared" si="42"/>
        <v>1956500</v>
      </c>
      <c r="O672" s="31"/>
      <c r="P672" s="31"/>
      <c r="Q672" s="28" t="s">
        <v>320</v>
      </c>
      <c r="R672" s="31" t="s">
        <v>238</v>
      </c>
    </row>
    <row r="673" spans="1:18" ht="20.100000000000001" customHeight="1">
      <c r="A673" s="28">
        <f t="shared" si="43"/>
        <v>665</v>
      </c>
      <c r="B673" s="28" t="s">
        <v>597</v>
      </c>
      <c r="C673" s="29" t="s">
        <v>135</v>
      </c>
      <c r="D673" s="30" t="s">
        <v>394</v>
      </c>
      <c r="E673" s="28">
        <v>13</v>
      </c>
      <c r="F673" s="31" t="s">
        <v>315</v>
      </c>
      <c r="G673" s="31" t="s">
        <v>471</v>
      </c>
      <c r="H673" s="28">
        <v>1</v>
      </c>
      <c r="I673" s="32">
        <v>30.1</v>
      </c>
      <c r="J673" s="26">
        <f t="shared" si="40"/>
        <v>30.1</v>
      </c>
      <c r="K673" s="33">
        <v>65000</v>
      </c>
      <c r="L673" s="27">
        <f t="shared" si="41"/>
        <v>1956500</v>
      </c>
      <c r="M673" s="33"/>
      <c r="N673" s="33">
        <f t="shared" si="42"/>
        <v>1956500</v>
      </c>
      <c r="O673" s="31"/>
      <c r="P673" s="31"/>
      <c r="Q673" s="28" t="s">
        <v>320</v>
      </c>
      <c r="R673" s="31" t="s">
        <v>238</v>
      </c>
    </row>
    <row r="674" spans="1:18" ht="20.100000000000001" customHeight="1">
      <c r="A674" s="28">
        <f t="shared" si="43"/>
        <v>666</v>
      </c>
      <c r="B674" s="28" t="s">
        <v>597</v>
      </c>
      <c r="C674" s="29" t="s">
        <v>135</v>
      </c>
      <c r="D674" s="30" t="s">
        <v>394</v>
      </c>
      <c r="E674" s="28">
        <v>13</v>
      </c>
      <c r="F674" s="31" t="s">
        <v>315</v>
      </c>
      <c r="G674" s="31" t="s">
        <v>1153</v>
      </c>
      <c r="H674" s="28">
        <v>1</v>
      </c>
      <c r="I674" s="32">
        <v>15.1</v>
      </c>
      <c r="J674" s="26">
        <f t="shared" si="40"/>
        <v>15.1</v>
      </c>
      <c r="K674" s="33">
        <v>65000</v>
      </c>
      <c r="L674" s="27">
        <f t="shared" si="41"/>
        <v>981500</v>
      </c>
      <c r="M674" s="33"/>
      <c r="N674" s="33">
        <f t="shared" si="42"/>
        <v>981500</v>
      </c>
      <c r="O674" s="31"/>
      <c r="P674" s="31"/>
      <c r="Q674" s="28" t="s">
        <v>320</v>
      </c>
      <c r="R674" s="31" t="s">
        <v>238</v>
      </c>
    </row>
    <row r="675" spans="1:18" ht="20.100000000000001" customHeight="1">
      <c r="A675" s="28">
        <f t="shared" si="43"/>
        <v>667</v>
      </c>
      <c r="B675" s="28" t="s">
        <v>598</v>
      </c>
      <c r="C675" s="29" t="s">
        <v>134</v>
      </c>
      <c r="D675" s="30" t="s">
        <v>111</v>
      </c>
      <c r="E675" s="28">
        <v>13</v>
      </c>
      <c r="F675" s="31" t="s">
        <v>315</v>
      </c>
      <c r="G675" s="31" t="s">
        <v>316</v>
      </c>
      <c r="H675" s="28">
        <v>2</v>
      </c>
      <c r="I675" s="32">
        <v>30.3</v>
      </c>
      <c r="J675" s="26">
        <f t="shared" si="40"/>
        <v>30.3</v>
      </c>
      <c r="K675" s="33">
        <v>65000</v>
      </c>
      <c r="L675" s="27">
        <f t="shared" si="41"/>
        <v>1969500</v>
      </c>
      <c r="M675" s="33"/>
      <c r="N675" s="33">
        <f t="shared" si="42"/>
        <v>1969500</v>
      </c>
      <c r="O675" s="31"/>
      <c r="P675" s="31"/>
      <c r="Q675" s="28" t="s">
        <v>320</v>
      </c>
      <c r="R675" s="31" t="s">
        <v>238</v>
      </c>
    </row>
    <row r="676" spans="1:18" ht="20.100000000000001" customHeight="1">
      <c r="A676" s="28">
        <f t="shared" si="43"/>
        <v>668</v>
      </c>
      <c r="B676" s="28" t="s">
        <v>599</v>
      </c>
      <c r="C676" s="29" t="s">
        <v>390</v>
      </c>
      <c r="D676" s="30" t="s">
        <v>387</v>
      </c>
      <c r="E676" s="28">
        <v>13</v>
      </c>
      <c r="F676" s="31" t="s">
        <v>315</v>
      </c>
      <c r="G676" s="31" t="s">
        <v>20</v>
      </c>
      <c r="H676" s="28">
        <v>3</v>
      </c>
      <c r="I676" s="32">
        <v>15.4</v>
      </c>
      <c r="J676" s="26">
        <f t="shared" si="40"/>
        <v>15.4</v>
      </c>
      <c r="K676" s="33">
        <v>65000</v>
      </c>
      <c r="L676" s="27">
        <f t="shared" si="41"/>
        <v>1001000</v>
      </c>
      <c r="M676" s="33"/>
      <c r="N676" s="33">
        <f t="shared" si="42"/>
        <v>1001000</v>
      </c>
      <c r="O676" s="31"/>
      <c r="P676" s="31"/>
      <c r="Q676" s="28" t="s">
        <v>320</v>
      </c>
      <c r="R676" s="31" t="s">
        <v>238</v>
      </c>
    </row>
    <row r="677" spans="1:18" ht="20.100000000000001" customHeight="1">
      <c r="A677" s="28">
        <f t="shared" si="43"/>
        <v>669</v>
      </c>
      <c r="B677" s="28" t="s">
        <v>592</v>
      </c>
      <c r="C677" s="29" t="s">
        <v>365</v>
      </c>
      <c r="D677" s="30" t="s">
        <v>62</v>
      </c>
      <c r="E677" s="28">
        <v>13</v>
      </c>
      <c r="F677" s="31" t="s">
        <v>287</v>
      </c>
      <c r="G677" s="31" t="s">
        <v>287</v>
      </c>
      <c r="H677" s="28">
        <v>4</v>
      </c>
      <c r="I677" s="32">
        <v>30.5</v>
      </c>
      <c r="J677" s="26">
        <f t="shared" si="40"/>
        <v>30.5</v>
      </c>
      <c r="K677" s="33">
        <v>65000</v>
      </c>
      <c r="L677" s="27">
        <f t="shared" si="41"/>
        <v>1982500</v>
      </c>
      <c r="M677" s="33"/>
      <c r="N677" s="33">
        <f t="shared" si="42"/>
        <v>1982500</v>
      </c>
      <c r="O677" s="31"/>
      <c r="P677" s="31"/>
      <c r="Q677" s="28" t="s">
        <v>320</v>
      </c>
      <c r="R677" s="31" t="s">
        <v>218</v>
      </c>
    </row>
    <row r="678" spans="1:18" ht="20.100000000000001" customHeight="1">
      <c r="A678" s="28">
        <f t="shared" si="43"/>
        <v>670</v>
      </c>
      <c r="B678" s="28" t="s">
        <v>592</v>
      </c>
      <c r="C678" s="29" t="s">
        <v>365</v>
      </c>
      <c r="D678" s="30" t="s">
        <v>62</v>
      </c>
      <c r="E678" s="28">
        <v>13</v>
      </c>
      <c r="F678" s="31" t="s">
        <v>287</v>
      </c>
      <c r="G678" s="31" t="s">
        <v>287</v>
      </c>
      <c r="H678" s="28">
        <v>1</v>
      </c>
      <c r="I678" s="32">
        <v>30.1</v>
      </c>
      <c r="J678" s="26">
        <f t="shared" si="40"/>
        <v>30.1</v>
      </c>
      <c r="K678" s="33">
        <v>65000</v>
      </c>
      <c r="L678" s="27">
        <f t="shared" si="41"/>
        <v>1956500</v>
      </c>
      <c r="M678" s="33"/>
      <c r="N678" s="33">
        <f t="shared" si="42"/>
        <v>1956500</v>
      </c>
      <c r="O678" s="31"/>
      <c r="P678" s="31"/>
      <c r="Q678" s="28" t="s">
        <v>320</v>
      </c>
      <c r="R678" s="31" t="s">
        <v>218</v>
      </c>
    </row>
    <row r="679" spans="1:18" ht="20.100000000000001" customHeight="1">
      <c r="A679" s="28">
        <f t="shared" si="43"/>
        <v>671</v>
      </c>
      <c r="B679" s="28" t="s">
        <v>592</v>
      </c>
      <c r="C679" s="29" t="s">
        <v>365</v>
      </c>
      <c r="D679" s="30" t="s">
        <v>62</v>
      </c>
      <c r="E679" s="28">
        <v>13</v>
      </c>
      <c r="F679" s="31" t="s">
        <v>287</v>
      </c>
      <c r="G679" s="31" t="s">
        <v>1154</v>
      </c>
      <c r="H679" s="28">
        <v>4</v>
      </c>
      <c r="I679" s="32">
        <v>30.5</v>
      </c>
      <c r="J679" s="26">
        <f t="shared" si="40"/>
        <v>30.5</v>
      </c>
      <c r="K679" s="33">
        <v>65000</v>
      </c>
      <c r="L679" s="27">
        <f t="shared" si="41"/>
        <v>1982500</v>
      </c>
      <c r="M679" s="33"/>
      <c r="N679" s="33">
        <f t="shared" si="42"/>
        <v>1982500</v>
      </c>
      <c r="O679" s="31"/>
      <c r="P679" s="31"/>
      <c r="Q679" s="28" t="s">
        <v>320</v>
      </c>
      <c r="R679" s="31" t="s">
        <v>218</v>
      </c>
    </row>
    <row r="680" spans="1:18" ht="20.100000000000001" customHeight="1">
      <c r="A680" s="28">
        <f t="shared" si="43"/>
        <v>672</v>
      </c>
      <c r="B680" s="28" t="s">
        <v>592</v>
      </c>
      <c r="C680" s="29" t="s">
        <v>365</v>
      </c>
      <c r="D680" s="30" t="s">
        <v>62</v>
      </c>
      <c r="E680" s="28">
        <v>13</v>
      </c>
      <c r="F680" s="31" t="s">
        <v>287</v>
      </c>
      <c r="G680" s="31" t="s">
        <v>21</v>
      </c>
      <c r="H680" s="28">
        <v>4</v>
      </c>
      <c r="I680" s="32">
        <v>30.5</v>
      </c>
      <c r="J680" s="26">
        <f t="shared" si="40"/>
        <v>30.5</v>
      </c>
      <c r="K680" s="33">
        <v>65000</v>
      </c>
      <c r="L680" s="27">
        <f t="shared" si="41"/>
        <v>1982500</v>
      </c>
      <c r="M680" s="33"/>
      <c r="N680" s="33">
        <f t="shared" si="42"/>
        <v>1982500</v>
      </c>
      <c r="O680" s="31"/>
      <c r="P680" s="31"/>
      <c r="Q680" s="28" t="s">
        <v>320</v>
      </c>
      <c r="R680" s="31" t="s">
        <v>218</v>
      </c>
    </row>
    <row r="681" spans="1:18" ht="20.100000000000001" customHeight="1">
      <c r="A681" s="28">
        <f t="shared" si="43"/>
        <v>673</v>
      </c>
      <c r="B681" s="28" t="s">
        <v>592</v>
      </c>
      <c r="C681" s="29" t="s">
        <v>365</v>
      </c>
      <c r="D681" s="30" t="s">
        <v>62</v>
      </c>
      <c r="E681" s="28">
        <v>13</v>
      </c>
      <c r="F681" s="31" t="s">
        <v>287</v>
      </c>
      <c r="G681" s="31" t="s">
        <v>21</v>
      </c>
      <c r="H681" s="28">
        <v>1</v>
      </c>
      <c r="I681" s="32">
        <v>30.1</v>
      </c>
      <c r="J681" s="26">
        <f t="shared" si="40"/>
        <v>30.1</v>
      </c>
      <c r="K681" s="33">
        <v>65000</v>
      </c>
      <c r="L681" s="27">
        <f t="shared" si="41"/>
        <v>1956500</v>
      </c>
      <c r="M681" s="33"/>
      <c r="N681" s="33">
        <f t="shared" si="42"/>
        <v>1956500</v>
      </c>
      <c r="O681" s="31"/>
      <c r="P681" s="31"/>
      <c r="Q681" s="28" t="s">
        <v>320</v>
      </c>
      <c r="R681" s="31" t="s">
        <v>218</v>
      </c>
    </row>
    <row r="682" spans="1:18" ht="20.100000000000001" customHeight="1">
      <c r="A682" s="28">
        <f t="shared" si="43"/>
        <v>674</v>
      </c>
      <c r="B682" s="28" t="s">
        <v>592</v>
      </c>
      <c r="C682" s="29" t="s">
        <v>365</v>
      </c>
      <c r="D682" s="30" t="s">
        <v>62</v>
      </c>
      <c r="E682" s="28">
        <v>13</v>
      </c>
      <c r="F682" s="31" t="s">
        <v>287</v>
      </c>
      <c r="G682" s="31" t="s">
        <v>1155</v>
      </c>
      <c r="H682" s="28">
        <v>1</v>
      </c>
      <c r="I682" s="32">
        <v>30.1</v>
      </c>
      <c r="J682" s="26">
        <f t="shared" si="40"/>
        <v>45.150000000000006</v>
      </c>
      <c r="K682" s="33">
        <v>65000</v>
      </c>
      <c r="L682" s="27">
        <f t="shared" si="41"/>
        <v>2934750.0000000005</v>
      </c>
      <c r="M682" s="33"/>
      <c r="N682" s="33">
        <f t="shared" si="42"/>
        <v>2934750.0000000005</v>
      </c>
      <c r="O682" s="31" t="s">
        <v>1176</v>
      </c>
      <c r="P682" s="31" t="s">
        <v>676</v>
      </c>
      <c r="Q682" s="28" t="s">
        <v>676</v>
      </c>
      <c r="R682" s="31" t="s">
        <v>218</v>
      </c>
    </row>
    <row r="683" spans="1:18" ht="20.100000000000001" customHeight="1">
      <c r="A683" s="28">
        <f t="shared" si="43"/>
        <v>675</v>
      </c>
      <c r="B683" s="28" t="s">
        <v>593</v>
      </c>
      <c r="C683" s="29" t="s">
        <v>87</v>
      </c>
      <c r="D683" s="30" t="s">
        <v>412</v>
      </c>
      <c r="E683" s="28">
        <v>13</v>
      </c>
      <c r="F683" s="31" t="s">
        <v>287</v>
      </c>
      <c r="G683" s="31" t="s">
        <v>22</v>
      </c>
      <c r="H683" s="28">
        <v>1</v>
      </c>
      <c r="I683" s="32">
        <v>30.1</v>
      </c>
      <c r="J683" s="26">
        <f t="shared" si="40"/>
        <v>30.1</v>
      </c>
      <c r="K683" s="33">
        <v>65000</v>
      </c>
      <c r="L683" s="27">
        <f t="shared" si="41"/>
        <v>1956500</v>
      </c>
      <c r="M683" s="33"/>
      <c r="N683" s="33">
        <f t="shared" si="42"/>
        <v>1956500</v>
      </c>
      <c r="O683" s="31"/>
      <c r="P683" s="31"/>
      <c r="Q683" s="28" t="s">
        <v>320</v>
      </c>
      <c r="R683" s="31" t="s">
        <v>218</v>
      </c>
    </row>
    <row r="684" spans="1:18" ht="20.100000000000001" customHeight="1">
      <c r="A684" s="28">
        <f t="shared" si="43"/>
        <v>676</v>
      </c>
      <c r="B684" s="28" t="s">
        <v>767</v>
      </c>
      <c r="C684" s="29" t="s">
        <v>450</v>
      </c>
      <c r="D684" s="30" t="s">
        <v>115</v>
      </c>
      <c r="E684" s="28">
        <v>13</v>
      </c>
      <c r="F684" s="31" t="s">
        <v>287</v>
      </c>
      <c r="G684" s="31" t="s">
        <v>288</v>
      </c>
      <c r="H684" s="28">
        <v>3</v>
      </c>
      <c r="I684" s="32">
        <v>30.4</v>
      </c>
      <c r="J684" s="26">
        <f t="shared" si="40"/>
        <v>30.4</v>
      </c>
      <c r="K684" s="33">
        <v>65000</v>
      </c>
      <c r="L684" s="27">
        <f t="shared" si="41"/>
        <v>1976000</v>
      </c>
      <c r="M684" s="33"/>
      <c r="N684" s="33">
        <f t="shared" si="42"/>
        <v>1976000</v>
      </c>
      <c r="O684" s="31"/>
      <c r="P684" s="31"/>
      <c r="Q684" s="28" t="s">
        <v>320</v>
      </c>
      <c r="R684" s="31" t="s">
        <v>218</v>
      </c>
    </row>
    <row r="685" spans="1:18" ht="20.100000000000001" customHeight="1">
      <c r="A685" s="28">
        <f t="shared" si="43"/>
        <v>677</v>
      </c>
      <c r="B685" s="28" t="s">
        <v>767</v>
      </c>
      <c r="C685" s="29" t="s">
        <v>450</v>
      </c>
      <c r="D685" s="30" t="s">
        <v>115</v>
      </c>
      <c r="E685" s="28">
        <v>13</v>
      </c>
      <c r="F685" s="31" t="s">
        <v>287</v>
      </c>
      <c r="G685" s="31" t="s">
        <v>1156</v>
      </c>
      <c r="H685" s="28">
        <v>3</v>
      </c>
      <c r="I685" s="32">
        <v>30.4</v>
      </c>
      <c r="J685" s="26">
        <f t="shared" si="40"/>
        <v>30.4</v>
      </c>
      <c r="K685" s="33">
        <v>65000</v>
      </c>
      <c r="L685" s="27">
        <f t="shared" si="41"/>
        <v>1976000</v>
      </c>
      <c r="M685" s="33"/>
      <c r="N685" s="33">
        <f t="shared" si="42"/>
        <v>1976000</v>
      </c>
      <c r="O685" s="31"/>
      <c r="P685" s="31"/>
      <c r="Q685" s="28" t="s">
        <v>320</v>
      </c>
      <c r="R685" s="31" t="s">
        <v>218</v>
      </c>
    </row>
    <row r="686" spans="1:18" ht="20.100000000000001" customHeight="1">
      <c r="A686" s="28">
        <f t="shared" si="43"/>
        <v>678</v>
      </c>
      <c r="B686" s="28" t="s">
        <v>767</v>
      </c>
      <c r="C686" s="29" t="s">
        <v>450</v>
      </c>
      <c r="D686" s="30" t="s">
        <v>115</v>
      </c>
      <c r="E686" s="28">
        <v>13</v>
      </c>
      <c r="F686" s="31" t="s">
        <v>287</v>
      </c>
      <c r="G686" s="31" t="s">
        <v>1157</v>
      </c>
      <c r="H686" s="28">
        <v>3</v>
      </c>
      <c r="I686" s="32">
        <v>30.4</v>
      </c>
      <c r="J686" s="26">
        <f t="shared" si="40"/>
        <v>30.4</v>
      </c>
      <c r="K686" s="33">
        <v>65000</v>
      </c>
      <c r="L686" s="27">
        <f t="shared" si="41"/>
        <v>1976000</v>
      </c>
      <c r="M686" s="33"/>
      <c r="N686" s="33">
        <f t="shared" si="42"/>
        <v>1976000</v>
      </c>
      <c r="O686" s="31"/>
      <c r="P686" s="31"/>
      <c r="Q686" s="28" t="s">
        <v>320</v>
      </c>
      <c r="R686" s="31" t="s">
        <v>218</v>
      </c>
    </row>
    <row r="687" spans="1:18" ht="20.100000000000001" customHeight="1">
      <c r="A687" s="28">
        <f t="shared" si="43"/>
        <v>679</v>
      </c>
      <c r="B687" s="28" t="s">
        <v>767</v>
      </c>
      <c r="C687" s="29" t="s">
        <v>450</v>
      </c>
      <c r="D687" s="30" t="s">
        <v>115</v>
      </c>
      <c r="E687" s="28">
        <v>13</v>
      </c>
      <c r="F687" s="31" t="s">
        <v>287</v>
      </c>
      <c r="G687" s="31" t="s">
        <v>289</v>
      </c>
      <c r="H687" s="28">
        <v>1</v>
      </c>
      <c r="I687" s="32">
        <v>30.1</v>
      </c>
      <c r="J687" s="26">
        <f t="shared" si="40"/>
        <v>30.1</v>
      </c>
      <c r="K687" s="33">
        <v>65000</v>
      </c>
      <c r="L687" s="27">
        <f t="shared" si="41"/>
        <v>1956500</v>
      </c>
      <c r="M687" s="33"/>
      <c r="N687" s="33">
        <f t="shared" si="42"/>
        <v>1956500</v>
      </c>
      <c r="O687" s="31"/>
      <c r="P687" s="31"/>
      <c r="Q687" s="28" t="s">
        <v>320</v>
      </c>
      <c r="R687" s="31" t="s">
        <v>218</v>
      </c>
    </row>
    <row r="688" spans="1:18" ht="20.100000000000001" customHeight="1">
      <c r="A688" s="28">
        <f t="shared" si="43"/>
        <v>680</v>
      </c>
      <c r="B688" s="28" t="s">
        <v>1023</v>
      </c>
      <c r="C688" s="29" t="s">
        <v>953</v>
      </c>
      <c r="D688" s="30" t="s">
        <v>954</v>
      </c>
      <c r="E688" s="28">
        <v>13</v>
      </c>
      <c r="F688" s="31" t="s">
        <v>287</v>
      </c>
      <c r="G688" s="31" t="s">
        <v>1158</v>
      </c>
      <c r="H688" s="28">
        <v>1</v>
      </c>
      <c r="I688" s="32">
        <v>30.1</v>
      </c>
      <c r="J688" s="26">
        <f t="shared" si="40"/>
        <v>30.1</v>
      </c>
      <c r="K688" s="33">
        <v>65000</v>
      </c>
      <c r="L688" s="27">
        <f t="shared" si="41"/>
        <v>1956500</v>
      </c>
      <c r="M688" s="33"/>
      <c r="N688" s="33">
        <f t="shared" si="42"/>
        <v>1956500</v>
      </c>
      <c r="O688" s="31"/>
      <c r="P688" s="31"/>
      <c r="Q688" s="28" t="s">
        <v>320</v>
      </c>
      <c r="R688" s="31" t="s">
        <v>218</v>
      </c>
    </row>
    <row r="689" spans="1:18" ht="20.100000000000001" customHeight="1">
      <c r="A689" s="28">
        <f t="shared" si="43"/>
        <v>681</v>
      </c>
      <c r="B689" s="28" t="s">
        <v>594</v>
      </c>
      <c r="C689" s="29" t="s">
        <v>137</v>
      </c>
      <c r="D689" s="30" t="s">
        <v>455</v>
      </c>
      <c r="E689" s="28">
        <v>13</v>
      </c>
      <c r="F689" s="31" t="s">
        <v>287</v>
      </c>
      <c r="G689" s="31" t="s">
        <v>289</v>
      </c>
      <c r="H689" s="28">
        <v>4</v>
      </c>
      <c r="I689" s="32">
        <v>30.5</v>
      </c>
      <c r="J689" s="26">
        <f t="shared" si="40"/>
        <v>30.5</v>
      </c>
      <c r="K689" s="33">
        <v>65000</v>
      </c>
      <c r="L689" s="27">
        <f t="shared" si="41"/>
        <v>1982500</v>
      </c>
      <c r="M689" s="33"/>
      <c r="N689" s="33">
        <f t="shared" si="42"/>
        <v>1982500</v>
      </c>
      <c r="O689" s="31"/>
      <c r="P689" s="31"/>
      <c r="Q689" s="28" t="s">
        <v>320</v>
      </c>
      <c r="R689" s="31" t="s">
        <v>218</v>
      </c>
    </row>
    <row r="690" spans="1:18" ht="20.100000000000001" customHeight="1">
      <c r="A690" s="28">
        <f t="shared" si="43"/>
        <v>682</v>
      </c>
      <c r="B690" s="28" t="s">
        <v>594</v>
      </c>
      <c r="C690" s="29" t="s">
        <v>137</v>
      </c>
      <c r="D690" s="30" t="s">
        <v>455</v>
      </c>
      <c r="E690" s="28">
        <v>13</v>
      </c>
      <c r="F690" s="31" t="s">
        <v>287</v>
      </c>
      <c r="G690" s="31" t="s">
        <v>1158</v>
      </c>
      <c r="H690" s="28">
        <v>2</v>
      </c>
      <c r="I690" s="32">
        <v>30.3</v>
      </c>
      <c r="J690" s="26">
        <f t="shared" si="40"/>
        <v>30.3</v>
      </c>
      <c r="K690" s="33">
        <v>65000</v>
      </c>
      <c r="L690" s="27">
        <f t="shared" si="41"/>
        <v>1969500</v>
      </c>
      <c r="M690" s="33"/>
      <c r="N690" s="33">
        <f t="shared" si="42"/>
        <v>1969500</v>
      </c>
      <c r="O690" s="31"/>
      <c r="P690" s="31"/>
      <c r="Q690" s="28" t="s">
        <v>320</v>
      </c>
      <c r="R690" s="31" t="s">
        <v>218</v>
      </c>
    </row>
    <row r="691" spans="1:18" ht="20.100000000000001" customHeight="1">
      <c r="A691" s="28">
        <f t="shared" si="43"/>
        <v>683</v>
      </c>
      <c r="B691" s="28" t="s">
        <v>844</v>
      </c>
      <c r="C691" s="29" t="s">
        <v>433</v>
      </c>
      <c r="D691" s="30" t="s">
        <v>336</v>
      </c>
      <c r="E691" s="28">
        <v>13</v>
      </c>
      <c r="F691" s="31" t="s">
        <v>689</v>
      </c>
      <c r="G691" s="31" t="s">
        <v>1159</v>
      </c>
      <c r="H691" s="28">
        <v>1</v>
      </c>
      <c r="I691" s="32">
        <v>30.1</v>
      </c>
      <c r="J691" s="26">
        <f t="shared" si="40"/>
        <v>30.1</v>
      </c>
      <c r="K691" s="33">
        <v>65000</v>
      </c>
      <c r="L691" s="27">
        <f t="shared" si="41"/>
        <v>1956500</v>
      </c>
      <c r="M691" s="33"/>
      <c r="N691" s="33">
        <f t="shared" si="42"/>
        <v>1956500</v>
      </c>
      <c r="O691" s="31"/>
      <c r="P691" s="31"/>
      <c r="Q691" s="28" t="s">
        <v>320</v>
      </c>
      <c r="R691" s="31" t="s">
        <v>170</v>
      </c>
    </row>
    <row r="692" spans="1:18" ht="20.100000000000001" customHeight="1">
      <c r="A692" s="28">
        <f t="shared" si="43"/>
        <v>684</v>
      </c>
      <c r="B692" s="28" t="s">
        <v>844</v>
      </c>
      <c r="C692" s="29" t="s">
        <v>433</v>
      </c>
      <c r="D692" s="30" t="s">
        <v>336</v>
      </c>
      <c r="E692" s="28">
        <v>13</v>
      </c>
      <c r="F692" s="31" t="s">
        <v>689</v>
      </c>
      <c r="G692" s="31" t="s">
        <v>1160</v>
      </c>
      <c r="H692" s="28">
        <v>2</v>
      </c>
      <c r="I692" s="32">
        <v>15.3</v>
      </c>
      <c r="J692" s="26">
        <f t="shared" si="40"/>
        <v>15.3</v>
      </c>
      <c r="K692" s="33">
        <v>65000</v>
      </c>
      <c r="L692" s="27">
        <f t="shared" si="41"/>
        <v>994500</v>
      </c>
      <c r="M692" s="33"/>
      <c r="N692" s="33">
        <f t="shared" si="42"/>
        <v>994500</v>
      </c>
      <c r="O692" s="31"/>
      <c r="P692" s="31"/>
      <c r="Q692" s="28" t="s">
        <v>320</v>
      </c>
      <c r="R692" s="31" t="s">
        <v>170</v>
      </c>
    </row>
    <row r="693" spans="1:18" ht="20.100000000000001" customHeight="1">
      <c r="A693" s="28">
        <f t="shared" si="43"/>
        <v>685</v>
      </c>
      <c r="B693" s="28" t="s">
        <v>139</v>
      </c>
      <c r="C693" s="29" t="s">
        <v>140</v>
      </c>
      <c r="D693" s="30" t="s">
        <v>141</v>
      </c>
      <c r="E693" s="28">
        <v>13</v>
      </c>
      <c r="F693" s="31" t="s">
        <v>689</v>
      </c>
      <c r="G693" s="31" t="s">
        <v>23</v>
      </c>
      <c r="H693" s="28">
        <v>2</v>
      </c>
      <c r="I693" s="32">
        <v>15.3</v>
      </c>
      <c r="J693" s="26">
        <f t="shared" si="40"/>
        <v>15.3</v>
      </c>
      <c r="K693" s="33">
        <v>65000</v>
      </c>
      <c r="L693" s="27">
        <f t="shared" si="41"/>
        <v>994500</v>
      </c>
      <c r="M693" s="33"/>
      <c r="N693" s="33">
        <f t="shared" si="42"/>
        <v>994500</v>
      </c>
      <c r="O693" s="31"/>
      <c r="P693" s="31"/>
      <c r="Q693" s="28" t="s">
        <v>320</v>
      </c>
      <c r="R693" s="31" t="s">
        <v>170</v>
      </c>
    </row>
    <row r="694" spans="1:18" ht="20.100000000000001" customHeight="1">
      <c r="A694" s="28">
        <f t="shared" si="43"/>
        <v>686</v>
      </c>
      <c r="B694" s="28" t="s">
        <v>139</v>
      </c>
      <c r="C694" s="29" t="s">
        <v>140</v>
      </c>
      <c r="D694" s="30" t="s">
        <v>141</v>
      </c>
      <c r="E694" s="28">
        <v>13</v>
      </c>
      <c r="F694" s="31" t="s">
        <v>689</v>
      </c>
      <c r="G694" s="31" t="s">
        <v>1161</v>
      </c>
      <c r="H694" s="28">
        <v>5</v>
      </c>
      <c r="I694" s="32">
        <v>30.6</v>
      </c>
      <c r="J694" s="26">
        <f t="shared" si="40"/>
        <v>30.6</v>
      </c>
      <c r="K694" s="33">
        <v>65000</v>
      </c>
      <c r="L694" s="27">
        <f t="shared" si="41"/>
        <v>1989000</v>
      </c>
      <c r="M694" s="33"/>
      <c r="N694" s="33">
        <f t="shared" si="42"/>
        <v>1989000</v>
      </c>
      <c r="O694" s="31"/>
      <c r="P694" s="31"/>
      <c r="Q694" s="28" t="s">
        <v>320</v>
      </c>
      <c r="R694" s="31" t="s">
        <v>170</v>
      </c>
    </row>
    <row r="695" spans="1:18" ht="20.100000000000001" customHeight="1">
      <c r="A695" s="28">
        <f t="shared" si="43"/>
        <v>687</v>
      </c>
      <c r="B695" s="28" t="s">
        <v>600</v>
      </c>
      <c r="C695" s="29" t="s">
        <v>138</v>
      </c>
      <c r="D695" s="30" t="s">
        <v>392</v>
      </c>
      <c r="E695" s="28">
        <v>13</v>
      </c>
      <c r="F695" s="31" t="s">
        <v>274</v>
      </c>
      <c r="G695" s="31" t="s">
        <v>803</v>
      </c>
      <c r="H695" s="28">
        <v>2</v>
      </c>
      <c r="I695" s="32">
        <v>15.3</v>
      </c>
      <c r="J695" s="26">
        <f t="shared" si="40"/>
        <v>15.3</v>
      </c>
      <c r="K695" s="33">
        <v>65000</v>
      </c>
      <c r="L695" s="27">
        <f t="shared" si="41"/>
        <v>994500</v>
      </c>
      <c r="M695" s="33"/>
      <c r="N695" s="33">
        <f t="shared" si="42"/>
        <v>994500</v>
      </c>
      <c r="O695" s="31"/>
      <c r="P695" s="31"/>
      <c r="Q695" s="28" t="s">
        <v>320</v>
      </c>
      <c r="R695" s="31" t="s">
        <v>217</v>
      </c>
    </row>
    <row r="696" spans="1:18" ht="20.100000000000001" customHeight="1">
      <c r="A696" s="28">
        <f t="shared" si="43"/>
        <v>688</v>
      </c>
      <c r="B696" s="28" t="s">
        <v>600</v>
      </c>
      <c r="C696" s="29" t="s">
        <v>138</v>
      </c>
      <c r="D696" s="30" t="s">
        <v>392</v>
      </c>
      <c r="E696" s="28">
        <v>13</v>
      </c>
      <c r="F696" s="31" t="s">
        <v>274</v>
      </c>
      <c r="G696" s="31" t="s">
        <v>803</v>
      </c>
      <c r="H696" s="28">
        <v>1</v>
      </c>
      <c r="I696" s="32">
        <v>15.1</v>
      </c>
      <c r="J696" s="26">
        <f t="shared" si="40"/>
        <v>15.1</v>
      </c>
      <c r="K696" s="33">
        <v>65000</v>
      </c>
      <c r="L696" s="27">
        <f t="shared" si="41"/>
        <v>981500</v>
      </c>
      <c r="M696" s="33"/>
      <c r="N696" s="33">
        <f t="shared" si="42"/>
        <v>981500</v>
      </c>
      <c r="O696" s="31"/>
      <c r="P696" s="31"/>
      <c r="Q696" s="28" t="s">
        <v>320</v>
      </c>
      <c r="R696" s="31" t="s">
        <v>217</v>
      </c>
    </row>
    <row r="697" spans="1:18" ht="20.100000000000001" customHeight="1">
      <c r="A697" s="28">
        <f t="shared" si="43"/>
        <v>689</v>
      </c>
      <c r="B697" s="28" t="s">
        <v>600</v>
      </c>
      <c r="C697" s="29" t="s">
        <v>138</v>
      </c>
      <c r="D697" s="30" t="s">
        <v>392</v>
      </c>
      <c r="E697" s="28">
        <v>13</v>
      </c>
      <c r="F697" s="31" t="s">
        <v>274</v>
      </c>
      <c r="G697" s="31" t="s">
        <v>27</v>
      </c>
      <c r="H697" s="28">
        <v>1</v>
      </c>
      <c r="I697" s="32">
        <v>30.1</v>
      </c>
      <c r="J697" s="26">
        <f t="shared" si="40"/>
        <v>30.1</v>
      </c>
      <c r="K697" s="33">
        <v>65000</v>
      </c>
      <c r="L697" s="27">
        <f t="shared" si="41"/>
        <v>1956500</v>
      </c>
      <c r="M697" s="33"/>
      <c r="N697" s="33">
        <f t="shared" si="42"/>
        <v>1956500</v>
      </c>
      <c r="O697" s="31"/>
      <c r="P697" s="31"/>
      <c r="Q697" s="28" t="s">
        <v>320</v>
      </c>
      <c r="R697" s="31" t="s">
        <v>217</v>
      </c>
    </row>
    <row r="698" spans="1:18" ht="20.100000000000001" customHeight="1">
      <c r="A698" s="28">
        <f t="shared" si="43"/>
        <v>690</v>
      </c>
      <c r="B698" s="28" t="s">
        <v>894</v>
      </c>
      <c r="C698" s="29" t="s">
        <v>888</v>
      </c>
      <c r="D698" s="30" t="s">
        <v>445</v>
      </c>
      <c r="E698" s="28">
        <v>13</v>
      </c>
      <c r="F698" s="31" t="s">
        <v>274</v>
      </c>
      <c r="G698" s="31" t="s">
        <v>24</v>
      </c>
      <c r="H698" s="28">
        <v>1</v>
      </c>
      <c r="I698" s="32">
        <v>30.1</v>
      </c>
      <c r="J698" s="26">
        <f t="shared" si="40"/>
        <v>30.1</v>
      </c>
      <c r="K698" s="33">
        <v>65000</v>
      </c>
      <c r="L698" s="27">
        <f t="shared" si="41"/>
        <v>1956500</v>
      </c>
      <c r="M698" s="33"/>
      <c r="N698" s="33">
        <f t="shared" si="42"/>
        <v>1956500</v>
      </c>
      <c r="O698" s="31"/>
      <c r="P698" s="31"/>
      <c r="Q698" s="28" t="s">
        <v>320</v>
      </c>
      <c r="R698" s="31" t="s">
        <v>217</v>
      </c>
    </row>
    <row r="699" spans="1:18" ht="20.100000000000001" customHeight="1">
      <c r="A699" s="28">
        <f t="shared" si="43"/>
        <v>691</v>
      </c>
      <c r="B699" s="28" t="s">
        <v>894</v>
      </c>
      <c r="C699" s="29" t="s">
        <v>888</v>
      </c>
      <c r="D699" s="30" t="s">
        <v>445</v>
      </c>
      <c r="E699" s="28">
        <v>13</v>
      </c>
      <c r="F699" s="31" t="s">
        <v>274</v>
      </c>
      <c r="G699" s="31" t="s">
        <v>1162</v>
      </c>
      <c r="H699" s="28">
        <v>5</v>
      </c>
      <c r="I699" s="32">
        <v>30.6</v>
      </c>
      <c r="J699" s="26">
        <f t="shared" si="40"/>
        <v>30.6</v>
      </c>
      <c r="K699" s="33">
        <v>65000</v>
      </c>
      <c r="L699" s="27">
        <f t="shared" si="41"/>
        <v>1989000</v>
      </c>
      <c r="M699" s="33"/>
      <c r="N699" s="33">
        <f t="shared" si="42"/>
        <v>1989000</v>
      </c>
      <c r="O699" s="31"/>
      <c r="P699" s="31"/>
      <c r="Q699" s="28" t="s">
        <v>320</v>
      </c>
      <c r="R699" s="31" t="s">
        <v>217</v>
      </c>
    </row>
    <row r="700" spans="1:18" ht="20.100000000000001" customHeight="1">
      <c r="A700" s="28">
        <f t="shared" si="43"/>
        <v>692</v>
      </c>
      <c r="B700" s="28" t="s">
        <v>894</v>
      </c>
      <c r="C700" s="29" t="s">
        <v>888</v>
      </c>
      <c r="D700" s="30" t="s">
        <v>445</v>
      </c>
      <c r="E700" s="28">
        <v>13</v>
      </c>
      <c r="F700" s="31" t="s">
        <v>274</v>
      </c>
      <c r="G700" s="31" t="s">
        <v>1163</v>
      </c>
      <c r="H700" s="28">
        <v>1</v>
      </c>
      <c r="I700" s="32">
        <v>30.1</v>
      </c>
      <c r="J700" s="26">
        <f t="shared" si="40"/>
        <v>45.150000000000006</v>
      </c>
      <c r="K700" s="33">
        <v>65000</v>
      </c>
      <c r="L700" s="27">
        <f t="shared" si="41"/>
        <v>2934750.0000000005</v>
      </c>
      <c r="M700" s="33"/>
      <c r="N700" s="33">
        <f t="shared" si="42"/>
        <v>2934750.0000000005</v>
      </c>
      <c r="O700" s="31" t="s">
        <v>1176</v>
      </c>
      <c r="P700" s="31" t="s">
        <v>676</v>
      </c>
      <c r="Q700" s="28" t="s">
        <v>676</v>
      </c>
      <c r="R700" s="31" t="s">
        <v>217</v>
      </c>
    </row>
    <row r="701" spans="1:18" ht="20.100000000000001" customHeight="1">
      <c r="A701" s="28">
        <f t="shared" si="43"/>
        <v>693</v>
      </c>
      <c r="B701" s="28" t="s">
        <v>733</v>
      </c>
      <c r="C701" s="29" t="s">
        <v>87</v>
      </c>
      <c r="D701" s="30" t="s">
        <v>336</v>
      </c>
      <c r="E701" s="28">
        <v>13</v>
      </c>
      <c r="F701" s="31" t="s">
        <v>274</v>
      </c>
      <c r="G701" s="31" t="s">
        <v>25</v>
      </c>
      <c r="H701" s="28">
        <v>3</v>
      </c>
      <c r="I701" s="32">
        <v>30.4</v>
      </c>
      <c r="J701" s="26">
        <f t="shared" si="40"/>
        <v>30.4</v>
      </c>
      <c r="K701" s="33">
        <v>65000</v>
      </c>
      <c r="L701" s="27">
        <f t="shared" si="41"/>
        <v>1976000</v>
      </c>
      <c r="M701" s="33"/>
      <c r="N701" s="33">
        <f t="shared" si="42"/>
        <v>1976000</v>
      </c>
      <c r="O701" s="31"/>
      <c r="P701" s="31"/>
      <c r="Q701" s="28" t="s">
        <v>320</v>
      </c>
      <c r="R701" s="31" t="s">
        <v>217</v>
      </c>
    </row>
    <row r="702" spans="1:18" ht="20.100000000000001" customHeight="1">
      <c r="A702" s="28">
        <f t="shared" si="43"/>
        <v>694</v>
      </c>
      <c r="B702" s="28" t="s">
        <v>601</v>
      </c>
      <c r="C702" s="29" t="s">
        <v>96</v>
      </c>
      <c r="D702" s="30" t="s">
        <v>357</v>
      </c>
      <c r="E702" s="28">
        <v>13</v>
      </c>
      <c r="F702" s="31" t="s">
        <v>274</v>
      </c>
      <c r="G702" s="31" t="s">
        <v>26</v>
      </c>
      <c r="H702" s="28">
        <v>1</v>
      </c>
      <c r="I702" s="32">
        <v>30.1</v>
      </c>
      <c r="J702" s="26">
        <f t="shared" si="40"/>
        <v>30.1</v>
      </c>
      <c r="K702" s="33">
        <v>65000</v>
      </c>
      <c r="L702" s="27">
        <f t="shared" si="41"/>
        <v>1956500</v>
      </c>
      <c r="M702" s="33"/>
      <c r="N702" s="33">
        <f t="shared" si="42"/>
        <v>1956500</v>
      </c>
      <c r="O702" s="31"/>
      <c r="P702" s="31"/>
      <c r="Q702" s="28" t="s">
        <v>320</v>
      </c>
      <c r="R702" s="31" t="s">
        <v>217</v>
      </c>
    </row>
    <row r="703" spans="1:18" ht="20.100000000000001" customHeight="1">
      <c r="A703" s="28">
        <f t="shared" si="43"/>
        <v>695</v>
      </c>
      <c r="B703" s="28" t="s">
        <v>601</v>
      </c>
      <c r="C703" s="29" t="s">
        <v>96</v>
      </c>
      <c r="D703" s="30" t="s">
        <v>357</v>
      </c>
      <c r="E703" s="28">
        <v>13</v>
      </c>
      <c r="F703" s="31" t="s">
        <v>274</v>
      </c>
      <c r="G703" s="31" t="s">
        <v>24</v>
      </c>
      <c r="H703" s="28">
        <v>2</v>
      </c>
      <c r="I703" s="32">
        <v>30.3</v>
      </c>
      <c r="J703" s="26">
        <f t="shared" si="40"/>
        <v>30.3</v>
      </c>
      <c r="K703" s="33">
        <v>65000</v>
      </c>
      <c r="L703" s="27">
        <f t="shared" si="41"/>
        <v>1969500</v>
      </c>
      <c r="M703" s="33"/>
      <c r="N703" s="33">
        <f t="shared" si="42"/>
        <v>1969500</v>
      </c>
      <c r="O703" s="31"/>
      <c r="P703" s="31"/>
      <c r="Q703" s="28" t="s">
        <v>320</v>
      </c>
      <c r="R703" s="31" t="s">
        <v>217</v>
      </c>
    </row>
    <row r="704" spans="1:18" ht="20.100000000000001" customHeight="1">
      <c r="A704" s="28">
        <f t="shared" si="43"/>
        <v>696</v>
      </c>
      <c r="B704" s="28" t="s">
        <v>601</v>
      </c>
      <c r="C704" s="29" t="s">
        <v>96</v>
      </c>
      <c r="D704" s="30" t="s">
        <v>357</v>
      </c>
      <c r="E704" s="28">
        <v>13</v>
      </c>
      <c r="F704" s="31" t="s">
        <v>274</v>
      </c>
      <c r="G704" s="31" t="s">
        <v>1164</v>
      </c>
      <c r="H704" s="28">
        <v>5</v>
      </c>
      <c r="I704" s="32">
        <v>15.6</v>
      </c>
      <c r="J704" s="26">
        <f t="shared" si="40"/>
        <v>15.6</v>
      </c>
      <c r="K704" s="33">
        <v>65000</v>
      </c>
      <c r="L704" s="27">
        <f t="shared" si="41"/>
        <v>1014000</v>
      </c>
      <c r="M704" s="33"/>
      <c r="N704" s="33">
        <f t="shared" si="42"/>
        <v>1014000</v>
      </c>
      <c r="O704" s="31"/>
      <c r="P704" s="31"/>
      <c r="Q704" s="28" t="s">
        <v>320</v>
      </c>
      <c r="R704" s="31" t="s">
        <v>217</v>
      </c>
    </row>
    <row r="705" spans="1:18" ht="20.100000000000001" customHeight="1">
      <c r="A705" s="28">
        <f t="shared" si="43"/>
        <v>697</v>
      </c>
      <c r="B705" s="28" t="s">
        <v>601</v>
      </c>
      <c r="C705" s="29" t="s">
        <v>96</v>
      </c>
      <c r="D705" s="30" t="s">
        <v>357</v>
      </c>
      <c r="E705" s="28">
        <v>13</v>
      </c>
      <c r="F705" s="31" t="s">
        <v>274</v>
      </c>
      <c r="G705" s="31" t="s">
        <v>27</v>
      </c>
      <c r="H705" s="28">
        <v>1</v>
      </c>
      <c r="I705" s="32">
        <v>30.1</v>
      </c>
      <c r="J705" s="26">
        <f t="shared" si="40"/>
        <v>30.1</v>
      </c>
      <c r="K705" s="33">
        <v>65000</v>
      </c>
      <c r="L705" s="27">
        <f t="shared" si="41"/>
        <v>1956500</v>
      </c>
      <c r="M705" s="33"/>
      <c r="N705" s="33">
        <f t="shared" si="42"/>
        <v>1956500</v>
      </c>
      <c r="O705" s="31"/>
      <c r="P705" s="31"/>
      <c r="Q705" s="28" t="s">
        <v>320</v>
      </c>
      <c r="R705" s="31" t="s">
        <v>217</v>
      </c>
    </row>
    <row r="706" spans="1:18" ht="20.100000000000001" customHeight="1">
      <c r="A706" s="28">
        <f t="shared" si="43"/>
        <v>698</v>
      </c>
      <c r="B706" s="28" t="s">
        <v>601</v>
      </c>
      <c r="C706" s="29" t="s">
        <v>96</v>
      </c>
      <c r="D706" s="30" t="s">
        <v>357</v>
      </c>
      <c r="E706" s="28">
        <v>13</v>
      </c>
      <c r="F706" s="31" t="s">
        <v>274</v>
      </c>
      <c r="G706" s="31" t="s">
        <v>27</v>
      </c>
      <c r="H706" s="28">
        <v>1</v>
      </c>
      <c r="I706" s="32">
        <v>30.1</v>
      </c>
      <c r="J706" s="26">
        <f t="shared" si="40"/>
        <v>30.1</v>
      </c>
      <c r="K706" s="33">
        <v>65000</v>
      </c>
      <c r="L706" s="27">
        <f t="shared" si="41"/>
        <v>1956500</v>
      </c>
      <c r="M706" s="33"/>
      <c r="N706" s="33">
        <f t="shared" si="42"/>
        <v>1956500</v>
      </c>
      <c r="O706" s="31"/>
      <c r="P706" s="31"/>
      <c r="Q706" s="28" t="s">
        <v>320</v>
      </c>
      <c r="R706" s="31" t="s">
        <v>217</v>
      </c>
    </row>
    <row r="707" spans="1:18" ht="20.100000000000001" customHeight="1">
      <c r="A707" s="28">
        <f t="shared" si="43"/>
        <v>699</v>
      </c>
      <c r="B707" s="28" t="s">
        <v>1024</v>
      </c>
      <c r="C707" s="29" t="s">
        <v>377</v>
      </c>
      <c r="D707" s="30" t="s">
        <v>955</v>
      </c>
      <c r="E707" s="28">
        <v>13</v>
      </c>
      <c r="F707" s="31" t="s">
        <v>274</v>
      </c>
      <c r="G707" s="31" t="s">
        <v>1165</v>
      </c>
      <c r="H707" s="28">
        <v>1</v>
      </c>
      <c r="I707" s="32">
        <v>30.1</v>
      </c>
      <c r="J707" s="26">
        <f t="shared" ref="J707:J762" si="44">IF(Q707="ĐH",I707,IF(Q707="CH",I707*1.5,I707*2))</f>
        <v>30.1</v>
      </c>
      <c r="K707" s="33">
        <v>65000</v>
      </c>
      <c r="L707" s="27">
        <f t="shared" si="41"/>
        <v>1956500</v>
      </c>
      <c r="M707" s="33"/>
      <c r="N707" s="33">
        <f t="shared" si="42"/>
        <v>1956500</v>
      </c>
      <c r="O707" s="31"/>
      <c r="P707" s="31"/>
      <c r="Q707" s="28" t="s">
        <v>320</v>
      </c>
      <c r="R707" s="31" t="s">
        <v>217</v>
      </c>
    </row>
    <row r="708" spans="1:18" ht="20.100000000000001" customHeight="1">
      <c r="A708" s="28">
        <f t="shared" si="43"/>
        <v>700</v>
      </c>
      <c r="B708" s="28" t="s">
        <v>1024</v>
      </c>
      <c r="C708" s="29" t="s">
        <v>377</v>
      </c>
      <c r="D708" s="30" t="s">
        <v>955</v>
      </c>
      <c r="E708" s="28">
        <v>13</v>
      </c>
      <c r="F708" s="31" t="s">
        <v>274</v>
      </c>
      <c r="G708" s="31" t="s">
        <v>1165</v>
      </c>
      <c r="H708" s="28">
        <v>1</v>
      </c>
      <c r="I708" s="32">
        <v>30.1</v>
      </c>
      <c r="J708" s="26">
        <f t="shared" si="44"/>
        <v>30.1</v>
      </c>
      <c r="K708" s="33">
        <v>65000</v>
      </c>
      <c r="L708" s="27">
        <f t="shared" si="41"/>
        <v>1956500</v>
      </c>
      <c r="M708" s="33"/>
      <c r="N708" s="33">
        <f t="shared" si="42"/>
        <v>1956500</v>
      </c>
      <c r="O708" s="31"/>
      <c r="P708" s="31"/>
      <c r="Q708" s="28" t="s">
        <v>320</v>
      </c>
      <c r="R708" s="31" t="s">
        <v>217</v>
      </c>
    </row>
    <row r="709" spans="1:18" ht="20.100000000000001" customHeight="1">
      <c r="A709" s="28">
        <f t="shared" si="43"/>
        <v>701</v>
      </c>
      <c r="B709" s="28" t="s">
        <v>1024</v>
      </c>
      <c r="C709" s="29" t="s">
        <v>377</v>
      </c>
      <c r="D709" s="30" t="s">
        <v>955</v>
      </c>
      <c r="E709" s="28">
        <v>13</v>
      </c>
      <c r="F709" s="31" t="s">
        <v>274</v>
      </c>
      <c r="G709" s="31" t="s">
        <v>1165</v>
      </c>
      <c r="H709" s="28">
        <v>1</v>
      </c>
      <c r="I709" s="32">
        <v>30.1</v>
      </c>
      <c r="J709" s="26">
        <f t="shared" si="44"/>
        <v>30.1</v>
      </c>
      <c r="K709" s="33">
        <v>65000</v>
      </c>
      <c r="L709" s="27">
        <f t="shared" si="41"/>
        <v>1956500</v>
      </c>
      <c r="M709" s="33"/>
      <c r="N709" s="33">
        <f t="shared" si="42"/>
        <v>1956500</v>
      </c>
      <c r="O709" s="31"/>
      <c r="P709" s="31" t="s">
        <v>1188</v>
      </c>
      <c r="Q709" s="28" t="s">
        <v>320</v>
      </c>
      <c r="R709" s="31" t="s">
        <v>217</v>
      </c>
    </row>
    <row r="710" spans="1:18" ht="20.100000000000001" customHeight="1">
      <c r="A710" s="28">
        <f t="shared" si="43"/>
        <v>702</v>
      </c>
      <c r="B710" s="28" t="s">
        <v>650</v>
      </c>
      <c r="C710" s="29" t="s">
        <v>143</v>
      </c>
      <c r="D710" s="30" t="s">
        <v>344</v>
      </c>
      <c r="E710" s="28">
        <v>14</v>
      </c>
      <c r="F710" s="31" t="s">
        <v>142</v>
      </c>
      <c r="G710" s="31" t="s">
        <v>804</v>
      </c>
      <c r="H710" s="28">
        <v>1</v>
      </c>
      <c r="I710" s="32">
        <v>30.1</v>
      </c>
      <c r="J710" s="26">
        <f t="shared" si="44"/>
        <v>30.1</v>
      </c>
      <c r="K710" s="33">
        <v>65000</v>
      </c>
      <c r="L710" s="27">
        <f t="shared" si="41"/>
        <v>1956500</v>
      </c>
      <c r="M710" s="33"/>
      <c r="N710" s="33">
        <f t="shared" si="42"/>
        <v>1956500</v>
      </c>
      <c r="O710" s="31"/>
      <c r="P710" s="31"/>
      <c r="Q710" s="28" t="s">
        <v>320</v>
      </c>
      <c r="R710" s="31" t="s">
        <v>230</v>
      </c>
    </row>
    <row r="711" spans="1:18" ht="20.100000000000001" customHeight="1">
      <c r="A711" s="28">
        <f t="shared" si="43"/>
        <v>703</v>
      </c>
      <c r="B711" s="28" t="s">
        <v>768</v>
      </c>
      <c r="C711" s="29" t="s">
        <v>784</v>
      </c>
      <c r="D711" s="30" t="s">
        <v>785</v>
      </c>
      <c r="E711" s="28">
        <v>14</v>
      </c>
      <c r="F711" s="31" t="s">
        <v>142</v>
      </c>
      <c r="G711" s="31" t="s">
        <v>804</v>
      </c>
      <c r="H711" s="28">
        <v>1</v>
      </c>
      <c r="I711" s="32">
        <v>30.1</v>
      </c>
      <c r="J711" s="26">
        <f t="shared" si="44"/>
        <v>30.1</v>
      </c>
      <c r="K711" s="33">
        <v>65000</v>
      </c>
      <c r="L711" s="27">
        <f t="shared" ref="L711:L762" si="45">K711*J711</f>
        <v>1956500</v>
      </c>
      <c r="M711" s="33"/>
      <c r="N711" s="33">
        <f t="shared" si="42"/>
        <v>1956500</v>
      </c>
      <c r="O711" s="31"/>
      <c r="P711" s="31"/>
      <c r="Q711" s="28" t="s">
        <v>320</v>
      </c>
      <c r="R711" s="31" t="s">
        <v>230</v>
      </c>
    </row>
    <row r="712" spans="1:18" ht="20.100000000000001" customHeight="1">
      <c r="A712" s="28">
        <f t="shared" si="43"/>
        <v>704</v>
      </c>
      <c r="B712" s="28" t="s">
        <v>159</v>
      </c>
      <c r="C712" s="29" t="s">
        <v>100</v>
      </c>
      <c r="D712" s="30" t="s">
        <v>101</v>
      </c>
      <c r="E712" s="28">
        <v>23</v>
      </c>
      <c r="F712" s="31" t="s">
        <v>158</v>
      </c>
      <c r="G712" s="31" t="s">
        <v>268</v>
      </c>
      <c r="H712" s="28">
        <v>1</v>
      </c>
      <c r="I712" s="32">
        <v>45.1</v>
      </c>
      <c r="J712" s="26">
        <f t="shared" si="44"/>
        <v>45.1</v>
      </c>
      <c r="K712" s="33">
        <v>65000</v>
      </c>
      <c r="L712" s="27">
        <f t="shared" si="45"/>
        <v>2931500</v>
      </c>
      <c r="M712" s="33"/>
      <c r="N712" s="33">
        <f t="shared" si="42"/>
        <v>2931500</v>
      </c>
      <c r="O712" s="31"/>
      <c r="P712" s="31"/>
      <c r="Q712" s="28" t="s">
        <v>320</v>
      </c>
      <c r="R712" s="31" t="s">
        <v>215</v>
      </c>
    </row>
    <row r="713" spans="1:18" ht="20.100000000000001" customHeight="1">
      <c r="A713" s="28">
        <f t="shared" si="43"/>
        <v>705</v>
      </c>
      <c r="B713" s="28" t="s">
        <v>159</v>
      </c>
      <c r="C713" s="29" t="s">
        <v>100</v>
      </c>
      <c r="D713" s="30" t="s">
        <v>101</v>
      </c>
      <c r="E713" s="28">
        <v>23</v>
      </c>
      <c r="F713" s="31" t="s">
        <v>158</v>
      </c>
      <c r="G713" s="31" t="s">
        <v>268</v>
      </c>
      <c r="H713" s="28">
        <v>1</v>
      </c>
      <c r="I713" s="32">
        <v>45.1</v>
      </c>
      <c r="J713" s="26">
        <f t="shared" si="44"/>
        <v>45.1</v>
      </c>
      <c r="K713" s="33">
        <v>65000</v>
      </c>
      <c r="L713" s="27">
        <f t="shared" si="45"/>
        <v>2931500</v>
      </c>
      <c r="M713" s="33"/>
      <c r="N713" s="33">
        <f t="shared" ref="N713:N762" si="46">L713-M713</f>
        <v>2931500</v>
      </c>
      <c r="O713" s="31"/>
      <c r="P713" s="31"/>
      <c r="Q713" s="28" t="s">
        <v>320</v>
      </c>
      <c r="R713" s="31" t="s">
        <v>215</v>
      </c>
    </row>
    <row r="714" spans="1:18" ht="20.100000000000001" customHeight="1">
      <c r="A714" s="28">
        <f t="shared" si="43"/>
        <v>706</v>
      </c>
      <c r="B714" s="28" t="s">
        <v>678</v>
      </c>
      <c r="C714" s="29" t="s">
        <v>407</v>
      </c>
      <c r="D714" s="30" t="s">
        <v>337</v>
      </c>
      <c r="E714" s="28">
        <v>23</v>
      </c>
      <c r="F714" s="31" t="s">
        <v>158</v>
      </c>
      <c r="G714" s="31" t="s">
        <v>267</v>
      </c>
      <c r="H714" s="28">
        <v>2</v>
      </c>
      <c r="I714" s="32">
        <v>45.3</v>
      </c>
      <c r="J714" s="26">
        <f t="shared" si="44"/>
        <v>45.3</v>
      </c>
      <c r="K714" s="33">
        <v>65000</v>
      </c>
      <c r="L714" s="27">
        <f t="shared" si="45"/>
        <v>2944500</v>
      </c>
      <c r="M714" s="33"/>
      <c r="N714" s="33">
        <f t="shared" si="46"/>
        <v>2944500</v>
      </c>
      <c r="O714" s="31"/>
      <c r="P714" s="31"/>
      <c r="Q714" s="28" t="s">
        <v>320</v>
      </c>
      <c r="R714" s="31" t="s">
        <v>215</v>
      </c>
    </row>
    <row r="715" spans="1:18" ht="20.100000000000001" customHeight="1">
      <c r="A715" s="28">
        <f t="shared" ref="A715:A762" si="47">A714+1</f>
        <v>707</v>
      </c>
      <c r="B715" s="28" t="s">
        <v>678</v>
      </c>
      <c r="C715" s="29" t="s">
        <v>407</v>
      </c>
      <c r="D715" s="30" t="s">
        <v>337</v>
      </c>
      <c r="E715" s="28">
        <v>23</v>
      </c>
      <c r="F715" s="31" t="s">
        <v>158</v>
      </c>
      <c r="G715" s="31" t="s">
        <v>1166</v>
      </c>
      <c r="H715" s="28">
        <v>1</v>
      </c>
      <c r="I715" s="32">
        <v>30.1</v>
      </c>
      <c r="J715" s="26">
        <f t="shared" si="44"/>
        <v>30.1</v>
      </c>
      <c r="K715" s="33">
        <v>65000</v>
      </c>
      <c r="L715" s="27">
        <f t="shared" si="45"/>
        <v>1956500</v>
      </c>
      <c r="M715" s="33"/>
      <c r="N715" s="33">
        <f t="shared" si="46"/>
        <v>1956500</v>
      </c>
      <c r="O715" s="31"/>
      <c r="P715" s="31"/>
      <c r="Q715" s="28" t="s">
        <v>320</v>
      </c>
      <c r="R715" s="31" t="s">
        <v>215</v>
      </c>
    </row>
    <row r="716" spans="1:18" ht="20.100000000000001" customHeight="1">
      <c r="A716" s="28">
        <f t="shared" si="47"/>
        <v>708</v>
      </c>
      <c r="B716" s="28" t="s">
        <v>734</v>
      </c>
      <c r="C716" s="29" t="s">
        <v>145</v>
      </c>
      <c r="D716" s="30" t="s">
        <v>129</v>
      </c>
      <c r="E716" s="28">
        <v>23</v>
      </c>
      <c r="F716" s="31" t="s">
        <v>160</v>
      </c>
      <c r="G716" s="31" t="s">
        <v>269</v>
      </c>
      <c r="H716" s="28">
        <v>1</v>
      </c>
      <c r="I716" s="32">
        <v>30.1</v>
      </c>
      <c r="J716" s="26">
        <f t="shared" si="44"/>
        <v>30.1</v>
      </c>
      <c r="K716" s="33">
        <v>65000</v>
      </c>
      <c r="L716" s="27">
        <f t="shared" si="45"/>
        <v>1956500</v>
      </c>
      <c r="M716" s="33"/>
      <c r="N716" s="33">
        <f t="shared" si="46"/>
        <v>1956500</v>
      </c>
      <c r="O716" s="31"/>
      <c r="P716" s="31"/>
      <c r="Q716" s="28" t="s">
        <v>320</v>
      </c>
      <c r="R716" s="31" t="s">
        <v>214</v>
      </c>
    </row>
    <row r="717" spans="1:18" ht="20.100000000000001" customHeight="1">
      <c r="A717" s="28">
        <f t="shared" si="47"/>
        <v>709</v>
      </c>
      <c r="B717" s="28" t="s">
        <v>734</v>
      </c>
      <c r="C717" s="29" t="s">
        <v>145</v>
      </c>
      <c r="D717" s="30" t="s">
        <v>129</v>
      </c>
      <c r="E717" s="28">
        <v>23</v>
      </c>
      <c r="F717" s="31" t="s">
        <v>160</v>
      </c>
      <c r="G717" s="31" t="s">
        <v>269</v>
      </c>
      <c r="H717" s="28">
        <v>1</v>
      </c>
      <c r="I717" s="32">
        <v>30.1</v>
      </c>
      <c r="J717" s="26">
        <f t="shared" si="44"/>
        <v>30.1</v>
      </c>
      <c r="K717" s="33">
        <v>65000</v>
      </c>
      <c r="L717" s="27">
        <f t="shared" si="45"/>
        <v>1956500</v>
      </c>
      <c r="M717" s="33"/>
      <c r="N717" s="33">
        <f t="shared" si="46"/>
        <v>1956500</v>
      </c>
      <c r="O717" s="31"/>
      <c r="P717" s="31"/>
      <c r="Q717" s="28" t="s">
        <v>320</v>
      </c>
      <c r="R717" s="31" t="s">
        <v>214</v>
      </c>
    </row>
    <row r="718" spans="1:18" ht="20.100000000000001" customHeight="1">
      <c r="A718" s="28">
        <f t="shared" si="47"/>
        <v>710</v>
      </c>
      <c r="B718" s="28" t="s">
        <v>1025</v>
      </c>
      <c r="C718" s="29" t="s">
        <v>956</v>
      </c>
      <c r="D718" s="30" t="s">
        <v>392</v>
      </c>
      <c r="E718" s="28">
        <v>23</v>
      </c>
      <c r="F718" s="31" t="s">
        <v>160</v>
      </c>
      <c r="G718" s="31" t="s">
        <v>269</v>
      </c>
      <c r="H718" s="28">
        <v>1</v>
      </c>
      <c r="I718" s="32">
        <v>30.1</v>
      </c>
      <c r="J718" s="26">
        <f t="shared" si="44"/>
        <v>30.1</v>
      </c>
      <c r="K718" s="33">
        <v>65000</v>
      </c>
      <c r="L718" s="27">
        <f t="shared" si="45"/>
        <v>1956500</v>
      </c>
      <c r="M718" s="33"/>
      <c r="N718" s="33">
        <f t="shared" si="46"/>
        <v>1956500</v>
      </c>
      <c r="O718" s="31"/>
      <c r="P718" s="31"/>
      <c r="Q718" s="28" t="s">
        <v>320</v>
      </c>
      <c r="R718" s="31" t="s">
        <v>214</v>
      </c>
    </row>
    <row r="719" spans="1:18" ht="20.100000000000001" customHeight="1">
      <c r="A719" s="28">
        <f t="shared" si="47"/>
        <v>711</v>
      </c>
      <c r="B719" s="28" t="s">
        <v>1026</v>
      </c>
      <c r="C719" s="29" t="s">
        <v>45</v>
      </c>
      <c r="D719" s="30" t="s">
        <v>957</v>
      </c>
      <c r="E719" s="28">
        <v>23</v>
      </c>
      <c r="F719" s="31" t="s">
        <v>160</v>
      </c>
      <c r="G719" s="31" t="s">
        <v>267</v>
      </c>
      <c r="H719" s="28">
        <v>1</v>
      </c>
      <c r="I719" s="32">
        <v>45.1</v>
      </c>
      <c r="J719" s="26">
        <f t="shared" si="44"/>
        <v>45.1</v>
      </c>
      <c r="K719" s="33">
        <v>65000</v>
      </c>
      <c r="L719" s="27">
        <f t="shared" si="45"/>
        <v>2931500</v>
      </c>
      <c r="M719" s="33"/>
      <c r="N719" s="33">
        <f t="shared" si="46"/>
        <v>2931500</v>
      </c>
      <c r="O719" s="31"/>
      <c r="P719" s="31"/>
      <c r="Q719" s="28" t="s">
        <v>320</v>
      </c>
      <c r="R719" s="31" t="s">
        <v>214</v>
      </c>
    </row>
    <row r="720" spans="1:18" ht="20.100000000000001" customHeight="1">
      <c r="A720" s="28">
        <f t="shared" si="47"/>
        <v>712</v>
      </c>
      <c r="B720" s="28" t="s">
        <v>661</v>
      </c>
      <c r="C720" s="29" t="s">
        <v>327</v>
      </c>
      <c r="D720" s="30" t="s">
        <v>148</v>
      </c>
      <c r="E720" s="28">
        <v>33</v>
      </c>
      <c r="F720" s="31" t="s">
        <v>473</v>
      </c>
      <c r="G720" s="31" t="s">
        <v>481</v>
      </c>
      <c r="H720" s="28">
        <v>4</v>
      </c>
      <c r="I720" s="32">
        <v>30.5</v>
      </c>
      <c r="J720" s="26">
        <f t="shared" si="44"/>
        <v>30.5</v>
      </c>
      <c r="K720" s="33">
        <v>65000</v>
      </c>
      <c r="L720" s="27">
        <f t="shared" si="45"/>
        <v>1982500</v>
      </c>
      <c r="M720" s="33"/>
      <c r="N720" s="33">
        <f t="shared" si="46"/>
        <v>1982500</v>
      </c>
      <c r="O720" s="31"/>
      <c r="P720" s="31"/>
      <c r="Q720" s="28" t="s">
        <v>320</v>
      </c>
      <c r="R720" s="31" t="s">
        <v>183</v>
      </c>
    </row>
    <row r="721" spans="1:18" ht="20.100000000000001" customHeight="1">
      <c r="A721" s="28">
        <f t="shared" si="47"/>
        <v>713</v>
      </c>
      <c r="B721" s="28" t="s">
        <v>661</v>
      </c>
      <c r="C721" s="29" t="s">
        <v>327</v>
      </c>
      <c r="D721" s="30" t="s">
        <v>148</v>
      </c>
      <c r="E721" s="28">
        <v>33</v>
      </c>
      <c r="F721" s="31" t="s">
        <v>473</v>
      </c>
      <c r="G721" s="31" t="s">
        <v>1167</v>
      </c>
      <c r="H721" s="28">
        <v>2</v>
      </c>
      <c r="I721" s="32">
        <v>30.3</v>
      </c>
      <c r="J721" s="26">
        <f t="shared" si="44"/>
        <v>30.3</v>
      </c>
      <c r="K721" s="33">
        <v>65000</v>
      </c>
      <c r="L721" s="27">
        <f t="shared" si="45"/>
        <v>1969500</v>
      </c>
      <c r="M721" s="33"/>
      <c r="N721" s="33">
        <f t="shared" si="46"/>
        <v>1969500</v>
      </c>
      <c r="O721" s="31"/>
      <c r="P721" s="31"/>
      <c r="Q721" s="28" t="s">
        <v>320</v>
      </c>
      <c r="R721" s="31" t="s">
        <v>183</v>
      </c>
    </row>
    <row r="722" spans="1:18" ht="20.100000000000001" customHeight="1">
      <c r="A722" s="28">
        <f t="shared" si="47"/>
        <v>714</v>
      </c>
      <c r="B722" s="28" t="s">
        <v>662</v>
      </c>
      <c r="C722" s="29" t="s">
        <v>147</v>
      </c>
      <c r="D722" s="30" t="s">
        <v>136</v>
      </c>
      <c r="E722" s="28">
        <v>33</v>
      </c>
      <c r="F722" s="31" t="s">
        <v>473</v>
      </c>
      <c r="G722" s="31" t="s">
        <v>476</v>
      </c>
      <c r="H722" s="28">
        <v>1</v>
      </c>
      <c r="I722" s="32">
        <v>30.1</v>
      </c>
      <c r="J722" s="26">
        <f t="shared" si="44"/>
        <v>30.1</v>
      </c>
      <c r="K722" s="33">
        <v>65000</v>
      </c>
      <c r="L722" s="27">
        <f t="shared" si="45"/>
        <v>1956500</v>
      </c>
      <c r="M722" s="33"/>
      <c r="N722" s="33">
        <f t="shared" si="46"/>
        <v>1956500</v>
      </c>
      <c r="O722" s="31"/>
      <c r="P722" s="31"/>
      <c r="Q722" s="28" t="s">
        <v>320</v>
      </c>
      <c r="R722" s="31" t="s">
        <v>183</v>
      </c>
    </row>
    <row r="723" spans="1:18" ht="20.100000000000001" customHeight="1">
      <c r="A723" s="28">
        <f t="shared" si="47"/>
        <v>715</v>
      </c>
      <c r="B723" s="28" t="s">
        <v>662</v>
      </c>
      <c r="C723" s="29" t="s">
        <v>147</v>
      </c>
      <c r="D723" s="30" t="s">
        <v>136</v>
      </c>
      <c r="E723" s="28">
        <v>33</v>
      </c>
      <c r="F723" s="31" t="s">
        <v>473</v>
      </c>
      <c r="G723" s="31" t="s">
        <v>477</v>
      </c>
      <c r="H723" s="28">
        <v>1</v>
      </c>
      <c r="I723" s="32">
        <v>30.1</v>
      </c>
      <c r="J723" s="26">
        <f t="shared" si="44"/>
        <v>30.1</v>
      </c>
      <c r="K723" s="33">
        <v>65000</v>
      </c>
      <c r="L723" s="27">
        <f t="shared" si="45"/>
        <v>1956500</v>
      </c>
      <c r="M723" s="33"/>
      <c r="N723" s="33">
        <f t="shared" si="46"/>
        <v>1956500</v>
      </c>
      <c r="O723" s="31"/>
      <c r="P723" s="31"/>
      <c r="Q723" s="28" t="s">
        <v>320</v>
      </c>
      <c r="R723" s="31" t="s">
        <v>183</v>
      </c>
    </row>
    <row r="724" spans="1:18" ht="20.100000000000001" customHeight="1">
      <c r="A724" s="28">
        <f t="shared" si="47"/>
        <v>716</v>
      </c>
      <c r="B724" s="28" t="s">
        <v>663</v>
      </c>
      <c r="C724" s="29" t="s">
        <v>128</v>
      </c>
      <c r="D724" s="30" t="s">
        <v>151</v>
      </c>
      <c r="E724" s="28">
        <v>33</v>
      </c>
      <c r="F724" s="31" t="s">
        <v>473</v>
      </c>
      <c r="G724" s="31" t="s">
        <v>474</v>
      </c>
      <c r="H724" s="28">
        <v>3</v>
      </c>
      <c r="I724" s="32">
        <v>30.4</v>
      </c>
      <c r="J724" s="26">
        <f t="shared" si="44"/>
        <v>30.4</v>
      </c>
      <c r="K724" s="33">
        <v>65000</v>
      </c>
      <c r="L724" s="27">
        <f t="shared" si="45"/>
        <v>1976000</v>
      </c>
      <c r="M724" s="33"/>
      <c r="N724" s="33">
        <f t="shared" si="46"/>
        <v>1976000</v>
      </c>
      <c r="O724" s="31"/>
      <c r="P724" s="31"/>
      <c r="Q724" s="28" t="s">
        <v>320</v>
      </c>
      <c r="R724" s="31" t="s">
        <v>183</v>
      </c>
    </row>
    <row r="725" spans="1:18" ht="20.100000000000001" customHeight="1">
      <c r="A725" s="28">
        <f t="shared" si="47"/>
        <v>717</v>
      </c>
      <c r="B725" s="28" t="s">
        <v>663</v>
      </c>
      <c r="C725" s="29" t="s">
        <v>128</v>
      </c>
      <c r="D725" s="30" t="s">
        <v>151</v>
      </c>
      <c r="E725" s="28">
        <v>33</v>
      </c>
      <c r="F725" s="31" t="s">
        <v>473</v>
      </c>
      <c r="G725" s="31" t="s">
        <v>474</v>
      </c>
      <c r="H725" s="28">
        <v>3</v>
      </c>
      <c r="I725" s="32">
        <v>30.4</v>
      </c>
      <c r="J725" s="26">
        <f t="shared" si="44"/>
        <v>30.4</v>
      </c>
      <c r="K725" s="33">
        <v>65000</v>
      </c>
      <c r="L725" s="27">
        <f t="shared" si="45"/>
        <v>1976000</v>
      </c>
      <c r="M725" s="33"/>
      <c r="N725" s="33">
        <f t="shared" si="46"/>
        <v>1976000</v>
      </c>
      <c r="O725" s="31"/>
      <c r="P725" s="31"/>
      <c r="Q725" s="28" t="s">
        <v>320</v>
      </c>
      <c r="R725" s="31" t="s">
        <v>183</v>
      </c>
    </row>
    <row r="726" spans="1:18" ht="20.100000000000001" customHeight="1">
      <c r="A726" s="28">
        <f t="shared" si="47"/>
        <v>718</v>
      </c>
      <c r="B726" s="28" t="s">
        <v>663</v>
      </c>
      <c r="C726" s="29" t="s">
        <v>128</v>
      </c>
      <c r="D726" s="30" t="s">
        <v>151</v>
      </c>
      <c r="E726" s="28">
        <v>33</v>
      </c>
      <c r="F726" s="31" t="s">
        <v>473</v>
      </c>
      <c r="G726" s="31" t="s">
        <v>1168</v>
      </c>
      <c r="H726" s="28">
        <v>2</v>
      </c>
      <c r="I726" s="32">
        <v>30.3</v>
      </c>
      <c r="J726" s="26">
        <f t="shared" si="44"/>
        <v>30.3</v>
      </c>
      <c r="K726" s="33">
        <v>65000</v>
      </c>
      <c r="L726" s="27">
        <f t="shared" si="45"/>
        <v>1969500</v>
      </c>
      <c r="M726" s="33"/>
      <c r="N726" s="33">
        <f t="shared" si="46"/>
        <v>1969500</v>
      </c>
      <c r="O726" s="31"/>
      <c r="P726" s="31"/>
      <c r="Q726" s="28" t="s">
        <v>320</v>
      </c>
      <c r="R726" s="31" t="s">
        <v>183</v>
      </c>
    </row>
    <row r="727" spans="1:18" ht="20.100000000000001" customHeight="1">
      <c r="A727" s="28">
        <f t="shared" si="47"/>
        <v>719</v>
      </c>
      <c r="B727" s="28" t="s">
        <v>664</v>
      </c>
      <c r="C727" s="29" t="s">
        <v>390</v>
      </c>
      <c r="D727" s="30" t="s">
        <v>150</v>
      </c>
      <c r="E727" s="28">
        <v>33</v>
      </c>
      <c r="F727" s="31" t="s">
        <v>473</v>
      </c>
      <c r="G727" s="31" t="s">
        <v>481</v>
      </c>
      <c r="H727" s="28">
        <v>1</v>
      </c>
      <c r="I727" s="32">
        <v>30.1</v>
      </c>
      <c r="J727" s="26">
        <f t="shared" si="44"/>
        <v>30.1</v>
      </c>
      <c r="K727" s="33">
        <v>65000</v>
      </c>
      <c r="L727" s="27">
        <f t="shared" si="45"/>
        <v>1956500</v>
      </c>
      <c r="M727" s="33"/>
      <c r="N727" s="33">
        <f t="shared" si="46"/>
        <v>1956500</v>
      </c>
      <c r="O727" s="31"/>
      <c r="P727" s="31"/>
      <c r="Q727" s="28" t="s">
        <v>320</v>
      </c>
      <c r="R727" s="31" t="s">
        <v>183</v>
      </c>
    </row>
    <row r="728" spans="1:18" ht="20.100000000000001" customHeight="1">
      <c r="A728" s="28">
        <f t="shared" si="47"/>
        <v>720</v>
      </c>
      <c r="B728" s="28" t="s">
        <v>664</v>
      </c>
      <c r="C728" s="29" t="s">
        <v>390</v>
      </c>
      <c r="D728" s="30" t="s">
        <v>150</v>
      </c>
      <c r="E728" s="28">
        <v>33</v>
      </c>
      <c r="F728" s="31" t="s">
        <v>473</v>
      </c>
      <c r="G728" s="31" t="s">
        <v>478</v>
      </c>
      <c r="H728" s="28">
        <v>1</v>
      </c>
      <c r="I728" s="32">
        <v>30.1</v>
      </c>
      <c r="J728" s="26">
        <f t="shared" si="44"/>
        <v>30.1</v>
      </c>
      <c r="K728" s="33">
        <v>65000</v>
      </c>
      <c r="L728" s="27">
        <f t="shared" si="45"/>
        <v>1956500</v>
      </c>
      <c r="M728" s="33"/>
      <c r="N728" s="33">
        <f t="shared" si="46"/>
        <v>1956500</v>
      </c>
      <c r="O728" s="31"/>
      <c r="P728" s="31"/>
      <c r="Q728" s="28" t="s">
        <v>320</v>
      </c>
      <c r="R728" s="31" t="s">
        <v>183</v>
      </c>
    </row>
    <row r="729" spans="1:18" ht="20.100000000000001" customHeight="1">
      <c r="A729" s="28">
        <f t="shared" si="47"/>
        <v>721</v>
      </c>
      <c r="B729" s="28" t="s">
        <v>664</v>
      </c>
      <c r="C729" s="29" t="s">
        <v>390</v>
      </c>
      <c r="D729" s="30" t="s">
        <v>150</v>
      </c>
      <c r="E729" s="28">
        <v>33</v>
      </c>
      <c r="F729" s="31" t="s">
        <v>473</v>
      </c>
      <c r="G729" s="31" t="s">
        <v>478</v>
      </c>
      <c r="H729" s="28">
        <v>1</v>
      </c>
      <c r="I729" s="32">
        <v>30.1</v>
      </c>
      <c r="J729" s="26">
        <f t="shared" si="44"/>
        <v>30.1</v>
      </c>
      <c r="K729" s="33">
        <v>65000</v>
      </c>
      <c r="L729" s="27">
        <f t="shared" si="45"/>
        <v>1956500</v>
      </c>
      <c r="M729" s="33"/>
      <c r="N729" s="33">
        <f t="shared" si="46"/>
        <v>1956500</v>
      </c>
      <c r="O729" s="31"/>
      <c r="P729" s="31"/>
      <c r="Q729" s="28" t="s">
        <v>320</v>
      </c>
      <c r="R729" s="31" t="s">
        <v>183</v>
      </c>
    </row>
    <row r="730" spans="1:18" ht="20.100000000000001" customHeight="1">
      <c r="A730" s="28">
        <f t="shared" si="47"/>
        <v>722</v>
      </c>
      <c r="B730" s="28" t="s">
        <v>665</v>
      </c>
      <c r="C730" s="29" t="s">
        <v>365</v>
      </c>
      <c r="D730" s="30" t="s">
        <v>456</v>
      </c>
      <c r="E730" s="28">
        <v>33</v>
      </c>
      <c r="F730" s="31" t="s">
        <v>473</v>
      </c>
      <c r="G730" s="31" t="s">
        <v>481</v>
      </c>
      <c r="H730" s="28">
        <v>3</v>
      </c>
      <c r="I730" s="32">
        <v>30.4</v>
      </c>
      <c r="J730" s="26">
        <f t="shared" si="44"/>
        <v>30.4</v>
      </c>
      <c r="K730" s="33">
        <v>65000</v>
      </c>
      <c r="L730" s="27">
        <f t="shared" si="45"/>
        <v>1976000</v>
      </c>
      <c r="M730" s="33"/>
      <c r="N730" s="33">
        <f t="shared" si="46"/>
        <v>1976000</v>
      </c>
      <c r="O730" s="31"/>
      <c r="P730" s="31"/>
      <c r="Q730" s="28" t="s">
        <v>320</v>
      </c>
      <c r="R730" s="31" t="s">
        <v>183</v>
      </c>
    </row>
    <row r="731" spans="1:18" ht="20.100000000000001" customHeight="1">
      <c r="A731" s="28">
        <f t="shared" si="47"/>
        <v>723</v>
      </c>
      <c r="B731" s="28" t="s">
        <v>665</v>
      </c>
      <c r="C731" s="29" t="s">
        <v>365</v>
      </c>
      <c r="D731" s="30" t="s">
        <v>456</v>
      </c>
      <c r="E731" s="28">
        <v>33</v>
      </c>
      <c r="F731" s="31" t="s">
        <v>473</v>
      </c>
      <c r="G731" s="31" t="s">
        <v>477</v>
      </c>
      <c r="H731" s="28">
        <v>3</v>
      </c>
      <c r="I731" s="32">
        <v>30.4</v>
      </c>
      <c r="J731" s="26">
        <f t="shared" si="44"/>
        <v>30.4</v>
      </c>
      <c r="K731" s="33">
        <v>65000</v>
      </c>
      <c r="L731" s="27">
        <f t="shared" si="45"/>
        <v>1976000</v>
      </c>
      <c r="M731" s="33"/>
      <c r="N731" s="33">
        <f t="shared" si="46"/>
        <v>1976000</v>
      </c>
      <c r="O731" s="31"/>
      <c r="P731" s="31"/>
      <c r="Q731" s="28" t="s">
        <v>320</v>
      </c>
      <c r="R731" s="31" t="s">
        <v>183</v>
      </c>
    </row>
    <row r="732" spans="1:18" ht="20.100000000000001" customHeight="1">
      <c r="A732" s="28">
        <f t="shared" si="47"/>
        <v>724</v>
      </c>
      <c r="B732" s="28" t="s">
        <v>666</v>
      </c>
      <c r="C732" s="29" t="s">
        <v>149</v>
      </c>
      <c r="D732" s="30" t="s">
        <v>331</v>
      </c>
      <c r="E732" s="28">
        <v>33</v>
      </c>
      <c r="F732" s="31" t="s">
        <v>473</v>
      </c>
      <c r="G732" s="31" t="s">
        <v>475</v>
      </c>
      <c r="H732" s="28">
        <v>1</v>
      </c>
      <c r="I732" s="32">
        <v>30.1</v>
      </c>
      <c r="J732" s="26">
        <f t="shared" si="44"/>
        <v>30.1</v>
      </c>
      <c r="K732" s="33">
        <v>65000</v>
      </c>
      <c r="L732" s="27">
        <f t="shared" si="45"/>
        <v>1956500</v>
      </c>
      <c r="M732" s="33"/>
      <c r="N732" s="33">
        <f t="shared" si="46"/>
        <v>1956500</v>
      </c>
      <c r="O732" s="31"/>
      <c r="P732" s="31"/>
      <c r="Q732" s="28" t="s">
        <v>320</v>
      </c>
      <c r="R732" s="31" t="s">
        <v>183</v>
      </c>
    </row>
    <row r="733" spans="1:18" ht="20.100000000000001" customHeight="1">
      <c r="A733" s="28">
        <f t="shared" si="47"/>
        <v>725</v>
      </c>
      <c r="B733" s="28" t="s">
        <v>666</v>
      </c>
      <c r="C733" s="29" t="s">
        <v>149</v>
      </c>
      <c r="D733" s="30" t="s">
        <v>331</v>
      </c>
      <c r="E733" s="28">
        <v>33</v>
      </c>
      <c r="F733" s="31" t="s">
        <v>473</v>
      </c>
      <c r="G733" s="31" t="s">
        <v>475</v>
      </c>
      <c r="H733" s="28">
        <v>1</v>
      </c>
      <c r="I733" s="32">
        <v>30.1</v>
      </c>
      <c r="J733" s="26">
        <f t="shared" si="44"/>
        <v>30.1</v>
      </c>
      <c r="K733" s="33">
        <v>65000</v>
      </c>
      <c r="L733" s="27">
        <f t="shared" si="45"/>
        <v>1956500</v>
      </c>
      <c r="M733" s="33"/>
      <c r="N733" s="33">
        <f t="shared" si="46"/>
        <v>1956500</v>
      </c>
      <c r="O733" s="31"/>
      <c r="P733" s="31"/>
      <c r="Q733" s="28" t="s">
        <v>320</v>
      </c>
      <c r="R733" s="31" t="s">
        <v>183</v>
      </c>
    </row>
    <row r="734" spans="1:18" ht="20.100000000000001" customHeight="1">
      <c r="A734" s="28">
        <f t="shared" si="47"/>
        <v>726</v>
      </c>
      <c r="B734" s="28" t="s">
        <v>666</v>
      </c>
      <c r="C734" s="29" t="s">
        <v>149</v>
      </c>
      <c r="D734" s="30" t="s">
        <v>331</v>
      </c>
      <c r="E734" s="28">
        <v>33</v>
      </c>
      <c r="F734" s="31" t="s">
        <v>473</v>
      </c>
      <c r="G734" s="31" t="s">
        <v>805</v>
      </c>
      <c r="H734" s="28">
        <v>1</v>
      </c>
      <c r="I734" s="32">
        <v>30.1</v>
      </c>
      <c r="J734" s="26">
        <f t="shared" si="44"/>
        <v>30.1</v>
      </c>
      <c r="K734" s="33">
        <v>65000</v>
      </c>
      <c r="L734" s="27">
        <f t="shared" si="45"/>
        <v>1956500</v>
      </c>
      <c r="M734" s="33"/>
      <c r="N734" s="33">
        <f t="shared" si="46"/>
        <v>1956500</v>
      </c>
      <c r="O734" s="31"/>
      <c r="P734" s="31"/>
      <c r="Q734" s="28" t="s">
        <v>320</v>
      </c>
      <c r="R734" s="31" t="s">
        <v>183</v>
      </c>
    </row>
    <row r="735" spans="1:18" ht="20.100000000000001" customHeight="1">
      <c r="A735" s="28">
        <f t="shared" si="47"/>
        <v>727</v>
      </c>
      <c r="B735" s="28" t="s">
        <v>667</v>
      </c>
      <c r="C735" s="29" t="s">
        <v>370</v>
      </c>
      <c r="D735" s="30" t="s">
        <v>144</v>
      </c>
      <c r="E735" s="28">
        <v>33</v>
      </c>
      <c r="F735" s="31" t="s">
        <v>473</v>
      </c>
      <c r="G735" s="31" t="s">
        <v>474</v>
      </c>
      <c r="H735" s="28">
        <v>1</v>
      </c>
      <c r="I735" s="32">
        <v>30.1</v>
      </c>
      <c r="J735" s="26">
        <f t="shared" si="44"/>
        <v>30.1</v>
      </c>
      <c r="K735" s="33">
        <v>65000</v>
      </c>
      <c r="L735" s="27">
        <f t="shared" si="45"/>
        <v>1956500</v>
      </c>
      <c r="M735" s="33"/>
      <c r="N735" s="33">
        <f t="shared" si="46"/>
        <v>1956500</v>
      </c>
      <c r="O735" s="31"/>
      <c r="P735" s="31"/>
      <c r="Q735" s="28" t="s">
        <v>320</v>
      </c>
      <c r="R735" s="31" t="s">
        <v>183</v>
      </c>
    </row>
    <row r="736" spans="1:18" ht="20.100000000000001" customHeight="1">
      <c r="A736" s="28">
        <f t="shared" si="47"/>
        <v>728</v>
      </c>
      <c r="B736" s="28" t="s">
        <v>667</v>
      </c>
      <c r="C736" s="29" t="s">
        <v>370</v>
      </c>
      <c r="D736" s="30" t="s">
        <v>144</v>
      </c>
      <c r="E736" s="28">
        <v>33</v>
      </c>
      <c r="F736" s="31" t="s">
        <v>473</v>
      </c>
      <c r="G736" s="31" t="s">
        <v>474</v>
      </c>
      <c r="H736" s="28">
        <v>2</v>
      </c>
      <c r="I736" s="32">
        <v>30.3</v>
      </c>
      <c r="J736" s="26">
        <f t="shared" si="44"/>
        <v>30.3</v>
      </c>
      <c r="K736" s="33">
        <v>65000</v>
      </c>
      <c r="L736" s="27">
        <f t="shared" si="45"/>
        <v>1969500</v>
      </c>
      <c r="M736" s="33"/>
      <c r="N736" s="33">
        <f t="shared" si="46"/>
        <v>1969500</v>
      </c>
      <c r="O736" s="31"/>
      <c r="P736" s="31"/>
      <c r="Q736" s="28" t="s">
        <v>320</v>
      </c>
      <c r="R736" s="31" t="s">
        <v>183</v>
      </c>
    </row>
    <row r="737" spans="1:18" ht="20.100000000000001" customHeight="1">
      <c r="A737" s="28">
        <f t="shared" si="47"/>
        <v>729</v>
      </c>
      <c r="B737" s="28" t="s">
        <v>146</v>
      </c>
      <c r="C737" s="29" t="s">
        <v>327</v>
      </c>
      <c r="D737" s="30" t="s">
        <v>104</v>
      </c>
      <c r="E737" s="28">
        <v>33</v>
      </c>
      <c r="F737" s="31" t="s">
        <v>473</v>
      </c>
      <c r="G737" s="31" t="s">
        <v>476</v>
      </c>
      <c r="H737" s="28">
        <v>1</v>
      </c>
      <c r="I737" s="32">
        <v>30.1</v>
      </c>
      <c r="J737" s="26">
        <f t="shared" si="44"/>
        <v>30.1</v>
      </c>
      <c r="K737" s="33">
        <v>65000</v>
      </c>
      <c r="L737" s="27">
        <f t="shared" si="45"/>
        <v>1956500</v>
      </c>
      <c r="M737" s="33"/>
      <c r="N737" s="33">
        <f t="shared" si="46"/>
        <v>1956500</v>
      </c>
      <c r="O737" s="31"/>
      <c r="P737" s="31"/>
      <c r="Q737" s="28" t="s">
        <v>320</v>
      </c>
      <c r="R737" s="31" t="s">
        <v>183</v>
      </c>
    </row>
    <row r="738" spans="1:18" ht="20.100000000000001" customHeight="1">
      <c r="A738" s="28">
        <f t="shared" si="47"/>
        <v>730</v>
      </c>
      <c r="B738" s="28" t="s">
        <v>146</v>
      </c>
      <c r="C738" s="29" t="s">
        <v>327</v>
      </c>
      <c r="D738" s="30" t="s">
        <v>104</v>
      </c>
      <c r="E738" s="28">
        <v>33</v>
      </c>
      <c r="F738" s="31" t="s">
        <v>473</v>
      </c>
      <c r="G738" s="31" t="s">
        <v>480</v>
      </c>
      <c r="H738" s="28">
        <v>1</v>
      </c>
      <c r="I738" s="32">
        <v>30.1</v>
      </c>
      <c r="J738" s="26">
        <f t="shared" si="44"/>
        <v>30.1</v>
      </c>
      <c r="K738" s="33">
        <v>65000</v>
      </c>
      <c r="L738" s="27">
        <f t="shared" si="45"/>
        <v>1956500</v>
      </c>
      <c r="M738" s="33"/>
      <c r="N738" s="33">
        <f t="shared" si="46"/>
        <v>1956500</v>
      </c>
      <c r="O738" s="31"/>
      <c r="P738" s="31"/>
      <c r="Q738" s="28" t="s">
        <v>320</v>
      </c>
      <c r="R738" s="31" t="s">
        <v>183</v>
      </c>
    </row>
    <row r="739" spans="1:18" ht="20.100000000000001" customHeight="1">
      <c r="A739" s="28">
        <f t="shared" si="47"/>
        <v>731</v>
      </c>
      <c r="B739" s="28" t="s">
        <v>146</v>
      </c>
      <c r="C739" s="29" t="s">
        <v>327</v>
      </c>
      <c r="D739" s="30" t="s">
        <v>104</v>
      </c>
      <c r="E739" s="28">
        <v>33</v>
      </c>
      <c r="F739" s="31" t="s">
        <v>473</v>
      </c>
      <c r="G739" s="31" t="s">
        <v>480</v>
      </c>
      <c r="H739" s="28">
        <v>3</v>
      </c>
      <c r="I739" s="32">
        <v>30.4</v>
      </c>
      <c r="J739" s="26">
        <f t="shared" si="44"/>
        <v>30.4</v>
      </c>
      <c r="K739" s="33">
        <v>65000</v>
      </c>
      <c r="L739" s="27">
        <f t="shared" si="45"/>
        <v>1976000</v>
      </c>
      <c r="M739" s="33"/>
      <c r="N739" s="33">
        <f t="shared" si="46"/>
        <v>1976000</v>
      </c>
      <c r="O739" s="31"/>
      <c r="P739" s="31"/>
      <c r="Q739" s="28" t="s">
        <v>320</v>
      </c>
      <c r="R739" s="31" t="s">
        <v>183</v>
      </c>
    </row>
    <row r="740" spans="1:18" ht="20.100000000000001" customHeight="1">
      <c r="A740" s="28">
        <f t="shared" si="47"/>
        <v>732</v>
      </c>
      <c r="B740" s="28" t="s">
        <v>146</v>
      </c>
      <c r="C740" s="29" t="s">
        <v>327</v>
      </c>
      <c r="D740" s="30" t="s">
        <v>104</v>
      </c>
      <c r="E740" s="28">
        <v>33</v>
      </c>
      <c r="F740" s="31" t="s">
        <v>473</v>
      </c>
      <c r="G740" s="31" t="s">
        <v>480</v>
      </c>
      <c r="H740" s="28">
        <v>4</v>
      </c>
      <c r="I740" s="32">
        <v>30.5</v>
      </c>
      <c r="J740" s="26">
        <f t="shared" si="44"/>
        <v>30.5</v>
      </c>
      <c r="K740" s="33">
        <v>65000</v>
      </c>
      <c r="L740" s="27">
        <f t="shared" si="45"/>
        <v>1982500</v>
      </c>
      <c r="M740" s="33"/>
      <c r="N740" s="33">
        <f t="shared" si="46"/>
        <v>1982500</v>
      </c>
      <c r="O740" s="31"/>
      <c r="P740" s="31"/>
      <c r="Q740" s="28" t="s">
        <v>320</v>
      </c>
      <c r="R740" s="31" t="s">
        <v>183</v>
      </c>
    </row>
    <row r="741" spans="1:18" ht="20.100000000000001" customHeight="1">
      <c r="A741" s="28">
        <f t="shared" si="47"/>
        <v>733</v>
      </c>
      <c r="B741" s="28" t="s">
        <v>146</v>
      </c>
      <c r="C741" s="29" t="s">
        <v>327</v>
      </c>
      <c r="D741" s="30" t="s">
        <v>104</v>
      </c>
      <c r="E741" s="28">
        <v>33</v>
      </c>
      <c r="F741" s="31" t="s">
        <v>473</v>
      </c>
      <c r="G741" s="31" t="s">
        <v>480</v>
      </c>
      <c r="H741" s="28">
        <v>2</v>
      </c>
      <c r="I741" s="32">
        <v>30.3</v>
      </c>
      <c r="J741" s="26">
        <f t="shared" si="44"/>
        <v>30.3</v>
      </c>
      <c r="K741" s="33">
        <v>65000</v>
      </c>
      <c r="L741" s="27">
        <f t="shared" si="45"/>
        <v>1969500</v>
      </c>
      <c r="M741" s="33"/>
      <c r="N741" s="33">
        <f t="shared" si="46"/>
        <v>1969500</v>
      </c>
      <c r="O741" s="31"/>
      <c r="P741" s="31"/>
      <c r="Q741" s="28" t="s">
        <v>320</v>
      </c>
      <c r="R741" s="31" t="s">
        <v>183</v>
      </c>
    </row>
    <row r="742" spans="1:18" ht="20.100000000000001" customHeight="1">
      <c r="A742" s="28">
        <f t="shared" si="47"/>
        <v>734</v>
      </c>
      <c r="B742" s="28" t="s">
        <v>668</v>
      </c>
      <c r="C742" s="29" t="s">
        <v>152</v>
      </c>
      <c r="D742" s="30" t="s">
        <v>381</v>
      </c>
      <c r="E742" s="28">
        <v>33</v>
      </c>
      <c r="F742" s="31" t="s">
        <v>473</v>
      </c>
      <c r="G742" s="31" t="s">
        <v>477</v>
      </c>
      <c r="H742" s="28">
        <v>2</v>
      </c>
      <c r="I742" s="32">
        <v>30.3</v>
      </c>
      <c r="J742" s="26">
        <f t="shared" si="44"/>
        <v>30.3</v>
      </c>
      <c r="K742" s="33">
        <v>65000</v>
      </c>
      <c r="L742" s="27">
        <f t="shared" si="45"/>
        <v>1969500</v>
      </c>
      <c r="M742" s="33"/>
      <c r="N742" s="33">
        <f t="shared" si="46"/>
        <v>1969500</v>
      </c>
      <c r="O742" s="31"/>
      <c r="P742" s="31"/>
      <c r="Q742" s="28" t="s">
        <v>320</v>
      </c>
      <c r="R742" s="31" t="s">
        <v>183</v>
      </c>
    </row>
    <row r="743" spans="1:18" ht="20.100000000000001" customHeight="1">
      <c r="A743" s="28">
        <f t="shared" si="47"/>
        <v>735</v>
      </c>
      <c r="B743" s="28" t="s">
        <v>668</v>
      </c>
      <c r="C743" s="29" t="s">
        <v>152</v>
      </c>
      <c r="D743" s="30" t="s">
        <v>381</v>
      </c>
      <c r="E743" s="28">
        <v>33</v>
      </c>
      <c r="F743" s="31" t="s">
        <v>473</v>
      </c>
      <c r="G743" s="31" t="s">
        <v>477</v>
      </c>
      <c r="H743" s="28">
        <v>1</v>
      </c>
      <c r="I743" s="32">
        <v>30.1</v>
      </c>
      <c r="J743" s="26">
        <f t="shared" si="44"/>
        <v>30.1</v>
      </c>
      <c r="K743" s="33">
        <v>65000</v>
      </c>
      <c r="L743" s="27">
        <f t="shared" si="45"/>
        <v>1956500</v>
      </c>
      <c r="M743" s="33"/>
      <c r="N743" s="33">
        <f t="shared" si="46"/>
        <v>1956500</v>
      </c>
      <c r="O743" s="31"/>
      <c r="P743" s="31"/>
      <c r="Q743" s="28" t="s">
        <v>320</v>
      </c>
      <c r="R743" s="31" t="s">
        <v>183</v>
      </c>
    </row>
    <row r="744" spans="1:18" ht="20.100000000000001" customHeight="1">
      <c r="A744" s="28">
        <f t="shared" si="47"/>
        <v>736</v>
      </c>
      <c r="B744" s="28" t="s">
        <v>668</v>
      </c>
      <c r="C744" s="29" t="s">
        <v>152</v>
      </c>
      <c r="D744" s="30" t="s">
        <v>381</v>
      </c>
      <c r="E744" s="28">
        <v>33</v>
      </c>
      <c r="F744" s="31" t="s">
        <v>473</v>
      </c>
      <c r="G744" s="31" t="s">
        <v>477</v>
      </c>
      <c r="H744" s="28">
        <v>1</v>
      </c>
      <c r="I744" s="32">
        <v>30.1</v>
      </c>
      <c r="J744" s="26">
        <f t="shared" si="44"/>
        <v>30.1</v>
      </c>
      <c r="K744" s="33">
        <v>65000</v>
      </c>
      <c r="L744" s="27">
        <f t="shared" si="45"/>
        <v>1956500</v>
      </c>
      <c r="M744" s="33"/>
      <c r="N744" s="33">
        <f t="shared" si="46"/>
        <v>1956500</v>
      </c>
      <c r="O744" s="31"/>
      <c r="P744" s="31"/>
      <c r="Q744" s="28" t="s">
        <v>320</v>
      </c>
      <c r="R744" s="31" t="s">
        <v>183</v>
      </c>
    </row>
    <row r="745" spans="1:18" ht="20.100000000000001" customHeight="1">
      <c r="A745" s="28">
        <f t="shared" si="47"/>
        <v>737</v>
      </c>
      <c r="B745" s="28" t="s">
        <v>769</v>
      </c>
      <c r="C745" s="29" t="s">
        <v>462</v>
      </c>
      <c r="D745" s="30" t="s">
        <v>439</v>
      </c>
      <c r="E745" s="28">
        <v>33</v>
      </c>
      <c r="F745" s="31" t="s">
        <v>473</v>
      </c>
      <c r="G745" s="31" t="s">
        <v>476</v>
      </c>
      <c r="H745" s="28">
        <v>2</v>
      </c>
      <c r="I745" s="32">
        <v>30.3</v>
      </c>
      <c r="J745" s="26">
        <f t="shared" si="44"/>
        <v>30.3</v>
      </c>
      <c r="K745" s="33">
        <v>65000</v>
      </c>
      <c r="L745" s="27">
        <f t="shared" si="45"/>
        <v>1969500</v>
      </c>
      <c r="M745" s="33"/>
      <c r="N745" s="33">
        <f t="shared" si="46"/>
        <v>1969500</v>
      </c>
      <c r="O745" s="31"/>
      <c r="P745" s="31"/>
      <c r="Q745" s="28" t="s">
        <v>320</v>
      </c>
      <c r="R745" s="31" t="s">
        <v>183</v>
      </c>
    </row>
    <row r="746" spans="1:18" ht="20.100000000000001" customHeight="1">
      <c r="A746" s="28">
        <f t="shared" si="47"/>
        <v>738</v>
      </c>
      <c r="B746" s="28" t="s">
        <v>769</v>
      </c>
      <c r="C746" s="29" t="s">
        <v>462</v>
      </c>
      <c r="D746" s="30" t="s">
        <v>439</v>
      </c>
      <c r="E746" s="28">
        <v>33</v>
      </c>
      <c r="F746" s="31" t="s">
        <v>473</v>
      </c>
      <c r="G746" s="31" t="s">
        <v>476</v>
      </c>
      <c r="H746" s="28">
        <v>1</v>
      </c>
      <c r="I746" s="32">
        <v>30.1</v>
      </c>
      <c r="J746" s="26">
        <f t="shared" si="44"/>
        <v>30.1</v>
      </c>
      <c r="K746" s="33">
        <v>65000</v>
      </c>
      <c r="L746" s="27">
        <f t="shared" si="45"/>
        <v>1956500</v>
      </c>
      <c r="M746" s="33"/>
      <c r="N746" s="33">
        <f t="shared" si="46"/>
        <v>1956500</v>
      </c>
      <c r="O746" s="31"/>
      <c r="P746" s="31"/>
      <c r="Q746" s="28" t="s">
        <v>320</v>
      </c>
      <c r="R746" s="31" t="s">
        <v>183</v>
      </c>
    </row>
    <row r="747" spans="1:18" ht="20.100000000000001" customHeight="1">
      <c r="A747" s="28">
        <f t="shared" si="47"/>
        <v>739</v>
      </c>
      <c r="B747" s="28" t="s">
        <v>895</v>
      </c>
      <c r="C747" s="29" t="s">
        <v>889</v>
      </c>
      <c r="D747" s="30" t="s">
        <v>439</v>
      </c>
      <c r="E747" s="28">
        <v>33</v>
      </c>
      <c r="F747" s="31" t="s">
        <v>473</v>
      </c>
      <c r="G747" s="31" t="s">
        <v>901</v>
      </c>
      <c r="H747" s="28">
        <v>3</v>
      </c>
      <c r="I747" s="32">
        <v>30.4</v>
      </c>
      <c r="J747" s="26">
        <f t="shared" si="44"/>
        <v>30.4</v>
      </c>
      <c r="K747" s="33">
        <v>65000</v>
      </c>
      <c r="L747" s="27">
        <f t="shared" si="45"/>
        <v>1976000</v>
      </c>
      <c r="M747" s="33"/>
      <c r="N747" s="33">
        <f t="shared" si="46"/>
        <v>1976000</v>
      </c>
      <c r="O747" s="31"/>
      <c r="P747" s="31"/>
      <c r="Q747" s="28" t="s">
        <v>320</v>
      </c>
      <c r="R747" s="31" t="s">
        <v>183</v>
      </c>
    </row>
    <row r="748" spans="1:18" ht="20.100000000000001" customHeight="1">
      <c r="A748" s="28">
        <f t="shared" si="47"/>
        <v>740</v>
      </c>
      <c r="B748" s="28" t="s">
        <v>895</v>
      </c>
      <c r="C748" s="29" t="s">
        <v>889</v>
      </c>
      <c r="D748" s="30" t="s">
        <v>439</v>
      </c>
      <c r="E748" s="28">
        <v>33</v>
      </c>
      <c r="F748" s="31" t="s">
        <v>473</v>
      </c>
      <c r="G748" s="31" t="s">
        <v>901</v>
      </c>
      <c r="H748" s="28">
        <v>1</v>
      </c>
      <c r="I748" s="32">
        <v>30.1</v>
      </c>
      <c r="J748" s="26">
        <f t="shared" si="44"/>
        <v>30.1</v>
      </c>
      <c r="K748" s="33">
        <v>65000</v>
      </c>
      <c r="L748" s="27">
        <f t="shared" si="45"/>
        <v>1956500</v>
      </c>
      <c r="M748" s="33"/>
      <c r="N748" s="33">
        <f t="shared" si="46"/>
        <v>1956500</v>
      </c>
      <c r="O748" s="31"/>
      <c r="P748" s="31"/>
      <c r="Q748" s="28" t="s">
        <v>320</v>
      </c>
      <c r="R748" s="31" t="s">
        <v>183</v>
      </c>
    </row>
    <row r="749" spans="1:18" ht="20.100000000000001" customHeight="1">
      <c r="A749" s="28">
        <f t="shared" si="47"/>
        <v>741</v>
      </c>
      <c r="B749" s="28" t="s">
        <v>895</v>
      </c>
      <c r="C749" s="29" t="s">
        <v>889</v>
      </c>
      <c r="D749" s="30" t="s">
        <v>439</v>
      </c>
      <c r="E749" s="28">
        <v>33</v>
      </c>
      <c r="F749" s="31" t="s">
        <v>473</v>
      </c>
      <c r="G749" s="31" t="s">
        <v>901</v>
      </c>
      <c r="H749" s="28">
        <v>2</v>
      </c>
      <c r="I749" s="32">
        <v>30.3</v>
      </c>
      <c r="J749" s="26">
        <f t="shared" si="44"/>
        <v>30.3</v>
      </c>
      <c r="K749" s="33">
        <v>65000</v>
      </c>
      <c r="L749" s="27">
        <f t="shared" si="45"/>
        <v>1969500</v>
      </c>
      <c r="M749" s="33"/>
      <c r="N749" s="33">
        <f t="shared" si="46"/>
        <v>1969500</v>
      </c>
      <c r="O749" s="31"/>
      <c r="P749" s="31"/>
      <c r="Q749" s="28" t="s">
        <v>320</v>
      </c>
      <c r="R749" s="31" t="s">
        <v>183</v>
      </c>
    </row>
    <row r="750" spans="1:18" ht="20.100000000000001" customHeight="1">
      <c r="A750" s="28">
        <f t="shared" si="47"/>
        <v>742</v>
      </c>
      <c r="B750" s="28" t="s">
        <v>895</v>
      </c>
      <c r="C750" s="29" t="s">
        <v>889</v>
      </c>
      <c r="D750" s="30" t="s">
        <v>439</v>
      </c>
      <c r="E750" s="28">
        <v>33</v>
      </c>
      <c r="F750" s="31" t="s">
        <v>473</v>
      </c>
      <c r="G750" s="31" t="s">
        <v>806</v>
      </c>
      <c r="H750" s="28">
        <v>2</v>
      </c>
      <c r="I750" s="32">
        <v>30.3</v>
      </c>
      <c r="J750" s="26">
        <f t="shared" si="44"/>
        <v>30.3</v>
      </c>
      <c r="K750" s="33">
        <v>65000</v>
      </c>
      <c r="L750" s="27">
        <f t="shared" si="45"/>
        <v>1969500</v>
      </c>
      <c r="M750" s="33"/>
      <c r="N750" s="33">
        <f t="shared" si="46"/>
        <v>1969500</v>
      </c>
      <c r="O750" s="31"/>
      <c r="P750" s="31"/>
      <c r="Q750" s="28" t="s">
        <v>320</v>
      </c>
      <c r="R750" s="31" t="s">
        <v>183</v>
      </c>
    </row>
    <row r="751" spans="1:18" ht="20.100000000000001" customHeight="1">
      <c r="A751" s="28">
        <f t="shared" si="47"/>
        <v>743</v>
      </c>
      <c r="B751" s="28" t="s">
        <v>669</v>
      </c>
      <c r="C751" s="29" t="s">
        <v>342</v>
      </c>
      <c r="D751" s="30" t="s">
        <v>153</v>
      </c>
      <c r="E751" s="28">
        <v>33</v>
      </c>
      <c r="F751" s="31" t="s">
        <v>473</v>
      </c>
      <c r="G751" s="31" t="s">
        <v>481</v>
      </c>
      <c r="H751" s="28">
        <v>2</v>
      </c>
      <c r="I751" s="32">
        <v>30.3</v>
      </c>
      <c r="J751" s="26">
        <f t="shared" si="44"/>
        <v>30.3</v>
      </c>
      <c r="K751" s="33">
        <v>65000</v>
      </c>
      <c r="L751" s="27">
        <f t="shared" si="45"/>
        <v>1969500</v>
      </c>
      <c r="M751" s="33"/>
      <c r="N751" s="33">
        <f t="shared" si="46"/>
        <v>1969500</v>
      </c>
      <c r="O751" s="31"/>
      <c r="P751" s="31"/>
      <c r="Q751" s="28" t="s">
        <v>320</v>
      </c>
      <c r="R751" s="31" t="s">
        <v>183</v>
      </c>
    </row>
    <row r="752" spans="1:18" ht="20.100000000000001" customHeight="1">
      <c r="A752" s="28">
        <f t="shared" si="47"/>
        <v>744</v>
      </c>
      <c r="B752" s="28" t="s">
        <v>669</v>
      </c>
      <c r="C752" s="29" t="s">
        <v>342</v>
      </c>
      <c r="D752" s="30" t="s">
        <v>153</v>
      </c>
      <c r="E752" s="28">
        <v>33</v>
      </c>
      <c r="F752" s="31" t="s">
        <v>473</v>
      </c>
      <c r="G752" s="31" t="s">
        <v>477</v>
      </c>
      <c r="H752" s="28">
        <v>3</v>
      </c>
      <c r="I752" s="32">
        <v>30.4</v>
      </c>
      <c r="J752" s="26">
        <f t="shared" si="44"/>
        <v>30.4</v>
      </c>
      <c r="K752" s="33">
        <v>65000</v>
      </c>
      <c r="L752" s="27">
        <f t="shared" si="45"/>
        <v>1976000</v>
      </c>
      <c r="M752" s="33"/>
      <c r="N752" s="33">
        <f t="shared" si="46"/>
        <v>1976000</v>
      </c>
      <c r="O752" s="31"/>
      <c r="P752" s="31"/>
      <c r="Q752" s="28" t="s">
        <v>320</v>
      </c>
      <c r="R752" s="31" t="s">
        <v>183</v>
      </c>
    </row>
    <row r="753" spans="1:18" ht="20.100000000000001" customHeight="1">
      <c r="A753" s="28">
        <f t="shared" si="47"/>
        <v>745</v>
      </c>
      <c r="B753" s="28" t="s">
        <v>669</v>
      </c>
      <c r="C753" s="29" t="s">
        <v>342</v>
      </c>
      <c r="D753" s="30" t="s">
        <v>153</v>
      </c>
      <c r="E753" s="28">
        <v>33</v>
      </c>
      <c r="F753" s="31" t="s">
        <v>473</v>
      </c>
      <c r="G753" s="31" t="s">
        <v>478</v>
      </c>
      <c r="H753" s="28">
        <v>3</v>
      </c>
      <c r="I753" s="32">
        <v>30.4</v>
      </c>
      <c r="J753" s="26">
        <f t="shared" si="44"/>
        <v>30.4</v>
      </c>
      <c r="K753" s="33">
        <v>65000</v>
      </c>
      <c r="L753" s="27">
        <f t="shared" si="45"/>
        <v>1976000</v>
      </c>
      <c r="M753" s="33"/>
      <c r="N753" s="33">
        <f t="shared" si="46"/>
        <v>1976000</v>
      </c>
      <c r="O753" s="31"/>
      <c r="P753" s="31"/>
      <c r="Q753" s="28" t="s">
        <v>320</v>
      </c>
      <c r="R753" s="31" t="s">
        <v>183</v>
      </c>
    </row>
    <row r="754" spans="1:18" ht="20.100000000000001" customHeight="1">
      <c r="A754" s="28">
        <f t="shared" si="47"/>
        <v>746</v>
      </c>
      <c r="B754" s="28" t="s">
        <v>669</v>
      </c>
      <c r="C754" s="29" t="s">
        <v>342</v>
      </c>
      <c r="D754" s="30" t="s">
        <v>153</v>
      </c>
      <c r="E754" s="28">
        <v>33</v>
      </c>
      <c r="F754" s="31" t="s">
        <v>473</v>
      </c>
      <c r="G754" s="31" t="s">
        <v>478</v>
      </c>
      <c r="H754" s="28">
        <v>4</v>
      </c>
      <c r="I754" s="32">
        <v>30.5</v>
      </c>
      <c r="J754" s="26">
        <f t="shared" si="44"/>
        <v>30.5</v>
      </c>
      <c r="K754" s="33">
        <v>65000</v>
      </c>
      <c r="L754" s="27">
        <f t="shared" si="45"/>
        <v>1982500</v>
      </c>
      <c r="M754" s="33"/>
      <c r="N754" s="33">
        <f t="shared" si="46"/>
        <v>1982500</v>
      </c>
      <c r="O754" s="31"/>
      <c r="P754" s="31"/>
      <c r="Q754" s="28" t="s">
        <v>320</v>
      </c>
      <c r="R754" s="31" t="s">
        <v>183</v>
      </c>
    </row>
    <row r="755" spans="1:18" ht="20.100000000000001" customHeight="1">
      <c r="A755" s="28">
        <f t="shared" si="47"/>
        <v>747</v>
      </c>
      <c r="B755" s="28" t="s">
        <v>669</v>
      </c>
      <c r="C755" s="29" t="s">
        <v>342</v>
      </c>
      <c r="D755" s="30" t="s">
        <v>153</v>
      </c>
      <c r="E755" s="28">
        <v>33</v>
      </c>
      <c r="F755" s="31" t="s">
        <v>473</v>
      </c>
      <c r="G755" s="31" t="s">
        <v>479</v>
      </c>
      <c r="H755" s="28">
        <v>1</v>
      </c>
      <c r="I755" s="32">
        <v>30.1</v>
      </c>
      <c r="J755" s="26">
        <f t="shared" si="44"/>
        <v>30.1</v>
      </c>
      <c r="K755" s="33">
        <v>65000</v>
      </c>
      <c r="L755" s="27">
        <f t="shared" si="45"/>
        <v>1956500</v>
      </c>
      <c r="M755" s="33"/>
      <c r="N755" s="33">
        <f t="shared" si="46"/>
        <v>1956500</v>
      </c>
      <c r="O755" s="31"/>
      <c r="P755" s="31"/>
      <c r="Q755" s="28" t="s">
        <v>320</v>
      </c>
      <c r="R755" s="31" t="s">
        <v>183</v>
      </c>
    </row>
    <row r="756" spans="1:18" ht="20.100000000000001" customHeight="1">
      <c r="A756" s="28">
        <f t="shared" si="47"/>
        <v>748</v>
      </c>
      <c r="B756" s="28" t="s">
        <v>670</v>
      </c>
      <c r="C756" s="29" t="s">
        <v>138</v>
      </c>
      <c r="D756" s="30" t="s">
        <v>357</v>
      </c>
      <c r="E756" s="28">
        <v>33</v>
      </c>
      <c r="F756" s="31" t="s">
        <v>473</v>
      </c>
      <c r="G756" s="31" t="s">
        <v>476</v>
      </c>
      <c r="H756" s="28">
        <v>1</v>
      </c>
      <c r="I756" s="32">
        <v>30.1</v>
      </c>
      <c r="J756" s="26">
        <f t="shared" si="44"/>
        <v>30.1</v>
      </c>
      <c r="K756" s="33">
        <v>65000</v>
      </c>
      <c r="L756" s="27">
        <f t="shared" si="45"/>
        <v>1956500</v>
      </c>
      <c r="M756" s="33"/>
      <c r="N756" s="33">
        <f t="shared" si="46"/>
        <v>1956500</v>
      </c>
      <c r="O756" s="31"/>
      <c r="P756" s="31"/>
      <c r="Q756" s="28" t="s">
        <v>320</v>
      </c>
      <c r="R756" s="31" t="s">
        <v>183</v>
      </c>
    </row>
    <row r="757" spans="1:18" ht="20.100000000000001" customHeight="1">
      <c r="A757" s="28">
        <f t="shared" si="47"/>
        <v>749</v>
      </c>
      <c r="B757" s="28" t="s">
        <v>670</v>
      </c>
      <c r="C757" s="29" t="s">
        <v>138</v>
      </c>
      <c r="D757" s="30" t="s">
        <v>357</v>
      </c>
      <c r="E757" s="28">
        <v>33</v>
      </c>
      <c r="F757" s="31" t="s">
        <v>473</v>
      </c>
      <c r="G757" s="31" t="s">
        <v>477</v>
      </c>
      <c r="H757" s="28">
        <v>1</v>
      </c>
      <c r="I757" s="32">
        <v>30.1</v>
      </c>
      <c r="J757" s="26">
        <f t="shared" si="44"/>
        <v>30.1</v>
      </c>
      <c r="K757" s="33">
        <v>65000</v>
      </c>
      <c r="L757" s="27">
        <f t="shared" si="45"/>
        <v>1956500</v>
      </c>
      <c r="M757" s="33"/>
      <c r="N757" s="33">
        <f t="shared" si="46"/>
        <v>1956500</v>
      </c>
      <c r="O757" s="31"/>
      <c r="P757" s="31"/>
      <c r="Q757" s="28" t="s">
        <v>320</v>
      </c>
      <c r="R757" s="31" t="s">
        <v>183</v>
      </c>
    </row>
    <row r="758" spans="1:18" ht="20.100000000000001" customHeight="1">
      <c r="A758" s="28">
        <f t="shared" si="47"/>
        <v>750</v>
      </c>
      <c r="B758" s="28" t="s">
        <v>670</v>
      </c>
      <c r="C758" s="29" t="s">
        <v>138</v>
      </c>
      <c r="D758" s="30" t="s">
        <v>357</v>
      </c>
      <c r="E758" s="28">
        <v>33</v>
      </c>
      <c r="F758" s="31" t="s">
        <v>473</v>
      </c>
      <c r="G758" s="31" t="s">
        <v>477</v>
      </c>
      <c r="H758" s="28">
        <v>1</v>
      </c>
      <c r="I758" s="32">
        <v>30.1</v>
      </c>
      <c r="J758" s="26">
        <f t="shared" si="44"/>
        <v>30.1</v>
      </c>
      <c r="K758" s="33">
        <v>65000</v>
      </c>
      <c r="L758" s="27">
        <f t="shared" si="45"/>
        <v>1956500</v>
      </c>
      <c r="M758" s="33"/>
      <c r="N758" s="33">
        <f t="shared" si="46"/>
        <v>1956500</v>
      </c>
      <c r="O758" s="31"/>
      <c r="P758" s="31"/>
      <c r="Q758" s="28" t="s">
        <v>320</v>
      </c>
      <c r="R758" s="31" t="s">
        <v>183</v>
      </c>
    </row>
    <row r="759" spans="1:18" ht="20.100000000000001" customHeight="1">
      <c r="A759" s="28">
        <f t="shared" si="47"/>
        <v>751</v>
      </c>
      <c r="B759" s="28" t="s">
        <v>670</v>
      </c>
      <c r="C759" s="29" t="s">
        <v>138</v>
      </c>
      <c r="D759" s="30" t="s">
        <v>357</v>
      </c>
      <c r="E759" s="28">
        <v>33</v>
      </c>
      <c r="F759" s="31" t="s">
        <v>473</v>
      </c>
      <c r="G759" s="31" t="s">
        <v>807</v>
      </c>
      <c r="H759" s="28">
        <v>1</v>
      </c>
      <c r="I759" s="32">
        <v>30.1</v>
      </c>
      <c r="J759" s="26">
        <f t="shared" si="44"/>
        <v>30.1</v>
      </c>
      <c r="K759" s="33">
        <v>65000</v>
      </c>
      <c r="L759" s="27">
        <f t="shared" si="45"/>
        <v>1956500</v>
      </c>
      <c r="M759" s="33"/>
      <c r="N759" s="33">
        <f t="shared" si="46"/>
        <v>1956500</v>
      </c>
      <c r="O759" s="31"/>
      <c r="P759" s="31"/>
      <c r="Q759" s="28" t="s">
        <v>320</v>
      </c>
      <c r="R759" s="31" t="s">
        <v>183</v>
      </c>
    </row>
    <row r="760" spans="1:18" ht="20.100000000000001" customHeight="1">
      <c r="A760" s="28">
        <f t="shared" si="47"/>
        <v>752</v>
      </c>
      <c r="B760" s="28" t="s">
        <v>671</v>
      </c>
      <c r="C760" s="29" t="s">
        <v>382</v>
      </c>
      <c r="D760" s="30" t="s">
        <v>378</v>
      </c>
      <c r="E760" s="28">
        <v>33</v>
      </c>
      <c r="F760" s="31" t="s">
        <v>473</v>
      </c>
      <c r="G760" s="31" t="s">
        <v>481</v>
      </c>
      <c r="H760" s="28">
        <v>6</v>
      </c>
      <c r="I760" s="32">
        <v>30.8</v>
      </c>
      <c r="J760" s="26">
        <f t="shared" si="44"/>
        <v>30.8</v>
      </c>
      <c r="K760" s="33">
        <v>65000</v>
      </c>
      <c r="L760" s="27">
        <f t="shared" si="45"/>
        <v>2002000</v>
      </c>
      <c r="M760" s="33"/>
      <c r="N760" s="33">
        <f t="shared" si="46"/>
        <v>2002000</v>
      </c>
      <c r="O760" s="31"/>
      <c r="P760" s="31"/>
      <c r="Q760" s="28" t="s">
        <v>320</v>
      </c>
      <c r="R760" s="31" t="s">
        <v>183</v>
      </c>
    </row>
    <row r="761" spans="1:18" ht="20.100000000000001" customHeight="1">
      <c r="A761" s="28">
        <f t="shared" si="47"/>
        <v>753</v>
      </c>
      <c r="B761" s="28" t="s">
        <v>671</v>
      </c>
      <c r="C761" s="29" t="s">
        <v>382</v>
      </c>
      <c r="D761" s="30" t="s">
        <v>378</v>
      </c>
      <c r="E761" s="28">
        <v>33</v>
      </c>
      <c r="F761" s="31" t="s">
        <v>473</v>
      </c>
      <c r="G761" s="31" t="s">
        <v>477</v>
      </c>
      <c r="H761" s="28">
        <v>3</v>
      </c>
      <c r="I761" s="32">
        <v>30.4</v>
      </c>
      <c r="J761" s="26">
        <f t="shared" si="44"/>
        <v>30.4</v>
      </c>
      <c r="K761" s="33">
        <v>65000</v>
      </c>
      <c r="L761" s="27">
        <f t="shared" si="45"/>
        <v>1976000</v>
      </c>
      <c r="M761" s="33"/>
      <c r="N761" s="33">
        <f t="shared" si="46"/>
        <v>1976000</v>
      </c>
      <c r="O761" s="31"/>
      <c r="P761" s="31"/>
      <c r="Q761" s="28" t="s">
        <v>320</v>
      </c>
      <c r="R761" s="31" t="s">
        <v>183</v>
      </c>
    </row>
    <row r="762" spans="1:18" ht="20.100000000000001" customHeight="1">
      <c r="A762" s="28">
        <f t="shared" si="47"/>
        <v>754</v>
      </c>
      <c r="B762" s="28" t="s">
        <v>672</v>
      </c>
      <c r="C762" s="29" t="s">
        <v>154</v>
      </c>
      <c r="D762" s="30" t="s">
        <v>458</v>
      </c>
      <c r="E762" s="28">
        <v>33</v>
      </c>
      <c r="F762" s="31" t="s">
        <v>473</v>
      </c>
      <c r="G762" s="31" t="s">
        <v>476</v>
      </c>
      <c r="H762" s="28">
        <v>2</v>
      </c>
      <c r="I762" s="32">
        <v>30.3</v>
      </c>
      <c r="J762" s="26">
        <f t="shared" si="44"/>
        <v>30.3</v>
      </c>
      <c r="K762" s="33">
        <v>65000</v>
      </c>
      <c r="L762" s="27">
        <f t="shared" si="45"/>
        <v>1969500</v>
      </c>
      <c r="M762" s="33"/>
      <c r="N762" s="33">
        <f t="shared" si="46"/>
        <v>1969500</v>
      </c>
      <c r="O762" s="31"/>
      <c r="P762" s="31"/>
      <c r="Q762" s="28" t="s">
        <v>320</v>
      </c>
      <c r="R762" s="31" t="s">
        <v>183</v>
      </c>
    </row>
    <row r="763" spans="1:18" ht="20.100000000000001" customHeight="1">
      <c r="A763" s="28">
        <f t="shared" ref="A763:A771" si="48">A762+1</f>
        <v>755</v>
      </c>
      <c r="B763" s="28" t="s">
        <v>672</v>
      </c>
      <c r="C763" s="29" t="s">
        <v>154</v>
      </c>
      <c r="D763" s="30" t="s">
        <v>458</v>
      </c>
      <c r="E763" s="28">
        <v>33</v>
      </c>
      <c r="F763" s="31" t="s">
        <v>473</v>
      </c>
      <c r="G763" s="31" t="s">
        <v>805</v>
      </c>
      <c r="H763" s="28">
        <v>1</v>
      </c>
      <c r="I763" s="32">
        <v>30.1</v>
      </c>
      <c r="J763" s="26">
        <f t="shared" ref="J763:J771" si="49">IF(Q763="ĐH",I763,IF(Q763="CH",I763*1.5,I763*2))</f>
        <v>30.1</v>
      </c>
      <c r="K763" s="33">
        <v>65000</v>
      </c>
      <c r="L763" s="27">
        <f t="shared" ref="L763:L771" si="50">K763*J763</f>
        <v>1956500</v>
      </c>
      <c r="M763" s="33"/>
      <c r="N763" s="33">
        <f t="shared" ref="N763:N771" si="51">L763-M763</f>
        <v>1956500</v>
      </c>
      <c r="O763" s="31"/>
      <c r="P763" s="31"/>
      <c r="Q763" s="28" t="s">
        <v>320</v>
      </c>
      <c r="R763" s="31" t="s">
        <v>183</v>
      </c>
    </row>
    <row r="764" spans="1:18" ht="20.100000000000001" customHeight="1">
      <c r="A764" s="28">
        <f t="shared" si="48"/>
        <v>756</v>
      </c>
      <c r="B764" s="28" t="s">
        <v>672</v>
      </c>
      <c r="C764" s="29" t="s">
        <v>154</v>
      </c>
      <c r="D764" s="30" t="s">
        <v>458</v>
      </c>
      <c r="E764" s="28">
        <v>33</v>
      </c>
      <c r="F764" s="31" t="s">
        <v>473</v>
      </c>
      <c r="G764" s="31" t="s">
        <v>474</v>
      </c>
      <c r="H764" s="28">
        <v>1</v>
      </c>
      <c r="I764" s="32">
        <v>30.1</v>
      </c>
      <c r="J764" s="26">
        <f t="shared" si="49"/>
        <v>30.1</v>
      </c>
      <c r="K764" s="33">
        <v>65000</v>
      </c>
      <c r="L764" s="27">
        <f t="shared" si="50"/>
        <v>1956500</v>
      </c>
      <c r="M764" s="33"/>
      <c r="N764" s="33">
        <f t="shared" si="51"/>
        <v>1956500</v>
      </c>
      <c r="O764" s="31"/>
      <c r="P764" s="31"/>
      <c r="Q764" s="28" t="s">
        <v>320</v>
      </c>
      <c r="R764" s="31" t="s">
        <v>183</v>
      </c>
    </row>
    <row r="765" spans="1:18" ht="20.100000000000001" customHeight="1">
      <c r="A765" s="28">
        <f t="shared" si="48"/>
        <v>757</v>
      </c>
      <c r="B765" s="28" t="s">
        <v>673</v>
      </c>
      <c r="C765" s="29" t="s">
        <v>155</v>
      </c>
      <c r="D765" s="30" t="s">
        <v>156</v>
      </c>
      <c r="E765" s="28">
        <v>33</v>
      </c>
      <c r="F765" s="31" t="s">
        <v>473</v>
      </c>
      <c r="G765" s="31" t="s">
        <v>476</v>
      </c>
      <c r="H765" s="28">
        <v>4</v>
      </c>
      <c r="I765" s="32">
        <v>30.5</v>
      </c>
      <c r="J765" s="26">
        <f t="shared" si="49"/>
        <v>30.5</v>
      </c>
      <c r="K765" s="33">
        <v>65000</v>
      </c>
      <c r="L765" s="27">
        <f t="shared" si="50"/>
        <v>1982500</v>
      </c>
      <c r="M765" s="33"/>
      <c r="N765" s="33">
        <f t="shared" si="51"/>
        <v>1982500</v>
      </c>
      <c r="O765" s="31"/>
      <c r="P765" s="31"/>
      <c r="Q765" s="28" t="s">
        <v>320</v>
      </c>
      <c r="R765" s="31" t="s">
        <v>183</v>
      </c>
    </row>
    <row r="766" spans="1:18" ht="20.100000000000001" customHeight="1">
      <c r="A766" s="28">
        <f t="shared" si="48"/>
        <v>758</v>
      </c>
      <c r="B766" s="28" t="s">
        <v>673</v>
      </c>
      <c r="C766" s="29" t="s">
        <v>155</v>
      </c>
      <c r="D766" s="30" t="s">
        <v>156</v>
      </c>
      <c r="E766" s="28">
        <v>33</v>
      </c>
      <c r="F766" s="31" t="s">
        <v>473</v>
      </c>
      <c r="G766" s="31" t="s">
        <v>480</v>
      </c>
      <c r="H766" s="28">
        <v>4</v>
      </c>
      <c r="I766" s="32">
        <v>30.5</v>
      </c>
      <c r="J766" s="26">
        <f t="shared" si="49"/>
        <v>30.5</v>
      </c>
      <c r="K766" s="33">
        <v>65000</v>
      </c>
      <c r="L766" s="27">
        <f t="shared" si="50"/>
        <v>1982500</v>
      </c>
      <c r="M766" s="33"/>
      <c r="N766" s="33">
        <f t="shared" si="51"/>
        <v>1982500</v>
      </c>
      <c r="O766" s="31"/>
      <c r="P766" s="31"/>
      <c r="Q766" s="28" t="s">
        <v>320</v>
      </c>
      <c r="R766" s="31" t="s">
        <v>183</v>
      </c>
    </row>
    <row r="767" spans="1:18" ht="20.100000000000001" customHeight="1">
      <c r="A767" s="28">
        <f t="shared" si="48"/>
        <v>759</v>
      </c>
      <c r="B767" s="28" t="s">
        <v>674</v>
      </c>
      <c r="C767" s="29" t="s">
        <v>119</v>
      </c>
      <c r="D767" s="30" t="s">
        <v>157</v>
      </c>
      <c r="E767" s="28">
        <v>33</v>
      </c>
      <c r="F767" s="31" t="s">
        <v>473</v>
      </c>
      <c r="G767" s="31" t="s">
        <v>477</v>
      </c>
      <c r="H767" s="28">
        <v>2</v>
      </c>
      <c r="I767" s="32">
        <v>30.3</v>
      </c>
      <c r="J767" s="26">
        <f t="shared" si="49"/>
        <v>30.3</v>
      </c>
      <c r="K767" s="33">
        <v>65000</v>
      </c>
      <c r="L767" s="27">
        <f t="shared" si="50"/>
        <v>1969500</v>
      </c>
      <c r="M767" s="33"/>
      <c r="N767" s="33">
        <f t="shared" si="51"/>
        <v>1969500</v>
      </c>
      <c r="O767" s="31"/>
      <c r="P767" s="31"/>
      <c r="Q767" s="28" t="s">
        <v>320</v>
      </c>
      <c r="R767" s="31" t="s">
        <v>183</v>
      </c>
    </row>
    <row r="768" spans="1:18" ht="20.100000000000001" customHeight="1">
      <c r="A768" s="28">
        <f t="shared" si="48"/>
        <v>760</v>
      </c>
      <c r="B768" s="28" t="s">
        <v>674</v>
      </c>
      <c r="C768" s="29" t="s">
        <v>119</v>
      </c>
      <c r="D768" s="30" t="s">
        <v>157</v>
      </c>
      <c r="E768" s="28">
        <v>33</v>
      </c>
      <c r="F768" s="31" t="s">
        <v>473</v>
      </c>
      <c r="G768" s="31" t="s">
        <v>477</v>
      </c>
      <c r="H768" s="28">
        <v>1</v>
      </c>
      <c r="I768" s="32">
        <v>30.1</v>
      </c>
      <c r="J768" s="26">
        <f t="shared" si="49"/>
        <v>30.1</v>
      </c>
      <c r="K768" s="33">
        <v>65000</v>
      </c>
      <c r="L768" s="27">
        <f t="shared" si="50"/>
        <v>1956500</v>
      </c>
      <c r="M768" s="33"/>
      <c r="N768" s="33">
        <f t="shared" si="51"/>
        <v>1956500</v>
      </c>
      <c r="O768" s="31"/>
      <c r="P768" s="31"/>
      <c r="Q768" s="28" t="s">
        <v>320</v>
      </c>
      <c r="R768" s="31" t="s">
        <v>183</v>
      </c>
    </row>
    <row r="769" spans="1:18" ht="20.100000000000001" customHeight="1">
      <c r="A769" s="28">
        <f t="shared" si="48"/>
        <v>761</v>
      </c>
      <c r="B769" s="28" t="s">
        <v>674</v>
      </c>
      <c r="C769" s="29" t="s">
        <v>119</v>
      </c>
      <c r="D769" s="30" t="s">
        <v>157</v>
      </c>
      <c r="E769" s="28">
        <v>33</v>
      </c>
      <c r="F769" s="31" t="s">
        <v>473</v>
      </c>
      <c r="G769" s="31" t="s">
        <v>475</v>
      </c>
      <c r="H769" s="28">
        <v>1</v>
      </c>
      <c r="I769" s="32">
        <v>30.1</v>
      </c>
      <c r="J769" s="26">
        <f t="shared" si="49"/>
        <v>30.1</v>
      </c>
      <c r="K769" s="33">
        <v>65000</v>
      </c>
      <c r="L769" s="27">
        <f t="shared" si="50"/>
        <v>1956500</v>
      </c>
      <c r="M769" s="33"/>
      <c r="N769" s="33">
        <f t="shared" si="51"/>
        <v>1956500</v>
      </c>
      <c r="O769" s="31"/>
      <c r="P769" s="31"/>
      <c r="Q769" s="28" t="s">
        <v>320</v>
      </c>
      <c r="R769" s="31" t="s">
        <v>183</v>
      </c>
    </row>
    <row r="770" spans="1:18" ht="20.100000000000001" customHeight="1">
      <c r="A770" s="28">
        <f t="shared" si="48"/>
        <v>762</v>
      </c>
      <c r="B770" s="28" t="s">
        <v>674</v>
      </c>
      <c r="C770" s="29" t="s">
        <v>119</v>
      </c>
      <c r="D770" s="30" t="s">
        <v>157</v>
      </c>
      <c r="E770" s="28">
        <v>33</v>
      </c>
      <c r="F770" s="31" t="s">
        <v>473</v>
      </c>
      <c r="G770" s="31" t="s">
        <v>475</v>
      </c>
      <c r="H770" s="28">
        <v>1</v>
      </c>
      <c r="I770" s="32">
        <v>30.1</v>
      </c>
      <c r="J770" s="26">
        <f t="shared" si="49"/>
        <v>30.1</v>
      </c>
      <c r="K770" s="33">
        <v>65000</v>
      </c>
      <c r="L770" s="27">
        <f t="shared" si="50"/>
        <v>1956500</v>
      </c>
      <c r="M770" s="33"/>
      <c r="N770" s="33">
        <f t="shared" si="51"/>
        <v>1956500</v>
      </c>
      <c r="O770" s="31"/>
      <c r="P770" s="31"/>
      <c r="Q770" s="28" t="s">
        <v>320</v>
      </c>
      <c r="R770" s="31" t="s">
        <v>183</v>
      </c>
    </row>
    <row r="771" spans="1:18" ht="20.100000000000001" customHeight="1">
      <c r="A771" s="28">
        <f t="shared" si="48"/>
        <v>763</v>
      </c>
      <c r="B771" s="28" t="s">
        <v>1027</v>
      </c>
      <c r="C771" s="29" t="s">
        <v>450</v>
      </c>
      <c r="D771" s="30" t="s">
        <v>366</v>
      </c>
      <c r="E771" s="28">
        <v>51</v>
      </c>
      <c r="F771" s="31" t="s">
        <v>1034</v>
      </c>
      <c r="G771" s="31" t="s">
        <v>1169</v>
      </c>
      <c r="H771" s="28">
        <v>1</v>
      </c>
      <c r="I771" s="32">
        <v>15.1</v>
      </c>
      <c r="J771" s="26">
        <f t="shared" si="49"/>
        <v>15.1</v>
      </c>
      <c r="K771" s="33">
        <v>65000</v>
      </c>
      <c r="L771" s="27">
        <f t="shared" si="50"/>
        <v>981500</v>
      </c>
      <c r="M771" s="33"/>
      <c r="N771" s="33">
        <f t="shared" si="51"/>
        <v>981500</v>
      </c>
      <c r="O771" s="31"/>
      <c r="P771" s="31"/>
      <c r="Q771" s="28" t="s">
        <v>320</v>
      </c>
      <c r="R771" s="31" t="s">
        <v>1171</v>
      </c>
    </row>
    <row r="772" spans="1:18">
      <c r="A772" s="34"/>
      <c r="B772" s="34"/>
      <c r="C772" s="35"/>
      <c r="D772" s="36"/>
      <c r="E772" s="34"/>
      <c r="F772" s="37"/>
      <c r="G772" s="37"/>
      <c r="H772" s="34"/>
      <c r="I772" s="37"/>
      <c r="J772" s="37"/>
      <c r="K772" s="37"/>
      <c r="L772" s="27">
        <f>K772*J772</f>
        <v>0</v>
      </c>
      <c r="M772" s="37"/>
      <c r="N772" s="37"/>
      <c r="O772" s="37"/>
      <c r="P772" s="37"/>
      <c r="Q772" s="28"/>
      <c r="R772" s="31"/>
    </row>
    <row r="773" spans="1:18" s="42" customFormat="1" ht="23.25" customHeight="1">
      <c r="A773" s="22"/>
      <c r="B773" s="22"/>
      <c r="C773" s="87" t="s">
        <v>261</v>
      </c>
      <c r="D773" s="87"/>
      <c r="E773" s="87"/>
      <c r="F773" s="87"/>
      <c r="G773" s="38"/>
      <c r="H773" s="22"/>
      <c r="I773" s="76">
        <f>SUBTOTAL(9,I9:I772)</f>
        <v>26740.499999999833</v>
      </c>
      <c r="J773" s="76">
        <f>SUBTOTAL(9,J9:J772)</f>
        <v>27049.699999999844</v>
      </c>
      <c r="K773" s="38"/>
      <c r="L773" s="39">
        <f>SUBTOTAL(9,L9:L772)</f>
        <v>1758230500</v>
      </c>
      <c r="M773" s="39">
        <f>SUBTOTAL(9,M9:M772)</f>
        <v>0</v>
      </c>
      <c r="N773" s="39">
        <f>SUBTOTAL(9,N9:N772)</f>
        <v>1758230500</v>
      </c>
      <c r="O773" s="38"/>
      <c r="P773" s="79"/>
      <c r="Q773" s="40"/>
      <c r="R773" s="41"/>
    </row>
    <row r="775" spans="1:18" s="48" customFormat="1" ht="19.5" customHeight="1">
      <c r="A775" s="46"/>
      <c r="B775" s="46"/>
      <c r="C775" s="95" t="s">
        <v>717</v>
      </c>
      <c r="D775" s="95"/>
      <c r="E775" s="95"/>
      <c r="F775" s="47">
        <f>N773</f>
        <v>1758230500</v>
      </c>
      <c r="G775" s="48" t="s">
        <v>718</v>
      </c>
      <c r="H775" s="46"/>
      <c r="Q775" s="46"/>
    </row>
    <row r="776" spans="1:18" s="48" customFormat="1" ht="19.5" customHeight="1">
      <c r="A776" s="46"/>
      <c r="B776" s="46"/>
      <c r="C776" s="95" t="s">
        <v>719</v>
      </c>
      <c r="D776" s="95"/>
      <c r="E776" s="95"/>
      <c r="F776" s="93" t="str">
        <f>tien_so!C13</f>
        <v>Một tỷ bảy trăm năm mươi tám triệu hai trăm ba mươi ngàn năm trăm đồng./.</v>
      </c>
      <c r="G776" s="93"/>
      <c r="H776" s="93"/>
      <c r="I776" s="93"/>
      <c r="J776" s="93"/>
      <c r="K776" s="93"/>
      <c r="L776" s="93"/>
      <c r="M776" s="93"/>
      <c r="N776" s="93"/>
      <c r="O776" s="93"/>
      <c r="P776" s="50"/>
      <c r="Q776" s="46"/>
    </row>
    <row r="777" spans="1:18">
      <c r="I777" s="72"/>
    </row>
  </sheetData>
  <autoFilter ref="A8:R772"/>
  <mergeCells count="9">
    <mergeCell ref="C775:E775"/>
    <mergeCell ref="C776:E776"/>
    <mergeCell ref="F776:O776"/>
    <mergeCell ref="A1:E1"/>
    <mergeCell ref="A2:E2"/>
    <mergeCell ref="C773:F773"/>
    <mergeCell ref="A4:O4"/>
    <mergeCell ref="A5:O5"/>
    <mergeCell ref="A6:O6"/>
  </mergeCells>
  <phoneticPr fontId="2" type="noConversion"/>
  <pageMargins left="0.36" right="0.17" top="0.45" bottom="0.49" header="0.27" footer="0.24"/>
  <pageSetup paperSize="9" scale="68" orientation="landscape" r:id="rId1"/>
  <headerFooter alignWithMargins="0">
    <oddFooter>&amp;C&amp;"Times New Roman,Regular"&amp;P/&amp;N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tien_so</vt:lpstr>
      <vt:lpstr>Tong_hop</vt:lpstr>
      <vt:lpstr>Chitiet</vt:lpstr>
      <vt:lpstr>Chitiet!Print_Area</vt:lpstr>
      <vt:lpstr>Tong_hop!Print_Area</vt:lpstr>
      <vt:lpstr>Chitiet!Print_Titles</vt:lpstr>
      <vt:lpstr>Tong_hop!Print_Titles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2020-10-06T06:55:02Z</cp:lastPrinted>
  <dcterms:created xsi:type="dcterms:W3CDTF">2006-09-16T00:00:00Z</dcterms:created>
  <dcterms:modified xsi:type="dcterms:W3CDTF">2020-10-07T02:07:48Z</dcterms:modified>
</cp:coreProperties>
</file>