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hanh_Toan_Luong\Vuot gio\2025_2026\Ky_2_2025_2026\01_Co huu\"/>
    </mc:Choice>
  </mc:AlternateContent>
  <xr:revisionPtr revIDLastSave="0" documentId="13_ncr:1_{89AB9DFA-ABC6-44FB-81CE-5320339ED90F}" xr6:coauthVersionLast="47" xr6:coauthVersionMax="47" xr10:uidLastSave="{00000000-0000-0000-0000-000000000000}"/>
  <bookViews>
    <workbookView xWindow="0" yWindow="0" windowWidth="23040" windowHeight="12360" firstSheet="1" activeTab="1" xr2:uid="{00000000-000D-0000-FFFF-FFFF00000000}"/>
  </bookViews>
  <sheets>
    <sheet name="tien_so" sheetId="5" state="hidden" r:id="rId1"/>
    <sheet name="Tong hop" sheetId="1" r:id="rId2"/>
    <sheet name="Sheet1" sheetId="6" state="hidden" r:id="rId3"/>
  </sheets>
  <definedNames>
    <definedName name="_xlnm._FilterDatabase" localSheetId="0" hidden="1">tien_so!#REF!</definedName>
    <definedName name="_xlnm._FilterDatabase" localSheetId="1" hidden="1">'Tong hop'!$A$9:$BP$633</definedName>
    <definedName name="CNV">#REF!</definedName>
    <definedName name="ma_dinhmuc_moi">#REF!</definedName>
    <definedName name="madvi">#REF!</definedName>
    <definedName name="madvi1">#REF!</definedName>
    <definedName name="ngach">#REF!</definedName>
    <definedName name="pc">#REF!</definedName>
    <definedName name="_xlnm.Print_Area" localSheetId="1">'Tong hop'!$A$1:$BF$633</definedName>
    <definedName name="_xlnm.Print_Titles" localSheetId="0">tien_so!#REF!</definedName>
    <definedName name="_xlnm.Print_Titles" localSheetId="1">'Tong hop'!$4:$7</definedName>
    <definedName name="ta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33" i="1" l="1"/>
  <c r="S633" i="1"/>
  <c r="T633" i="1"/>
  <c r="L633" i="1" l="1"/>
  <c r="M633" i="1"/>
  <c r="K633" i="1"/>
  <c r="G4" i="6" l="1"/>
  <c r="F4" i="6"/>
  <c r="E4" i="6"/>
  <c r="D4" i="6"/>
  <c r="C4" i="6"/>
  <c r="B4" i="6"/>
  <c r="B7" i="6"/>
  <c r="C7" i="6"/>
  <c r="D7" i="6"/>
  <c r="E7" i="6"/>
  <c r="F7" i="6"/>
  <c r="G7" i="6"/>
  <c r="G6" i="6"/>
  <c r="F6" i="6"/>
  <c r="E6" i="6"/>
  <c r="D6" i="6"/>
  <c r="C6" i="6"/>
  <c r="B6" i="6"/>
  <c r="G5" i="6"/>
  <c r="F5" i="6"/>
  <c r="E5" i="6"/>
  <c r="D5" i="6"/>
  <c r="C5" i="6"/>
  <c r="B5" i="6"/>
  <c r="H4" i="6" l="1"/>
  <c r="H5" i="6"/>
  <c r="H6" i="6"/>
  <c r="H7" i="6"/>
  <c r="G8" i="6" l="1"/>
  <c r="F8" i="6"/>
  <c r="E8" i="6"/>
  <c r="D8" i="6"/>
  <c r="C8" i="6"/>
  <c r="B8" i="6"/>
  <c r="H8" i="6" l="1"/>
  <c r="AQ658" i="1" l="1"/>
  <c r="AQ666" i="1"/>
  <c r="AQ659" i="1"/>
  <c r="AQ667" i="1"/>
  <c r="AQ675" i="1"/>
  <c r="AQ683" i="1"/>
  <c r="AQ691" i="1"/>
  <c r="AQ699" i="1"/>
  <c r="AQ707" i="1"/>
  <c r="AQ715" i="1"/>
  <c r="AQ723" i="1"/>
  <c r="AQ731" i="1"/>
  <c r="AQ739" i="1"/>
  <c r="AQ660" i="1"/>
  <c r="AQ668" i="1"/>
  <c r="AQ676" i="1"/>
  <c r="AQ684" i="1"/>
  <c r="AQ692" i="1"/>
  <c r="AQ700" i="1"/>
  <c r="AQ708" i="1"/>
  <c r="AQ716" i="1"/>
  <c r="AQ724" i="1"/>
  <c r="AQ732" i="1"/>
  <c r="AQ740" i="1"/>
  <c r="AQ674" i="1"/>
  <c r="AQ714" i="1"/>
  <c r="AQ661" i="1"/>
  <c r="AQ669" i="1"/>
  <c r="AQ677" i="1"/>
  <c r="AQ685" i="1"/>
  <c r="AQ693" i="1"/>
  <c r="AQ701" i="1"/>
  <c r="AQ709" i="1"/>
  <c r="AQ717" i="1"/>
  <c r="AQ725" i="1"/>
  <c r="AQ733" i="1"/>
  <c r="AQ741" i="1"/>
  <c r="AQ690" i="1"/>
  <c r="AQ738" i="1"/>
  <c r="AQ662" i="1"/>
  <c r="AQ670" i="1"/>
  <c r="AQ678" i="1"/>
  <c r="AQ686" i="1"/>
  <c r="AQ694" i="1"/>
  <c r="AQ702" i="1"/>
  <c r="AQ710" i="1"/>
  <c r="AQ718" i="1"/>
  <c r="AQ726" i="1"/>
  <c r="AQ734" i="1"/>
  <c r="AQ706" i="1"/>
  <c r="AQ663" i="1"/>
  <c r="AQ671" i="1"/>
  <c r="AQ679" i="1"/>
  <c r="AQ687" i="1"/>
  <c r="AQ695" i="1"/>
  <c r="AQ703" i="1"/>
  <c r="AQ711" i="1"/>
  <c r="AQ719" i="1"/>
  <c r="AQ727" i="1"/>
  <c r="AQ735" i="1"/>
  <c r="AQ698" i="1"/>
  <c r="AQ664" i="1"/>
  <c r="AQ672" i="1"/>
  <c r="AQ680" i="1"/>
  <c r="AQ688" i="1"/>
  <c r="AQ696" i="1"/>
  <c r="AQ704" i="1"/>
  <c r="AQ712" i="1"/>
  <c r="AQ720" i="1"/>
  <c r="AQ728" i="1"/>
  <c r="AQ736" i="1"/>
  <c r="AQ682" i="1"/>
  <c r="AQ722" i="1"/>
  <c r="AQ665" i="1"/>
  <c r="AQ673" i="1"/>
  <c r="AQ681" i="1"/>
  <c r="AQ689" i="1"/>
  <c r="AQ697" i="1"/>
  <c r="AQ705" i="1"/>
  <c r="AQ713" i="1"/>
  <c r="AQ721" i="1"/>
  <c r="AQ729" i="1"/>
  <c r="AQ737" i="1"/>
  <c r="AQ730" i="1"/>
  <c r="AG741" i="1"/>
  <c r="AG699" i="1"/>
  <c r="AG698" i="1"/>
  <c r="AF721" i="1"/>
  <c r="AF720" i="1"/>
  <c r="AF717" i="1"/>
  <c r="AF715" i="1"/>
  <c r="AF712" i="1"/>
  <c r="AF698" i="1"/>
  <c r="AF728" i="1"/>
  <c r="AE730" i="1"/>
  <c r="AE729" i="1"/>
  <c r="AE728" i="1"/>
  <c r="AE721" i="1"/>
  <c r="AE720" i="1"/>
  <c r="AE717" i="1"/>
  <c r="AE715" i="1"/>
  <c r="AE712" i="1"/>
  <c r="AE698" i="1"/>
  <c r="AH699" i="1"/>
  <c r="AF730" i="1"/>
  <c r="AF729" i="1"/>
  <c r="AH650" i="1"/>
  <c r="AG650" i="1"/>
  <c r="AF722" i="1"/>
  <c r="AF719" i="1"/>
  <c r="AF718" i="1"/>
  <c r="AF716" i="1"/>
  <c r="AF714" i="1"/>
  <c r="AF713" i="1"/>
  <c r="AF699" i="1"/>
  <c r="AE650" i="1"/>
  <c r="AE722" i="1"/>
  <c r="AE719" i="1"/>
  <c r="AE718" i="1"/>
  <c r="AE716" i="1"/>
  <c r="AE714" i="1"/>
  <c r="AE713" i="1"/>
  <c r="AE699" i="1"/>
  <c r="AF650" i="1"/>
  <c r="AH698" i="1"/>
  <c r="AH741" i="1"/>
  <c r="AF741" i="1"/>
  <c r="AE741" i="1"/>
  <c r="AF644" i="1"/>
  <c r="AE644" i="1"/>
  <c r="AE739" i="1"/>
  <c r="AF739" i="1"/>
  <c r="AE740" i="1"/>
  <c r="AF740" i="1"/>
  <c r="AG721" i="1"/>
  <c r="AE681" i="1"/>
  <c r="AE683" i="1"/>
  <c r="AF681" i="1"/>
  <c r="AF683" i="1"/>
  <c r="AF697" i="1" l="1"/>
  <c r="AE649" i="1"/>
  <c r="AF738" i="1"/>
  <c r="AE697" i="1"/>
  <c r="AF727" i="1"/>
  <c r="AE727" i="1"/>
  <c r="AF711" i="1"/>
  <c r="AE686" i="1"/>
  <c r="AE711" i="1"/>
  <c r="AF649" i="1"/>
  <c r="AE738" i="1"/>
  <c r="AF686" i="1"/>
  <c r="AH721" i="1"/>
  <c r="AF657" i="1"/>
  <c r="AE679" i="1"/>
  <c r="AF687" i="1"/>
  <c r="AE701" i="1"/>
  <c r="AE660" i="1"/>
  <c r="AF706" i="1"/>
  <c r="AF707" i="1"/>
  <c r="AF645" i="1"/>
  <c r="AE677" i="1"/>
  <c r="AF680" i="1"/>
  <c r="AF679" i="1"/>
  <c r="AF669" i="1"/>
  <c r="AF734" i="1"/>
  <c r="AF736" i="1"/>
  <c r="AF685" i="1"/>
  <c r="AF682" i="1"/>
  <c r="AF670" i="1"/>
  <c r="AE700" i="1"/>
  <c r="AE696" i="1"/>
  <c r="AE695" i="1"/>
  <c r="AE689" i="1"/>
  <c r="AE680" i="1"/>
  <c r="AE675" i="1"/>
  <c r="AE672" i="1"/>
  <c r="AF662" i="1"/>
  <c r="AE706" i="1"/>
  <c r="AE707" i="1"/>
  <c r="AE723" i="1"/>
  <c r="AE734" i="1"/>
  <c r="AE736" i="1"/>
  <c r="AF693" i="1"/>
  <c r="AE694" i="1"/>
  <c r="AE640" i="1"/>
  <c r="AE669" i="1"/>
  <c r="AE659" i="1"/>
  <c r="AE663" i="1"/>
  <c r="AE664" i="1"/>
  <c r="AE665" i="1"/>
  <c r="AE708" i="1"/>
  <c r="AE724" i="1"/>
  <c r="AE735" i="1"/>
  <c r="AF703" i="1"/>
  <c r="AF696" i="1"/>
  <c r="AF695" i="1"/>
  <c r="AF689" i="1"/>
  <c r="AF675" i="1"/>
  <c r="AF672" i="1"/>
  <c r="AF668" i="1"/>
  <c r="AE692" i="1"/>
  <c r="AE676" i="1"/>
  <c r="AE671" i="1"/>
  <c r="AF666" i="1"/>
  <c r="AF637" i="1"/>
  <c r="AF704" i="1"/>
  <c r="AF709" i="1"/>
  <c r="AF710" i="1"/>
  <c r="AF732" i="1"/>
  <c r="AF733" i="1"/>
  <c r="AF700" i="1"/>
  <c r="AF702" i="1"/>
  <c r="AF690" i="1"/>
  <c r="AF639" i="1"/>
  <c r="AF677" i="1"/>
  <c r="AF673" i="1"/>
  <c r="AE678" i="1"/>
  <c r="AE674" i="1"/>
  <c r="AF661" i="1"/>
  <c r="AE666" i="1"/>
  <c r="AE667" i="1"/>
  <c r="AE704" i="1"/>
  <c r="AE709" i="1"/>
  <c r="AE710" i="1"/>
  <c r="AE732" i="1"/>
  <c r="AE733" i="1"/>
  <c r="AF701" i="1"/>
  <c r="AF691" i="1"/>
  <c r="AE703" i="1"/>
  <c r="AE685" i="1"/>
  <c r="AE682" i="1"/>
  <c r="AE670" i="1"/>
  <c r="AF658" i="1"/>
  <c r="AE661" i="1"/>
  <c r="AF705" i="1"/>
  <c r="AF646" i="1"/>
  <c r="AF726" i="1"/>
  <c r="AF647" i="1"/>
  <c r="AF694" i="1"/>
  <c r="AF692" i="1"/>
  <c r="AF676" i="1"/>
  <c r="AF671" i="1"/>
  <c r="AE688" i="1"/>
  <c r="AE657" i="1"/>
  <c r="AE658" i="1"/>
  <c r="AF660" i="1"/>
  <c r="AE705" i="1"/>
  <c r="AE646" i="1"/>
  <c r="AE726" i="1"/>
  <c r="AE647" i="1"/>
  <c r="AF678" i="1"/>
  <c r="AF674" i="1"/>
  <c r="AE693" i="1"/>
  <c r="AE687" i="1"/>
  <c r="AF737" i="1"/>
  <c r="AE668" i="1"/>
  <c r="AE737" i="1"/>
  <c r="AF688" i="1"/>
  <c r="AE702" i="1"/>
  <c r="AE690" i="1"/>
  <c r="AE639" i="1"/>
  <c r="AE638" i="1"/>
  <c r="AF659" i="1"/>
  <c r="AE662" i="1"/>
  <c r="AF663" i="1"/>
  <c r="AF664" i="1"/>
  <c r="AF665" i="1"/>
  <c r="AF708" i="1"/>
  <c r="AF724" i="1"/>
  <c r="AF648" i="1"/>
  <c r="AE641" i="1"/>
  <c r="AF641" i="1"/>
  <c r="AF731" i="1"/>
  <c r="AE731" i="1"/>
  <c r="AF638" i="1"/>
  <c r="AF723" i="1"/>
  <c r="AE642" i="1"/>
  <c r="AE673" i="1"/>
  <c r="AE643" i="1"/>
  <c r="AF643" i="1"/>
  <c r="AE648" i="1"/>
  <c r="AF640" i="1"/>
  <c r="AF633" i="1"/>
  <c r="AE691" i="1"/>
  <c r="AE645" i="1"/>
  <c r="AF642" i="1"/>
  <c r="AE725" i="1"/>
  <c r="AF725" i="1"/>
  <c r="AF735" i="1"/>
  <c r="AF684" i="1"/>
  <c r="AE633" i="1"/>
  <c r="AF667" i="1"/>
  <c r="AE636" i="1"/>
  <c r="AF636" i="1"/>
  <c r="AE684" i="1"/>
  <c r="AE637" i="1"/>
  <c r="AG719" i="1"/>
  <c r="AH719" i="1"/>
  <c r="AG681" i="1"/>
  <c r="AG683" i="1"/>
  <c r="AG686" i="1"/>
  <c r="AH681" i="1"/>
  <c r="AH683" i="1"/>
  <c r="AH740" i="1"/>
  <c r="AG739" i="1"/>
  <c r="AH739" i="1"/>
  <c r="AG740" i="1"/>
  <c r="AG669" i="1" l="1"/>
  <c r="AG697" i="1"/>
  <c r="AG720" i="1"/>
  <c r="AH720" i="1"/>
  <c r="AH697" i="1"/>
  <c r="AH686" i="1"/>
  <c r="AG738" i="1"/>
  <c r="AG649" i="1"/>
  <c r="AH738" i="1"/>
  <c r="AH649" i="1"/>
  <c r="AH687" i="1"/>
  <c r="AG713" i="1"/>
  <c r="AG701" i="1"/>
  <c r="AH685" i="1"/>
  <c r="AG679" i="1"/>
  <c r="AG685" i="1"/>
  <c r="AF651" i="1"/>
  <c r="AH674" i="1"/>
  <c r="AG709" i="1"/>
  <c r="AH682" i="1"/>
  <c r="AH723" i="1"/>
  <c r="AG696" i="1"/>
  <c r="AH680" i="1"/>
  <c r="AG715" i="1"/>
  <c r="AE742" i="1"/>
  <c r="AG689" i="1"/>
  <c r="AG737" i="1"/>
  <c r="AE651" i="1"/>
  <c r="AG671" i="1"/>
  <c r="AG710" i="1"/>
  <c r="AG680" i="1"/>
  <c r="AG711" i="1"/>
  <c r="AH716" i="1"/>
  <c r="AG645" i="1"/>
  <c r="AH737" i="1"/>
  <c r="AF742" i="1"/>
  <c r="AH726" i="1"/>
  <c r="AH728" i="1"/>
  <c r="AG660" i="1"/>
  <c r="AG730" i="1"/>
  <c r="AH711" i="1"/>
  <c r="AH647" i="1"/>
  <c r="AH646" i="1"/>
  <c r="AH725" i="1"/>
  <c r="AH706" i="1"/>
  <c r="AH692" i="1"/>
  <c r="AG695" i="1"/>
  <c r="AG693" i="1"/>
  <c r="AG703" i="1"/>
  <c r="AH688" i="1"/>
  <c r="AH676" i="1"/>
  <c r="AG687" i="1"/>
  <c r="AG678" i="1"/>
  <c r="AG637" i="1"/>
  <c r="AG667" i="1"/>
  <c r="AG666" i="1"/>
  <c r="AH672" i="1"/>
  <c r="AH714" i="1"/>
  <c r="AH722" i="1"/>
  <c r="AH669" i="1"/>
  <c r="AG647" i="1"/>
  <c r="AG661" i="1"/>
  <c r="AH707" i="1"/>
  <c r="AH643" i="1"/>
  <c r="AH736" i="1"/>
  <c r="AG736" i="1"/>
  <c r="AG705" i="1"/>
  <c r="AH675" i="1"/>
  <c r="AG675" i="1"/>
  <c r="AG672" i="1"/>
  <c r="AH671" i="1"/>
  <c r="AG731" i="1"/>
  <c r="AH730" i="1"/>
  <c r="AH700" i="1"/>
  <c r="AH641" i="1"/>
  <c r="AH661" i="1"/>
  <c r="AG723" i="1"/>
  <c r="AH708" i="1"/>
  <c r="AG691" i="1"/>
  <c r="AG640" i="1"/>
  <c r="AH668" i="1"/>
  <c r="AG639" i="1"/>
  <c r="AG684" i="1"/>
  <c r="AH658" i="1"/>
  <c r="AH673" i="1"/>
  <c r="AH638" i="1"/>
  <c r="AH662" i="1"/>
  <c r="AG659" i="1"/>
  <c r="AG658" i="1"/>
  <c r="AG728" i="1"/>
  <c r="AG716" i="1"/>
  <c r="AH715" i="1"/>
  <c r="AG663" i="1"/>
  <c r="AG714" i="1"/>
  <c r="AG717" i="1"/>
  <c r="AH717" i="1"/>
  <c r="AH713" i="1"/>
  <c r="AH712" i="1"/>
  <c r="AH644" i="1"/>
  <c r="AH645" i="1"/>
  <c r="AH696" i="1"/>
  <c r="AH701" i="1"/>
  <c r="AH734" i="1"/>
  <c r="AH704" i="1"/>
  <c r="AG733" i="1"/>
  <c r="AH724" i="1"/>
  <c r="AH693" i="1"/>
  <c r="AH660" i="1"/>
  <c r="AH637" i="1"/>
  <c r="AH667" i="1"/>
  <c r="AG670" i="1"/>
  <c r="AG690" i="1"/>
  <c r="AH690" i="1"/>
  <c r="AH679" i="1"/>
  <c r="AG664" i="1"/>
  <c r="AG726" i="1"/>
  <c r="AH648" i="1"/>
  <c r="AH735" i="1"/>
  <c r="AH694" i="1"/>
  <c r="AG668" i="1"/>
  <c r="AG641" i="1"/>
  <c r="AG700" i="1"/>
  <c r="AH670" i="1"/>
  <c r="AH664" i="1"/>
  <c r="AG722" i="1"/>
  <c r="AG724" i="1"/>
  <c r="AH709" i="1"/>
  <c r="AG706" i="1"/>
  <c r="AG707" i="1"/>
  <c r="AG643" i="1"/>
  <c r="AG708" i="1"/>
  <c r="AH705" i="1"/>
  <c r="AG732" i="1"/>
  <c r="AG646" i="1"/>
  <c r="AG725" i="1"/>
  <c r="AH666" i="1"/>
  <c r="AG674" i="1"/>
  <c r="AH665" i="1"/>
  <c r="AH639" i="1"/>
  <c r="AH684" i="1"/>
  <c r="AH678" i="1"/>
  <c r="AG662" i="1"/>
  <c r="AG642" i="1"/>
  <c r="AG702" i="1"/>
  <c r="AG682" i="1"/>
  <c r="AG688" i="1"/>
  <c r="AG665" i="1"/>
  <c r="AG718" i="1"/>
  <c r="AG729" i="1"/>
  <c r="AH733" i="1"/>
  <c r="AH710" i="1"/>
  <c r="AH732" i="1"/>
  <c r="AG704" i="1"/>
  <c r="AH695" i="1"/>
  <c r="AH663" i="1"/>
  <c r="AG694" i="1"/>
  <c r="AH657" i="1"/>
  <c r="AH633" i="1"/>
  <c r="AH636" i="1"/>
  <c r="AH689" i="1"/>
  <c r="AH642" i="1"/>
  <c r="AH702" i="1"/>
  <c r="AG677" i="1"/>
  <c r="AH677" i="1"/>
  <c r="AH731" i="1"/>
  <c r="AG673" i="1"/>
  <c r="AG638" i="1"/>
  <c r="AH703" i="1"/>
  <c r="AG735" i="1"/>
  <c r="AG648" i="1"/>
  <c r="AG734" i="1"/>
  <c r="AG657" i="1"/>
  <c r="AG633" i="1"/>
  <c r="AG636" i="1"/>
  <c r="AH691" i="1"/>
  <c r="AH640" i="1"/>
  <c r="AH659" i="1"/>
  <c r="AG676" i="1"/>
  <c r="AH729" i="1"/>
  <c r="AG644" i="1"/>
  <c r="AG712" i="1"/>
  <c r="AG692" i="1"/>
  <c r="AH727" i="1"/>
  <c r="AG727" i="1"/>
  <c r="AH718" i="1"/>
  <c r="AG651" i="1" l="1"/>
  <c r="AH651" i="1"/>
  <c r="AH742" i="1"/>
  <c r="AG742" i="1"/>
  <c r="R726" i="1" l="1"/>
  <c r="AI737" i="1"/>
  <c r="U698" i="1"/>
  <c r="Y727" i="1"/>
  <c r="K725" i="1"/>
  <c r="AA741" i="1"/>
  <c r="Z718" i="1"/>
  <c r="AI713" i="1"/>
  <c r="T740" i="1"/>
  <c r="S717" i="1"/>
  <c r="AC723" i="1"/>
  <c r="M739" i="1"/>
  <c r="L716" i="1"/>
  <c r="AJ728" i="1"/>
  <c r="J734" i="1"/>
  <c r="Z705" i="1"/>
  <c r="L659" i="1"/>
  <c r="U731" i="1"/>
  <c r="Z740" i="1"/>
  <c r="S739" i="1"/>
  <c r="L738" i="1"/>
  <c r="AD736" i="1"/>
  <c r="AA731" i="1"/>
  <c r="T730" i="1"/>
  <c r="M729" i="1"/>
  <c r="AI727" i="1"/>
  <c r="J724" i="1"/>
  <c r="U721" i="1"/>
  <c r="AJ718" i="1"/>
  <c r="Y717" i="1"/>
  <c r="R716" i="1"/>
  <c r="Y711" i="1"/>
  <c r="K709" i="1"/>
  <c r="K706" i="1"/>
  <c r="AA702" i="1"/>
  <c r="J699" i="1"/>
  <c r="AD692" i="1"/>
  <c r="AA674" i="1"/>
  <c r="AR705" i="1"/>
  <c r="AJ691" i="1"/>
  <c r="Z683" i="1"/>
  <c r="T673" i="1"/>
  <c r="Y741" i="1"/>
  <c r="R740" i="1"/>
  <c r="K739" i="1"/>
  <c r="AC737" i="1"/>
  <c r="Z732" i="1"/>
  <c r="S731" i="1"/>
  <c r="L730" i="1"/>
  <c r="AD728" i="1"/>
  <c r="AA723" i="1"/>
  <c r="T722" i="1"/>
  <c r="M721" i="1"/>
  <c r="AI719" i="1"/>
  <c r="J716" i="1"/>
  <c r="T708" i="1"/>
  <c r="AD701" i="1"/>
  <c r="AD697" i="1"/>
  <c r="J691" i="1"/>
  <c r="S682" i="1"/>
  <c r="M672" i="1"/>
  <c r="AN737" i="1"/>
  <c r="U658" i="1"/>
  <c r="AD660" i="1"/>
  <c r="Z667" i="1"/>
  <c r="AD671" i="1"/>
  <c r="L673" i="1"/>
  <c r="S674" i="1"/>
  <c r="Z675" i="1"/>
  <c r="AC680" i="1"/>
  <c r="K682" i="1"/>
  <c r="R683" i="1"/>
  <c r="Y684" i="1"/>
  <c r="AJ685" i="1"/>
  <c r="R688" i="1"/>
  <c r="L689" i="1"/>
  <c r="AJ690" i="1"/>
  <c r="Z691" i="1"/>
  <c r="U693" i="1"/>
  <c r="L695" i="1"/>
  <c r="J696" i="1"/>
  <c r="AC696" i="1"/>
  <c r="Z697" i="1"/>
  <c r="AJ698" i="1"/>
  <c r="T699" i="1"/>
  <c r="AJ699" i="1"/>
  <c r="U700" i="1"/>
  <c r="AI700" i="1"/>
  <c r="M702" i="1"/>
  <c r="J703" i="1"/>
  <c r="T703" i="1"/>
  <c r="AD703" i="1"/>
  <c r="AA704" i="1"/>
  <c r="L705" i="1"/>
  <c r="S706" i="1"/>
  <c r="AI706" i="1"/>
  <c r="Z708" i="1"/>
  <c r="Y709" i="1"/>
  <c r="AJ710" i="1"/>
  <c r="AI711" i="1"/>
  <c r="AD712" i="1"/>
  <c r="M713" i="1"/>
  <c r="U713" i="1"/>
  <c r="AC713" i="1"/>
  <c r="L714" i="1"/>
  <c r="T714" i="1"/>
  <c r="K715" i="1"/>
  <c r="S715" i="1"/>
  <c r="AA715" i="1"/>
  <c r="S741" i="1"/>
  <c r="L740" i="1"/>
  <c r="AD738" i="1"/>
  <c r="AA733" i="1"/>
  <c r="T732" i="1"/>
  <c r="M731" i="1"/>
  <c r="AI729" i="1"/>
  <c r="J726" i="1"/>
  <c r="U723" i="1"/>
  <c r="AJ720" i="1"/>
  <c r="Y719" i="1"/>
  <c r="R718" i="1"/>
  <c r="K717" i="1"/>
  <c r="AC715" i="1"/>
  <c r="Z710" i="1"/>
  <c r="K708" i="1"/>
  <c r="AC704" i="1"/>
  <c r="T701" i="1"/>
  <c r="J697" i="1"/>
  <c r="L681" i="1"/>
  <c r="AI670" i="1"/>
  <c r="AZ741" i="1"/>
  <c r="J740" i="1"/>
  <c r="U737" i="1"/>
  <c r="AJ734" i="1"/>
  <c r="Y733" i="1"/>
  <c r="R732" i="1"/>
  <c r="K731" i="1"/>
  <c r="AC729" i="1"/>
  <c r="Z724" i="1"/>
  <c r="S723" i="1"/>
  <c r="L722" i="1"/>
  <c r="AD720" i="1"/>
  <c r="U715" i="1"/>
  <c r="AJ712" i="1"/>
  <c r="R710" i="1"/>
  <c r="Z707" i="1"/>
  <c r="S704" i="1"/>
  <c r="M696" i="1"/>
  <c r="R689" i="1"/>
  <c r="AD679" i="1"/>
  <c r="AU738" i="1"/>
  <c r="K741" i="1"/>
  <c r="AC739" i="1"/>
  <c r="Z734" i="1"/>
  <c r="S733" i="1"/>
  <c r="L732" i="1"/>
  <c r="AD730" i="1"/>
  <c r="AA725" i="1"/>
  <c r="T724" i="1"/>
  <c r="M723" i="1"/>
  <c r="AI721" i="1"/>
  <c r="J718" i="1"/>
  <c r="M715" i="1"/>
  <c r="J710" i="1"/>
  <c r="S695" i="1"/>
  <c r="U688" i="1"/>
  <c r="K668" i="1"/>
  <c r="AR733" i="1"/>
  <c r="AA739" i="1"/>
  <c r="T738" i="1"/>
  <c r="M737" i="1"/>
  <c r="AI735" i="1"/>
  <c r="J732" i="1"/>
  <c r="U729" i="1"/>
  <c r="AJ726" i="1"/>
  <c r="Y725" i="1"/>
  <c r="R724" i="1"/>
  <c r="K723" i="1"/>
  <c r="AC721" i="1"/>
  <c r="Z716" i="1"/>
  <c r="AD714" i="1"/>
  <c r="AA709" i="1"/>
  <c r="K700" i="1"/>
  <c r="U694" i="1"/>
  <c r="S666" i="1"/>
  <c r="AR726" i="1"/>
  <c r="U739" i="1"/>
  <c r="AJ736" i="1"/>
  <c r="Y735" i="1"/>
  <c r="R734" i="1"/>
  <c r="K733" i="1"/>
  <c r="AC731" i="1"/>
  <c r="Z726" i="1"/>
  <c r="S725" i="1"/>
  <c r="L724" i="1"/>
  <c r="AD722" i="1"/>
  <c r="AA717" i="1"/>
  <c r="T716" i="1"/>
  <c r="S709" i="1"/>
  <c r="L703" i="1"/>
  <c r="Z664" i="1"/>
  <c r="AN717" i="1"/>
  <c r="Z741" i="1"/>
  <c r="R741" i="1"/>
  <c r="J741" i="1"/>
  <c r="AA740" i="1"/>
  <c r="S740" i="1"/>
  <c r="K740" i="1"/>
  <c r="T739" i="1"/>
  <c r="L739" i="1"/>
  <c r="AC738" i="1"/>
  <c r="U738" i="1"/>
  <c r="M738" i="1"/>
  <c r="AD737" i="1"/>
  <c r="AI736" i="1"/>
  <c r="AJ735" i="1"/>
  <c r="Y734" i="1"/>
  <c r="Z733" i="1"/>
  <c r="R733" i="1"/>
  <c r="J733" i="1"/>
  <c r="AA732" i="1"/>
  <c r="S732" i="1"/>
  <c r="K732" i="1"/>
  <c r="T731" i="1"/>
  <c r="L731" i="1"/>
  <c r="AC730" i="1"/>
  <c r="U730" i="1"/>
  <c r="M730" i="1"/>
  <c r="AD729" i="1"/>
  <c r="AI728" i="1"/>
  <c r="AJ727" i="1"/>
  <c r="Y726" i="1"/>
  <c r="Z725" i="1"/>
  <c r="R725" i="1"/>
  <c r="J725" i="1"/>
  <c r="AA724" i="1"/>
  <c r="S724" i="1"/>
  <c r="K724" i="1"/>
  <c r="T723" i="1"/>
  <c r="L723" i="1"/>
  <c r="AC722" i="1"/>
  <c r="U722" i="1"/>
  <c r="M722" i="1"/>
  <c r="AD721" i="1"/>
  <c r="AI720" i="1"/>
  <c r="AJ719" i="1"/>
  <c r="Y718" i="1"/>
  <c r="Z717" i="1"/>
  <c r="R717" i="1"/>
  <c r="J717" i="1"/>
  <c r="AA716" i="1"/>
  <c r="S716" i="1"/>
  <c r="K716" i="1"/>
  <c r="T715" i="1"/>
  <c r="L715" i="1"/>
  <c r="AC714" i="1"/>
  <c r="U714" i="1"/>
  <c r="M714" i="1"/>
  <c r="AD713" i="1"/>
  <c r="AI712" i="1"/>
  <c r="AJ711" i="1"/>
  <c r="Y710" i="1"/>
  <c r="Z709" i="1"/>
  <c r="R709" i="1"/>
  <c r="J709" i="1"/>
  <c r="AA708" i="1"/>
  <c r="S708" i="1"/>
  <c r="Y707" i="1"/>
  <c r="AJ706" i="1"/>
  <c r="U706" i="1"/>
  <c r="J706" i="1"/>
  <c r="Y705" i="1"/>
  <c r="R704" i="1"/>
  <c r="AJ703" i="1"/>
  <c r="U703" i="1"/>
  <c r="K703" i="1"/>
  <c r="Y702" i="1"/>
  <c r="AC701" i="1"/>
  <c r="R701" i="1"/>
  <c r="AJ700" i="1"/>
  <c r="S698" i="1"/>
  <c r="K696" i="1"/>
  <c r="T694" i="1"/>
  <c r="Y692" i="1"/>
  <c r="AI691" i="1"/>
  <c r="K690" i="1"/>
  <c r="S688" i="1"/>
  <c r="T687" i="1"/>
  <c r="M686" i="1"/>
  <c r="AI684" i="1"/>
  <c r="J681" i="1"/>
  <c r="U678" i="1"/>
  <c r="AJ675" i="1"/>
  <c r="Y674" i="1"/>
  <c r="R673" i="1"/>
  <c r="K672" i="1"/>
  <c r="AC670" i="1"/>
  <c r="U669" i="1"/>
  <c r="AI662" i="1"/>
  <c r="M661" i="1"/>
  <c r="AV741" i="1"/>
  <c r="AM738" i="1"/>
  <c r="AW716" i="1"/>
  <c r="AJ741" i="1"/>
  <c r="Y740" i="1"/>
  <c r="Z739" i="1"/>
  <c r="R739" i="1"/>
  <c r="J739" i="1"/>
  <c r="AA738" i="1"/>
  <c r="S738" i="1"/>
  <c r="K738" i="1"/>
  <c r="T737" i="1"/>
  <c r="L737" i="1"/>
  <c r="AC736" i="1"/>
  <c r="U736" i="1"/>
  <c r="M736" i="1"/>
  <c r="AD735" i="1"/>
  <c r="AI734" i="1"/>
  <c r="AJ733" i="1"/>
  <c r="Y732" i="1"/>
  <c r="Z731" i="1"/>
  <c r="R731" i="1"/>
  <c r="J731" i="1"/>
  <c r="AA730" i="1"/>
  <c r="S730" i="1"/>
  <c r="K730" i="1"/>
  <c r="T729" i="1"/>
  <c r="L729" i="1"/>
  <c r="AC728" i="1"/>
  <c r="U728" i="1"/>
  <c r="M728" i="1"/>
  <c r="AD727" i="1"/>
  <c r="AI726" i="1"/>
  <c r="AJ725" i="1"/>
  <c r="Y724" i="1"/>
  <c r="Z723" i="1"/>
  <c r="R723" i="1"/>
  <c r="J723" i="1"/>
  <c r="AA722" i="1"/>
  <c r="S722" i="1"/>
  <c r="K722" i="1"/>
  <c r="T721" i="1"/>
  <c r="L721" i="1"/>
  <c r="AC720" i="1"/>
  <c r="U720" i="1"/>
  <c r="M720" i="1"/>
  <c r="AD719" i="1"/>
  <c r="AI718" i="1"/>
  <c r="AJ717" i="1"/>
  <c r="Y716" i="1"/>
  <c r="Z715" i="1"/>
  <c r="R715" i="1"/>
  <c r="J715" i="1"/>
  <c r="AA714" i="1"/>
  <c r="S714" i="1"/>
  <c r="K714" i="1"/>
  <c r="T713" i="1"/>
  <c r="L713" i="1"/>
  <c r="AC712" i="1"/>
  <c r="U712" i="1"/>
  <c r="M712" i="1"/>
  <c r="AD711" i="1"/>
  <c r="AI710" i="1"/>
  <c r="AJ709" i="1"/>
  <c r="Y708" i="1"/>
  <c r="AJ707" i="1"/>
  <c r="AC706" i="1"/>
  <c r="R706" i="1"/>
  <c r="K705" i="1"/>
  <c r="Z704" i="1"/>
  <c r="AC703" i="1"/>
  <c r="S703" i="1"/>
  <c r="L702" i="1"/>
  <c r="Z701" i="1"/>
  <c r="AD700" i="1"/>
  <c r="S700" i="1"/>
  <c r="AI699" i="1"/>
  <c r="R699" i="1"/>
  <c r="AI698" i="1"/>
  <c r="Y697" i="1"/>
  <c r="AA696" i="1"/>
  <c r="AD695" i="1"/>
  <c r="K695" i="1"/>
  <c r="M694" i="1"/>
  <c r="AA690" i="1"/>
  <c r="J689" i="1"/>
  <c r="M688" i="1"/>
  <c r="L687" i="1"/>
  <c r="AD685" i="1"/>
  <c r="AA680" i="1"/>
  <c r="T679" i="1"/>
  <c r="M678" i="1"/>
  <c r="AI676" i="1"/>
  <c r="J673" i="1"/>
  <c r="U670" i="1"/>
  <c r="L669" i="1"/>
  <c r="AD665" i="1"/>
  <c r="M664" i="1"/>
  <c r="T662" i="1"/>
  <c r="AA660" i="1"/>
  <c r="AY731" i="1"/>
  <c r="AU723" i="1"/>
  <c r="AM712" i="1"/>
  <c r="AI741" i="1"/>
  <c r="AJ740" i="1"/>
  <c r="Y739" i="1"/>
  <c r="Z738" i="1"/>
  <c r="R738" i="1"/>
  <c r="J738" i="1"/>
  <c r="AA737" i="1"/>
  <c r="S737" i="1"/>
  <c r="K737" i="1"/>
  <c r="T736" i="1"/>
  <c r="L736" i="1"/>
  <c r="AC735" i="1"/>
  <c r="U735" i="1"/>
  <c r="M735" i="1"/>
  <c r="AD734" i="1"/>
  <c r="AI733" i="1"/>
  <c r="AJ732" i="1"/>
  <c r="Y731" i="1"/>
  <c r="Z730" i="1"/>
  <c r="R730" i="1"/>
  <c r="J730" i="1"/>
  <c r="AA729" i="1"/>
  <c r="S729" i="1"/>
  <c r="K729" i="1"/>
  <c r="T728" i="1"/>
  <c r="L728" i="1"/>
  <c r="AC727" i="1"/>
  <c r="U727" i="1"/>
  <c r="M727" i="1"/>
  <c r="AD726" i="1"/>
  <c r="AI725" i="1"/>
  <c r="AJ724" i="1"/>
  <c r="Y723" i="1"/>
  <c r="Z722" i="1"/>
  <c r="R722" i="1"/>
  <c r="J722" i="1"/>
  <c r="AA721" i="1"/>
  <c r="S721" i="1"/>
  <c r="K721" i="1"/>
  <c r="T720" i="1"/>
  <c r="L720" i="1"/>
  <c r="AC719" i="1"/>
  <c r="U719" i="1"/>
  <c r="M719" i="1"/>
  <c r="AD718" i="1"/>
  <c r="AI717" i="1"/>
  <c r="AJ716" i="1"/>
  <c r="Y715" i="1"/>
  <c r="Z714" i="1"/>
  <c r="R714" i="1"/>
  <c r="J714" i="1"/>
  <c r="AA713" i="1"/>
  <c r="S713" i="1"/>
  <c r="K713" i="1"/>
  <c r="T712" i="1"/>
  <c r="L712" i="1"/>
  <c r="AC711" i="1"/>
  <c r="U711" i="1"/>
  <c r="M711" i="1"/>
  <c r="AD710" i="1"/>
  <c r="AI709" i="1"/>
  <c r="AJ708" i="1"/>
  <c r="AI707" i="1"/>
  <c r="M707" i="1"/>
  <c r="AA706" i="1"/>
  <c r="AJ705" i="1"/>
  <c r="T705" i="1"/>
  <c r="J705" i="1"/>
  <c r="Y704" i="1"/>
  <c r="M704" i="1"/>
  <c r="R703" i="1"/>
  <c r="AI702" i="1"/>
  <c r="U702" i="1"/>
  <c r="K702" i="1"/>
  <c r="AC700" i="1"/>
  <c r="AD699" i="1"/>
  <c r="AC698" i="1"/>
  <c r="M698" i="1"/>
  <c r="T697" i="1"/>
  <c r="Z696" i="1"/>
  <c r="AI694" i="1"/>
  <c r="L694" i="1"/>
  <c r="Y690" i="1"/>
  <c r="K688" i="1"/>
  <c r="AI686" i="1"/>
  <c r="J683" i="1"/>
  <c r="U680" i="1"/>
  <c r="AJ677" i="1"/>
  <c r="Y676" i="1"/>
  <c r="R675" i="1"/>
  <c r="K674" i="1"/>
  <c r="AC672" i="1"/>
  <c r="AD668" i="1"/>
  <c r="AD663" i="1"/>
  <c r="L662" i="1"/>
  <c r="R660" i="1"/>
  <c r="AD657" i="1"/>
  <c r="AS740" i="1"/>
  <c r="AS730" i="1"/>
  <c r="AD741" i="1"/>
  <c r="AI740" i="1"/>
  <c r="AJ739" i="1"/>
  <c r="Y738" i="1"/>
  <c r="Z737" i="1"/>
  <c r="R737" i="1"/>
  <c r="J737" i="1"/>
  <c r="AA736" i="1"/>
  <c r="S736" i="1"/>
  <c r="K736" i="1"/>
  <c r="T735" i="1"/>
  <c r="L735" i="1"/>
  <c r="AC734" i="1"/>
  <c r="U734" i="1"/>
  <c r="M734" i="1"/>
  <c r="AD733" i="1"/>
  <c r="AI732" i="1"/>
  <c r="AJ731" i="1"/>
  <c r="Y730" i="1"/>
  <c r="Z729" i="1"/>
  <c r="R729" i="1"/>
  <c r="J729" i="1"/>
  <c r="AA728" i="1"/>
  <c r="S728" i="1"/>
  <c r="K728" i="1"/>
  <c r="T727" i="1"/>
  <c r="L727" i="1"/>
  <c r="AC726" i="1"/>
  <c r="U726" i="1"/>
  <c r="M726" i="1"/>
  <c r="AD725" i="1"/>
  <c r="AI724" i="1"/>
  <c r="AJ723" i="1"/>
  <c r="Y722" i="1"/>
  <c r="Z721" i="1"/>
  <c r="R721" i="1"/>
  <c r="J721" i="1"/>
  <c r="AA720" i="1"/>
  <c r="S720" i="1"/>
  <c r="K720" i="1"/>
  <c r="T719" i="1"/>
  <c r="L719" i="1"/>
  <c r="AC718" i="1"/>
  <c r="U718" i="1"/>
  <c r="M718" i="1"/>
  <c r="AD717" i="1"/>
  <c r="AI716" i="1"/>
  <c r="AJ715" i="1"/>
  <c r="Y714" i="1"/>
  <c r="Z713" i="1"/>
  <c r="R713" i="1"/>
  <c r="J713" i="1"/>
  <c r="AA712" i="1"/>
  <c r="S712" i="1"/>
  <c r="K712" i="1"/>
  <c r="T711" i="1"/>
  <c r="L711" i="1"/>
  <c r="AC710" i="1"/>
  <c r="U710" i="1"/>
  <c r="M710" i="1"/>
  <c r="AD709" i="1"/>
  <c r="AI708" i="1"/>
  <c r="AD707" i="1"/>
  <c r="U707" i="1"/>
  <c r="L707" i="1"/>
  <c r="Z706" i="1"/>
  <c r="AD705" i="1"/>
  <c r="S705" i="1"/>
  <c r="L704" i="1"/>
  <c r="AA703" i="1"/>
  <c r="AD702" i="1"/>
  <c r="T702" i="1"/>
  <c r="M701" i="1"/>
  <c r="AA700" i="1"/>
  <c r="AA698" i="1"/>
  <c r="K698" i="1"/>
  <c r="R697" i="1"/>
  <c r="U696" i="1"/>
  <c r="AA695" i="1"/>
  <c r="AC694" i="1"/>
  <c r="AJ693" i="1"/>
  <c r="M693" i="1"/>
  <c r="R691" i="1"/>
  <c r="Z689" i="1"/>
  <c r="AC688" i="1"/>
  <c r="J688" i="1"/>
  <c r="AC686" i="1"/>
  <c r="Z681" i="1"/>
  <c r="S680" i="1"/>
  <c r="L679" i="1"/>
  <c r="AD677" i="1"/>
  <c r="AA672" i="1"/>
  <c r="T671" i="1"/>
  <c r="M670" i="1"/>
  <c r="L667" i="1"/>
  <c r="T665" i="1"/>
  <c r="AA663" i="1"/>
  <c r="Z657" i="1"/>
  <c r="AO740" i="1"/>
  <c r="AX735" i="1"/>
  <c r="AO721" i="1"/>
  <c r="AN657" i="1"/>
  <c r="AV657" i="1"/>
  <c r="AM658" i="1"/>
  <c r="AU658" i="1"/>
  <c r="AL659" i="1"/>
  <c r="AT659" i="1"/>
  <c r="AK660" i="1"/>
  <c r="AS660" i="1"/>
  <c r="BA660" i="1"/>
  <c r="AR661" i="1"/>
  <c r="AZ661" i="1"/>
  <c r="BG661" i="1"/>
  <c r="AY662" i="1"/>
  <c r="AP663" i="1"/>
  <c r="AX663" i="1"/>
  <c r="AO664" i="1"/>
  <c r="AW664" i="1"/>
  <c r="AN665" i="1"/>
  <c r="AV665" i="1"/>
  <c r="AM666" i="1"/>
  <c r="AU666" i="1"/>
  <c r="AL667" i="1"/>
  <c r="AT667" i="1"/>
  <c r="AK668" i="1"/>
  <c r="AS668" i="1"/>
  <c r="BA668" i="1"/>
  <c r="AR669" i="1"/>
  <c r="AZ669" i="1"/>
  <c r="BG669" i="1"/>
  <c r="AY670" i="1"/>
  <c r="AP671" i="1"/>
  <c r="AX671" i="1"/>
  <c r="AO672" i="1"/>
  <c r="AW672" i="1"/>
  <c r="AN673" i="1"/>
  <c r="AO657" i="1"/>
  <c r="AW657" i="1"/>
  <c r="AN658" i="1"/>
  <c r="AV658" i="1"/>
  <c r="AM659" i="1"/>
  <c r="AU659" i="1"/>
  <c r="AL660" i="1"/>
  <c r="AT660" i="1"/>
  <c r="AK661" i="1"/>
  <c r="AS661" i="1"/>
  <c r="BA661" i="1"/>
  <c r="AR662" i="1"/>
  <c r="AZ662" i="1"/>
  <c r="BG662" i="1"/>
  <c r="AY663" i="1"/>
  <c r="AP664" i="1"/>
  <c r="AX664" i="1"/>
  <c r="AO665" i="1"/>
  <c r="AW665" i="1"/>
  <c r="AN666" i="1"/>
  <c r="AV666" i="1"/>
  <c r="AM667" i="1"/>
  <c r="AU667" i="1"/>
  <c r="AL668" i="1"/>
  <c r="AT668" i="1"/>
  <c r="AK669" i="1"/>
  <c r="AS669" i="1"/>
  <c r="BA669" i="1"/>
  <c r="AR670" i="1"/>
  <c r="AZ670" i="1"/>
  <c r="BG670" i="1"/>
  <c r="AY671" i="1"/>
  <c r="AP672" i="1"/>
  <c r="AX672" i="1"/>
  <c r="AO673" i="1"/>
  <c r="AW673" i="1"/>
  <c r="AN674" i="1"/>
  <c r="AV674" i="1"/>
  <c r="AM675" i="1"/>
  <c r="AU675" i="1"/>
  <c r="AL676" i="1"/>
  <c r="AT676" i="1"/>
  <c r="AK677" i="1"/>
  <c r="AP657" i="1"/>
  <c r="AX657" i="1"/>
  <c r="AO658" i="1"/>
  <c r="AW658" i="1"/>
  <c r="AN659" i="1"/>
  <c r="AV659" i="1"/>
  <c r="AM660" i="1"/>
  <c r="AU660" i="1"/>
  <c r="AL661" i="1"/>
  <c r="AT661" i="1"/>
  <c r="AK662" i="1"/>
  <c r="AS662" i="1"/>
  <c r="BA662" i="1"/>
  <c r="AR663" i="1"/>
  <c r="AZ663" i="1"/>
  <c r="BG663" i="1"/>
  <c r="AY664" i="1"/>
  <c r="AP665" i="1"/>
  <c r="AX665" i="1"/>
  <c r="AO666" i="1"/>
  <c r="AW666" i="1"/>
  <c r="AN667" i="1"/>
  <c r="AV667" i="1"/>
  <c r="AM668" i="1"/>
  <c r="AU668" i="1"/>
  <c r="AL669" i="1"/>
  <c r="AT669" i="1"/>
  <c r="AK670" i="1"/>
  <c r="AS670" i="1"/>
  <c r="BA670" i="1"/>
  <c r="AR671" i="1"/>
  <c r="AZ671" i="1"/>
  <c r="BG671" i="1"/>
  <c r="AY672" i="1"/>
  <c r="AP673" i="1"/>
  <c r="AX673" i="1"/>
  <c r="AO674" i="1"/>
  <c r="AW674" i="1"/>
  <c r="AN675" i="1"/>
  <c r="AV675" i="1"/>
  <c r="AM676" i="1"/>
  <c r="AU676" i="1"/>
  <c r="AL677" i="1"/>
  <c r="AQ657" i="1"/>
  <c r="AQ742" i="1" s="1"/>
  <c r="AY657" i="1"/>
  <c r="AP658" i="1"/>
  <c r="AX658" i="1"/>
  <c r="AO659" i="1"/>
  <c r="AW659" i="1"/>
  <c r="AN660" i="1"/>
  <c r="AV660" i="1"/>
  <c r="AM661" i="1"/>
  <c r="AU661" i="1"/>
  <c r="AL662" i="1"/>
  <c r="AT662" i="1"/>
  <c r="AK663" i="1"/>
  <c r="AS663" i="1"/>
  <c r="BA663" i="1"/>
  <c r="AR664" i="1"/>
  <c r="AZ664" i="1"/>
  <c r="BG664" i="1"/>
  <c r="AY665" i="1"/>
  <c r="AP666" i="1"/>
  <c r="AX666" i="1"/>
  <c r="AO667" i="1"/>
  <c r="AW667" i="1"/>
  <c r="AN668" i="1"/>
  <c r="AV668" i="1"/>
  <c r="AM669" i="1"/>
  <c r="AU669" i="1"/>
  <c r="AL670" i="1"/>
  <c r="AT670" i="1"/>
  <c r="AK671" i="1"/>
  <c r="AS671" i="1"/>
  <c r="BA671" i="1"/>
  <c r="AR672" i="1"/>
  <c r="AZ672" i="1"/>
  <c r="BG672" i="1"/>
  <c r="AY673" i="1"/>
  <c r="AP674" i="1"/>
  <c r="AX674" i="1"/>
  <c r="AO675" i="1"/>
  <c r="AW675" i="1"/>
  <c r="AN676" i="1"/>
  <c r="AV676" i="1"/>
  <c r="AM677" i="1"/>
  <c r="AR657" i="1"/>
  <c r="AZ657" i="1"/>
  <c r="BG657" i="1"/>
  <c r="AY658" i="1"/>
  <c r="AP659" i="1"/>
  <c r="AX659" i="1"/>
  <c r="AO660" i="1"/>
  <c r="AW660" i="1"/>
  <c r="AN661" i="1"/>
  <c r="AV661" i="1"/>
  <c r="AM662" i="1"/>
  <c r="AU662" i="1"/>
  <c r="AL663" i="1"/>
  <c r="AT663" i="1"/>
  <c r="AK664" i="1"/>
  <c r="AS664" i="1"/>
  <c r="BA664" i="1"/>
  <c r="AR665" i="1"/>
  <c r="AZ665" i="1"/>
  <c r="BG665" i="1"/>
  <c r="AY666" i="1"/>
  <c r="AP667" i="1"/>
  <c r="AX667" i="1"/>
  <c r="AO668" i="1"/>
  <c r="AW668" i="1"/>
  <c r="AN669" i="1"/>
  <c r="AV669" i="1"/>
  <c r="AM670" i="1"/>
  <c r="AU670" i="1"/>
  <c r="AL671" i="1"/>
  <c r="AT671" i="1"/>
  <c r="AK672" i="1"/>
  <c r="AS672" i="1"/>
  <c r="BA672" i="1"/>
  <c r="AK657" i="1"/>
  <c r="AS657" i="1"/>
  <c r="BA657" i="1"/>
  <c r="AR658" i="1"/>
  <c r="AZ658" i="1"/>
  <c r="BG658" i="1"/>
  <c r="AY659" i="1"/>
  <c r="AP660" i="1"/>
  <c r="AX660" i="1"/>
  <c r="AO661" i="1"/>
  <c r="AW661" i="1"/>
  <c r="AN662" i="1"/>
  <c r="AV662" i="1"/>
  <c r="AM663" i="1"/>
  <c r="AU663" i="1"/>
  <c r="AL664" i="1"/>
  <c r="AT664" i="1"/>
  <c r="AL657" i="1"/>
  <c r="AT657" i="1"/>
  <c r="AK658" i="1"/>
  <c r="AS658" i="1"/>
  <c r="BA658" i="1"/>
  <c r="AR659" i="1"/>
  <c r="AZ659" i="1"/>
  <c r="BG659" i="1"/>
  <c r="AY660" i="1"/>
  <c r="AP661" i="1"/>
  <c r="AX661" i="1"/>
  <c r="AO662" i="1"/>
  <c r="AW662" i="1"/>
  <c r="AN663" i="1"/>
  <c r="AV663" i="1"/>
  <c r="AM664" i="1"/>
  <c r="AL658" i="1"/>
  <c r="AZ660" i="1"/>
  <c r="AO663" i="1"/>
  <c r="AK665" i="1"/>
  <c r="BA666" i="1"/>
  <c r="AY667" i="1"/>
  <c r="AR668" i="1"/>
  <c r="AP669" i="1"/>
  <c r="AN670" i="1"/>
  <c r="AT658" i="1"/>
  <c r="BG660" i="1"/>
  <c r="AW663" i="1"/>
  <c r="AL665" i="1"/>
  <c r="AZ667" i="1"/>
  <c r="AX668" i="1"/>
  <c r="AO670" i="1"/>
  <c r="AM671" i="1"/>
  <c r="AT673" i="1"/>
  <c r="BG673" i="1"/>
  <c r="AT674" i="1"/>
  <c r="BG674" i="1"/>
  <c r="AT675" i="1"/>
  <c r="BG675" i="1"/>
  <c r="AW676" i="1"/>
  <c r="BG676" i="1"/>
  <c r="AT677" i="1"/>
  <c r="AK678" i="1"/>
  <c r="AS678" i="1"/>
  <c r="BA678" i="1"/>
  <c r="AR679" i="1"/>
  <c r="AZ679" i="1"/>
  <c r="BG679" i="1"/>
  <c r="AY680" i="1"/>
  <c r="AP681" i="1"/>
  <c r="AX681" i="1"/>
  <c r="AO682" i="1"/>
  <c r="AW682" i="1"/>
  <c r="AN683" i="1"/>
  <c r="AV683" i="1"/>
  <c r="AM684" i="1"/>
  <c r="AU684" i="1"/>
  <c r="AL685" i="1"/>
  <c r="AT685" i="1"/>
  <c r="AK686" i="1"/>
  <c r="AS686" i="1"/>
  <c r="BA686" i="1"/>
  <c r="AR687" i="1"/>
  <c r="AZ687" i="1"/>
  <c r="BG687" i="1"/>
  <c r="AY688" i="1"/>
  <c r="AP689" i="1"/>
  <c r="AX689" i="1"/>
  <c r="AO690" i="1"/>
  <c r="AW690" i="1"/>
  <c r="AN691" i="1"/>
  <c r="AV691" i="1"/>
  <c r="AM692" i="1"/>
  <c r="AU692" i="1"/>
  <c r="AL693" i="1"/>
  <c r="AT693" i="1"/>
  <c r="AK694" i="1"/>
  <c r="AS694" i="1"/>
  <c r="BA694" i="1"/>
  <c r="AR695" i="1"/>
  <c r="AZ695" i="1"/>
  <c r="BG695" i="1"/>
  <c r="AM665" i="1"/>
  <c r="AK666" i="1"/>
  <c r="BG666" i="1"/>
  <c r="BA667" i="1"/>
  <c r="AY668" i="1"/>
  <c r="AW669" i="1"/>
  <c r="AP670" i="1"/>
  <c r="AN671" i="1"/>
  <c r="AK659" i="1"/>
  <c r="AY661" i="1"/>
  <c r="AN664" i="1"/>
  <c r="AS665" i="1"/>
  <c r="AL666" i="1"/>
  <c r="AS659" i="1"/>
  <c r="AU664" i="1"/>
  <c r="AT665" i="1"/>
  <c r="AR666" i="1"/>
  <c r="AK667" i="1"/>
  <c r="AY669" i="1"/>
  <c r="AW670" i="1"/>
  <c r="AU671" i="1"/>
  <c r="AN672" i="1"/>
  <c r="AK673" i="1"/>
  <c r="AZ673" i="1"/>
  <c r="AL674" i="1"/>
  <c r="AZ674" i="1"/>
  <c r="AL675" i="1"/>
  <c r="AZ675" i="1"/>
  <c r="AO676" i="1"/>
  <c r="AZ676" i="1"/>
  <c r="AO677" i="1"/>
  <c r="AW677" i="1"/>
  <c r="AN678" i="1"/>
  <c r="AV678" i="1"/>
  <c r="AM679" i="1"/>
  <c r="AU679" i="1"/>
  <c r="AL680" i="1"/>
  <c r="AT680" i="1"/>
  <c r="AK681" i="1"/>
  <c r="AS681" i="1"/>
  <c r="BA681" i="1"/>
  <c r="AR682" i="1"/>
  <c r="AZ682" i="1"/>
  <c r="BG682" i="1"/>
  <c r="AY683" i="1"/>
  <c r="AP684" i="1"/>
  <c r="AX684" i="1"/>
  <c r="AO685" i="1"/>
  <c r="AW685" i="1"/>
  <c r="AN686" i="1"/>
  <c r="AV686" i="1"/>
  <c r="AM687" i="1"/>
  <c r="AU687" i="1"/>
  <c r="AL688" i="1"/>
  <c r="AT688" i="1"/>
  <c r="AK689" i="1"/>
  <c r="AS689" i="1"/>
  <c r="BA689" i="1"/>
  <c r="AR690" i="1"/>
  <c r="AZ690" i="1"/>
  <c r="AY691" i="1"/>
  <c r="AP692" i="1"/>
  <c r="AX692" i="1"/>
  <c r="AO693" i="1"/>
  <c r="AW693" i="1"/>
  <c r="AN694" i="1"/>
  <c r="AV694" i="1"/>
  <c r="AM695" i="1"/>
  <c r="AU695" i="1"/>
  <c r="AL696" i="1"/>
  <c r="AT696" i="1"/>
  <c r="AM657" i="1"/>
  <c r="BA659" i="1"/>
  <c r="AP662" i="1"/>
  <c r="AV664" i="1"/>
  <c r="AU665" i="1"/>
  <c r="AX662" i="1"/>
  <c r="AZ666" i="1"/>
  <c r="AZ668" i="1"/>
  <c r="AV670" i="1"/>
  <c r="AS674" i="1"/>
  <c r="AK675" i="1"/>
  <c r="AS676" i="1"/>
  <c r="AN677" i="1"/>
  <c r="AY677" i="1"/>
  <c r="AU678" i="1"/>
  <c r="AN680" i="1"/>
  <c r="AX680" i="1"/>
  <c r="AU681" i="1"/>
  <c r="AM683" i="1"/>
  <c r="AX683" i="1"/>
  <c r="AT684" i="1"/>
  <c r="BA685" i="1"/>
  <c r="AM686" i="1"/>
  <c r="AX686" i="1"/>
  <c r="BG686" i="1"/>
  <c r="AT687" i="1"/>
  <c r="AP688" i="1"/>
  <c r="BA688" i="1"/>
  <c r="AM689" i="1"/>
  <c r="AW689" i="1"/>
  <c r="BG689" i="1"/>
  <c r="AT690" i="1"/>
  <c r="AP691" i="1"/>
  <c r="BA691" i="1"/>
  <c r="AL692" i="1"/>
  <c r="AW692" i="1"/>
  <c r="BG692" i="1"/>
  <c r="AS693" i="1"/>
  <c r="AP694" i="1"/>
  <c r="AZ694" i="1"/>
  <c r="AL695" i="1"/>
  <c r="AW695" i="1"/>
  <c r="AS696" i="1"/>
  <c r="AL697" i="1"/>
  <c r="AT697" i="1"/>
  <c r="AK698" i="1"/>
  <c r="AS698" i="1"/>
  <c r="BA698" i="1"/>
  <c r="AR699" i="1"/>
  <c r="AX670" i="1"/>
  <c r="AL672" i="1"/>
  <c r="AL673" i="1"/>
  <c r="AU674" i="1"/>
  <c r="AP675" i="1"/>
  <c r="AX676" i="1"/>
  <c r="AP677" i="1"/>
  <c r="AZ677" i="1"/>
  <c r="AL678" i="1"/>
  <c r="AW678" i="1"/>
  <c r="AS679" i="1"/>
  <c r="AO680" i="1"/>
  <c r="AZ680" i="1"/>
  <c r="AL681" i="1"/>
  <c r="AV681" i="1"/>
  <c r="AS682" i="1"/>
  <c r="AO683" i="1"/>
  <c r="AZ683" i="1"/>
  <c r="AK684" i="1"/>
  <c r="AV684" i="1"/>
  <c r="AR685" i="1"/>
  <c r="AO686" i="1"/>
  <c r="AY686" i="1"/>
  <c r="AK687" i="1"/>
  <c r="AV687" i="1"/>
  <c r="AR688" i="1"/>
  <c r="AN689" i="1"/>
  <c r="AY689" i="1"/>
  <c r="AK690" i="1"/>
  <c r="AU690" i="1"/>
  <c r="AR691" i="1"/>
  <c r="AN692" i="1"/>
  <c r="AY692" i="1"/>
  <c r="AU693" i="1"/>
  <c r="AN695" i="1"/>
  <c r="AX695" i="1"/>
  <c r="AU696" i="1"/>
  <c r="AM697" i="1"/>
  <c r="AU697" i="1"/>
  <c r="AL698" i="1"/>
  <c r="AT698" i="1"/>
  <c r="AK699" i="1"/>
  <c r="AS699" i="1"/>
  <c r="BA699" i="1"/>
  <c r="AR700" i="1"/>
  <c r="AZ700" i="1"/>
  <c r="AR667" i="1"/>
  <c r="BG668" i="1"/>
  <c r="AM672" i="1"/>
  <c r="AM673" i="1"/>
  <c r="AY674" i="1"/>
  <c r="AY676" i="1"/>
  <c r="BA677" i="1"/>
  <c r="AM678" i="1"/>
  <c r="AX678" i="1"/>
  <c r="BG678" i="1"/>
  <c r="AT679" i="1"/>
  <c r="AP680" i="1"/>
  <c r="BA680" i="1"/>
  <c r="AM681" i="1"/>
  <c r="AW681" i="1"/>
  <c r="BG681" i="1"/>
  <c r="AT682" i="1"/>
  <c r="AP683" i="1"/>
  <c r="BA683" i="1"/>
  <c r="AL684" i="1"/>
  <c r="AW684" i="1"/>
  <c r="AS685" i="1"/>
  <c r="AP686" i="1"/>
  <c r="AZ686" i="1"/>
  <c r="AL687" i="1"/>
  <c r="AW687" i="1"/>
  <c r="AS688" i="1"/>
  <c r="AO689" i="1"/>
  <c r="AZ689" i="1"/>
  <c r="AL690" i="1"/>
  <c r="AV690" i="1"/>
  <c r="AS691" i="1"/>
  <c r="AO692" i="1"/>
  <c r="AZ692" i="1"/>
  <c r="AK693" i="1"/>
  <c r="AV693" i="1"/>
  <c r="AR694" i="1"/>
  <c r="AO695" i="1"/>
  <c r="AY695" i="1"/>
  <c r="AK696" i="1"/>
  <c r="AV696" i="1"/>
  <c r="AN697" i="1"/>
  <c r="AV697" i="1"/>
  <c r="AM698" i="1"/>
  <c r="AU698" i="1"/>
  <c r="AL699" i="1"/>
  <c r="AT699" i="1"/>
  <c r="AK700" i="1"/>
  <c r="AS700" i="1"/>
  <c r="BA700" i="1"/>
  <c r="AR701" i="1"/>
  <c r="AZ701" i="1"/>
  <c r="AY702" i="1"/>
  <c r="AP703" i="1"/>
  <c r="AX703" i="1"/>
  <c r="AO704" i="1"/>
  <c r="AW704" i="1"/>
  <c r="AN705" i="1"/>
  <c r="AV705" i="1"/>
  <c r="AM706" i="1"/>
  <c r="AU706" i="1"/>
  <c r="AL707" i="1"/>
  <c r="AT707" i="1"/>
  <c r="AK708" i="1"/>
  <c r="AS708" i="1"/>
  <c r="BA708" i="1"/>
  <c r="AR709" i="1"/>
  <c r="AZ709" i="1"/>
  <c r="BG709" i="1"/>
  <c r="AY710" i="1"/>
  <c r="AP711" i="1"/>
  <c r="AX711" i="1"/>
  <c r="AO712" i="1"/>
  <c r="AW712" i="1"/>
  <c r="AN713" i="1"/>
  <c r="AV713" i="1"/>
  <c r="AM714" i="1"/>
  <c r="AU714" i="1"/>
  <c r="AL715" i="1"/>
  <c r="AT715" i="1"/>
  <c r="AK716" i="1"/>
  <c r="AS716" i="1"/>
  <c r="BA716" i="1"/>
  <c r="AR717" i="1"/>
  <c r="AZ717" i="1"/>
  <c r="BG717" i="1"/>
  <c r="AY718" i="1"/>
  <c r="AP719" i="1"/>
  <c r="AX719" i="1"/>
  <c r="AO720" i="1"/>
  <c r="AW720" i="1"/>
  <c r="AN721" i="1"/>
  <c r="AV721" i="1"/>
  <c r="AM722" i="1"/>
  <c r="AU722" i="1"/>
  <c r="AL723" i="1"/>
  <c r="AT723" i="1"/>
  <c r="AK724" i="1"/>
  <c r="AS724" i="1"/>
  <c r="BA724" i="1"/>
  <c r="AR725" i="1"/>
  <c r="AZ725" i="1"/>
  <c r="AY726" i="1"/>
  <c r="AP727" i="1"/>
  <c r="AX727" i="1"/>
  <c r="AO728" i="1"/>
  <c r="AW728" i="1"/>
  <c r="AN729" i="1"/>
  <c r="AV729" i="1"/>
  <c r="AM730" i="1"/>
  <c r="AU730" i="1"/>
  <c r="AL731" i="1"/>
  <c r="AS667" i="1"/>
  <c r="AO669" i="1"/>
  <c r="AT672" i="1"/>
  <c r="AR673" i="1"/>
  <c r="BA674" i="1"/>
  <c r="AR675" i="1"/>
  <c r="BA676" i="1"/>
  <c r="AR677" i="1"/>
  <c r="AO678" i="1"/>
  <c r="AY678" i="1"/>
  <c r="AK679" i="1"/>
  <c r="AV679" i="1"/>
  <c r="AR680" i="1"/>
  <c r="AN681" i="1"/>
  <c r="AY681" i="1"/>
  <c r="AK682" i="1"/>
  <c r="AU682" i="1"/>
  <c r="AR683" i="1"/>
  <c r="AN684" i="1"/>
  <c r="AY684" i="1"/>
  <c r="AU685" i="1"/>
  <c r="AN687" i="1"/>
  <c r="AX687" i="1"/>
  <c r="AU688" i="1"/>
  <c r="AM690" i="1"/>
  <c r="AX690" i="1"/>
  <c r="AT691" i="1"/>
  <c r="BA692" i="1"/>
  <c r="AM693" i="1"/>
  <c r="AX693" i="1"/>
  <c r="BG693" i="1"/>
  <c r="AT694" i="1"/>
  <c r="AP695" i="1"/>
  <c r="BA695" i="1"/>
  <c r="AM696" i="1"/>
  <c r="AW696" i="1"/>
  <c r="AO697" i="1"/>
  <c r="AW697" i="1"/>
  <c r="AN698" i="1"/>
  <c r="AV698" i="1"/>
  <c r="AM699" i="1"/>
  <c r="AU699" i="1"/>
  <c r="AL700" i="1"/>
  <c r="AT700" i="1"/>
  <c r="AK701" i="1"/>
  <c r="AU657" i="1"/>
  <c r="BA665" i="1"/>
  <c r="AX669" i="1"/>
  <c r="AO671" i="1"/>
  <c r="AU672" i="1"/>
  <c r="AS673" i="1"/>
  <c r="AK674" i="1"/>
  <c r="AS675" i="1"/>
  <c r="AK676" i="1"/>
  <c r="AS677" i="1"/>
  <c r="AP678" i="1"/>
  <c r="AZ678" i="1"/>
  <c r="AL679" i="1"/>
  <c r="AW679" i="1"/>
  <c r="AS680" i="1"/>
  <c r="AO681" i="1"/>
  <c r="AZ681" i="1"/>
  <c r="AL682" i="1"/>
  <c r="AV682" i="1"/>
  <c r="AS683" i="1"/>
  <c r="AO684" i="1"/>
  <c r="AZ684" i="1"/>
  <c r="AK685" i="1"/>
  <c r="AV685" i="1"/>
  <c r="AR686" i="1"/>
  <c r="AO687" i="1"/>
  <c r="AY687" i="1"/>
  <c r="AK688" i="1"/>
  <c r="AV688" i="1"/>
  <c r="AR689" i="1"/>
  <c r="AN690" i="1"/>
  <c r="AY690" i="1"/>
  <c r="AK691" i="1"/>
  <c r="AU691" i="1"/>
  <c r="AR692" i="1"/>
  <c r="AN693" i="1"/>
  <c r="AY693" i="1"/>
  <c r="AU694" i="1"/>
  <c r="AN696" i="1"/>
  <c r="AX696" i="1"/>
  <c r="AP697" i="1"/>
  <c r="AX697" i="1"/>
  <c r="AO698" i="1"/>
  <c r="AW698" i="1"/>
  <c r="AN699" i="1"/>
  <c r="AV699" i="1"/>
  <c r="AM700" i="1"/>
  <c r="AU700" i="1"/>
  <c r="AL701" i="1"/>
  <c r="AT701" i="1"/>
  <c r="AK702" i="1"/>
  <c r="AS702" i="1"/>
  <c r="BA702" i="1"/>
  <c r="AR703" i="1"/>
  <c r="AZ703" i="1"/>
  <c r="BG703" i="1"/>
  <c r="AY704" i="1"/>
  <c r="AP705" i="1"/>
  <c r="AX705" i="1"/>
  <c r="AO706" i="1"/>
  <c r="AW706" i="1"/>
  <c r="AN707" i="1"/>
  <c r="AV707" i="1"/>
  <c r="AM708" i="1"/>
  <c r="AU708" i="1"/>
  <c r="AL709" i="1"/>
  <c r="AT709" i="1"/>
  <c r="AK710" i="1"/>
  <c r="AS710" i="1"/>
  <c r="BA710" i="1"/>
  <c r="AR711" i="1"/>
  <c r="AZ711" i="1"/>
  <c r="AY712" i="1"/>
  <c r="AP713" i="1"/>
  <c r="AX713" i="1"/>
  <c r="AO714" i="1"/>
  <c r="AW714" i="1"/>
  <c r="AN715" i="1"/>
  <c r="AV715" i="1"/>
  <c r="AM716" i="1"/>
  <c r="AU716" i="1"/>
  <c r="AL717" i="1"/>
  <c r="AT717" i="1"/>
  <c r="AK718" i="1"/>
  <c r="AS718" i="1"/>
  <c r="BA718" i="1"/>
  <c r="AR719" i="1"/>
  <c r="AZ719" i="1"/>
  <c r="BG719" i="1"/>
  <c r="AY720" i="1"/>
  <c r="AP721" i="1"/>
  <c r="AX721" i="1"/>
  <c r="AO722" i="1"/>
  <c r="AW722" i="1"/>
  <c r="AN723" i="1"/>
  <c r="AV723" i="1"/>
  <c r="AM724" i="1"/>
  <c r="AU724" i="1"/>
  <c r="AL725" i="1"/>
  <c r="AT725" i="1"/>
  <c r="AK726" i="1"/>
  <c r="AS726" i="1"/>
  <c r="BA726" i="1"/>
  <c r="AR727" i="1"/>
  <c r="AZ727" i="1"/>
  <c r="BG727" i="1"/>
  <c r="AY728" i="1"/>
  <c r="AP729" i="1"/>
  <c r="AX729" i="1"/>
  <c r="AO730" i="1"/>
  <c r="AW730" i="1"/>
  <c r="AN731" i="1"/>
  <c r="AV731" i="1"/>
  <c r="AM732" i="1"/>
  <c r="AU732" i="1"/>
  <c r="AV671" i="1"/>
  <c r="AV672" i="1"/>
  <c r="AU673" i="1"/>
  <c r="AM674" i="1"/>
  <c r="AX675" i="1"/>
  <c r="AP676" i="1"/>
  <c r="AU677" i="1"/>
  <c r="AN679" i="1"/>
  <c r="AX679" i="1"/>
  <c r="AU680" i="1"/>
  <c r="AM682" i="1"/>
  <c r="AX682" i="1"/>
  <c r="AT683" i="1"/>
  <c r="BA684" i="1"/>
  <c r="AM685" i="1"/>
  <c r="AX685" i="1"/>
  <c r="BG685" i="1"/>
  <c r="AT686" i="1"/>
  <c r="AP687" i="1"/>
  <c r="BA687" i="1"/>
  <c r="AM688" i="1"/>
  <c r="AW688" i="1"/>
  <c r="BG688" i="1"/>
  <c r="AT689" i="1"/>
  <c r="AP690" i="1"/>
  <c r="BA690" i="1"/>
  <c r="AL691" i="1"/>
  <c r="AW691" i="1"/>
  <c r="AS692" i="1"/>
  <c r="AP693" i="1"/>
  <c r="AZ693" i="1"/>
  <c r="AL694" i="1"/>
  <c r="AW694" i="1"/>
  <c r="AS695" i="1"/>
  <c r="AO696" i="1"/>
  <c r="AY696" i="1"/>
  <c r="AY697" i="1"/>
  <c r="AP698" i="1"/>
  <c r="AX698" i="1"/>
  <c r="AO699" i="1"/>
  <c r="AW699" i="1"/>
  <c r="AN700" i="1"/>
  <c r="AV700" i="1"/>
  <c r="AM701" i="1"/>
  <c r="AU701" i="1"/>
  <c r="AL702" i="1"/>
  <c r="AW671" i="1"/>
  <c r="AV677" i="1"/>
  <c r="AO679" i="1"/>
  <c r="AY682" i="1"/>
  <c r="AR684" i="1"/>
  <c r="AU689" i="1"/>
  <c r="AM691" i="1"/>
  <c r="AX694" i="1"/>
  <c r="AP696" i="1"/>
  <c r="AZ697" i="1"/>
  <c r="AS701" i="1"/>
  <c r="AT702" i="1"/>
  <c r="AO703" i="1"/>
  <c r="BA703" i="1"/>
  <c r="AL704" i="1"/>
  <c r="AV704" i="1"/>
  <c r="BG704" i="1"/>
  <c r="AS705" i="1"/>
  <c r="AP706" i="1"/>
  <c r="AZ706" i="1"/>
  <c r="AK707" i="1"/>
  <c r="AW707" i="1"/>
  <c r="AR708" i="1"/>
  <c r="AO709" i="1"/>
  <c r="AY709" i="1"/>
  <c r="AL710" i="1"/>
  <c r="AV710" i="1"/>
  <c r="AS711" i="1"/>
  <c r="AN712" i="1"/>
  <c r="AZ712" i="1"/>
  <c r="AK713" i="1"/>
  <c r="AU713" i="1"/>
  <c r="AR714" i="1"/>
  <c r="AO715" i="1"/>
  <c r="AY715" i="1"/>
  <c r="AV716" i="1"/>
  <c r="AN718" i="1"/>
  <c r="AX718" i="1"/>
  <c r="AK719" i="1"/>
  <c r="AU719" i="1"/>
  <c r="AR720" i="1"/>
  <c r="AM721" i="1"/>
  <c r="AY721" i="1"/>
  <c r="AT722" i="1"/>
  <c r="BA723" i="1"/>
  <c r="AN724" i="1"/>
  <c r="AX724" i="1"/>
  <c r="AU725" i="1"/>
  <c r="AP726" i="1"/>
  <c r="AM727" i="1"/>
  <c r="AW727" i="1"/>
  <c r="AT728" i="1"/>
  <c r="AR660" i="1"/>
  <c r="AX677" i="1"/>
  <c r="AP679" i="1"/>
  <c r="BG680" i="1"/>
  <c r="BA682" i="1"/>
  <c r="AS684" i="1"/>
  <c r="AL686" i="1"/>
  <c r="AV689" i="1"/>
  <c r="AO691" i="1"/>
  <c r="AY694" i="1"/>
  <c r="AR696" i="1"/>
  <c r="BA697" i="1"/>
  <c r="BG698" i="1"/>
  <c r="BG699" i="1"/>
  <c r="AV701" i="1"/>
  <c r="AU702" i="1"/>
  <c r="AM704" i="1"/>
  <c r="AX704" i="1"/>
  <c r="AT705" i="1"/>
  <c r="BA706" i="1"/>
  <c r="AM707" i="1"/>
  <c r="AX707" i="1"/>
  <c r="AT708" i="1"/>
  <c r="AP709" i="1"/>
  <c r="BA709" i="1"/>
  <c r="AM710" i="1"/>
  <c r="AW710" i="1"/>
  <c r="BG710" i="1"/>
  <c r="AT711" i="1"/>
  <c r="AP712" i="1"/>
  <c r="BA712" i="1"/>
  <c r="AL713" i="1"/>
  <c r="AW713" i="1"/>
  <c r="BG713" i="1"/>
  <c r="AS714" i="1"/>
  <c r="AP715" i="1"/>
  <c r="AZ715" i="1"/>
  <c r="AS666" i="1"/>
  <c r="AY675" i="1"/>
  <c r="AY679" i="1"/>
  <c r="AR681" i="1"/>
  <c r="AK683" i="1"/>
  <c r="AU686" i="1"/>
  <c r="AN688" i="1"/>
  <c r="AX691" i="1"/>
  <c r="BG694" i="1"/>
  <c r="AZ696" i="1"/>
  <c r="AP699" i="1"/>
  <c r="AO700" i="1"/>
  <c r="AW701" i="1"/>
  <c r="AV702" i="1"/>
  <c r="AS703" i="1"/>
  <c r="AN704" i="1"/>
  <c r="AZ704" i="1"/>
  <c r="AK705" i="1"/>
  <c r="AU705" i="1"/>
  <c r="AR706" i="1"/>
  <c r="AO707" i="1"/>
  <c r="AY707" i="1"/>
  <c r="AV708" i="1"/>
  <c r="AN710" i="1"/>
  <c r="AX710" i="1"/>
  <c r="AK711" i="1"/>
  <c r="AU711" i="1"/>
  <c r="AR712" i="1"/>
  <c r="AM713" i="1"/>
  <c r="AY713" i="1"/>
  <c r="AT666" i="1"/>
  <c r="BA675" i="1"/>
  <c r="BG677" i="1"/>
  <c r="BA679" i="1"/>
  <c r="AT681" i="1"/>
  <c r="AL683" i="1"/>
  <c r="AW686" i="1"/>
  <c r="AO688" i="1"/>
  <c r="AZ691" i="1"/>
  <c r="AR693" i="1"/>
  <c r="AK695" i="1"/>
  <c r="BA696" i="1"/>
  <c r="AP700" i="1"/>
  <c r="BG700" i="1"/>
  <c r="AX701" i="1"/>
  <c r="AM702" i="1"/>
  <c r="AW702" i="1"/>
  <c r="AT703" i="1"/>
  <c r="AP704" i="1"/>
  <c r="BA704" i="1"/>
  <c r="AL705" i="1"/>
  <c r="AW705" i="1"/>
  <c r="BG705" i="1"/>
  <c r="AS706" i="1"/>
  <c r="AP707" i="1"/>
  <c r="AZ707" i="1"/>
  <c r="AL708" i="1"/>
  <c r="AW708" i="1"/>
  <c r="AS709" i="1"/>
  <c r="AO710" i="1"/>
  <c r="AZ710" i="1"/>
  <c r="AL711" i="1"/>
  <c r="AV711" i="1"/>
  <c r="AS712" i="1"/>
  <c r="AO713" i="1"/>
  <c r="AZ713" i="1"/>
  <c r="AK714" i="1"/>
  <c r="AP668" i="1"/>
  <c r="AV673" i="1"/>
  <c r="AR678" i="1"/>
  <c r="AK680" i="1"/>
  <c r="AU683" i="1"/>
  <c r="AN685" i="1"/>
  <c r="AX688" i="1"/>
  <c r="BA693" i="1"/>
  <c r="AT695" i="1"/>
  <c r="AX699" i="1"/>
  <c r="AN701" i="1"/>
  <c r="AY701" i="1"/>
  <c r="AN702" i="1"/>
  <c r="AX702" i="1"/>
  <c r="AK703" i="1"/>
  <c r="AU703" i="1"/>
  <c r="AR704" i="1"/>
  <c r="AM705" i="1"/>
  <c r="AY705" i="1"/>
  <c r="AT706" i="1"/>
  <c r="BA707" i="1"/>
  <c r="AN708" i="1"/>
  <c r="AX708" i="1"/>
  <c r="BG708" i="1"/>
  <c r="AU709" i="1"/>
  <c r="AP710" i="1"/>
  <c r="AM711" i="1"/>
  <c r="AW711" i="1"/>
  <c r="AT712" i="1"/>
  <c r="BA713" i="1"/>
  <c r="AL714" i="1"/>
  <c r="AX714" i="1"/>
  <c r="BG714" i="1"/>
  <c r="AS715" i="1"/>
  <c r="AP716" i="1"/>
  <c r="AZ716" i="1"/>
  <c r="AM717" i="1"/>
  <c r="AW717" i="1"/>
  <c r="AT718" i="1"/>
  <c r="AO719" i="1"/>
  <c r="BA719" i="1"/>
  <c r="AL720" i="1"/>
  <c r="AV720" i="1"/>
  <c r="BG720" i="1"/>
  <c r="AS721" i="1"/>
  <c r="AP722" i="1"/>
  <c r="AZ722" i="1"/>
  <c r="AK723" i="1"/>
  <c r="AW723" i="1"/>
  <c r="AR724" i="1"/>
  <c r="AO725" i="1"/>
  <c r="AY725" i="1"/>
  <c r="AL726" i="1"/>
  <c r="AV726" i="1"/>
  <c r="AS727" i="1"/>
  <c r="AN728" i="1"/>
  <c r="AV680" i="1"/>
  <c r="AN682" i="1"/>
  <c r="AY685" i="1"/>
  <c r="AT692" i="1"/>
  <c r="AM694" i="1"/>
  <c r="AR697" i="1"/>
  <c r="AY698" i="1"/>
  <c r="AZ699" i="1"/>
  <c r="AX700" i="1"/>
  <c r="AP701" i="1"/>
  <c r="AP702" i="1"/>
  <c r="AM703" i="1"/>
  <c r="AW703" i="1"/>
  <c r="AT704" i="1"/>
  <c r="BA705" i="1"/>
  <c r="AL706" i="1"/>
  <c r="AX706" i="1"/>
  <c r="AS707" i="1"/>
  <c r="AP708" i="1"/>
  <c r="AZ708" i="1"/>
  <c r="AM709" i="1"/>
  <c r="AW709" i="1"/>
  <c r="AT710" i="1"/>
  <c r="AO711" i="1"/>
  <c r="BA711" i="1"/>
  <c r="AL712" i="1"/>
  <c r="AV712" i="1"/>
  <c r="AS713" i="1"/>
  <c r="AP714" i="1"/>
  <c r="AZ714" i="1"/>
  <c r="AK715" i="1"/>
  <c r="AW715" i="1"/>
  <c r="AR716" i="1"/>
  <c r="AO717" i="1"/>
  <c r="AM680" i="1"/>
  <c r="AY699" i="1"/>
  <c r="AO702" i="1"/>
  <c r="AZ705" i="1"/>
  <c r="AR707" i="1"/>
  <c r="AK709" i="1"/>
  <c r="AU712" i="1"/>
  <c r="AN714" i="1"/>
  <c r="AX716" i="1"/>
  <c r="AP717" i="1"/>
  <c r="AU718" i="1"/>
  <c r="BG718" i="1"/>
  <c r="AW719" i="1"/>
  <c r="AM720" i="1"/>
  <c r="BA720" i="1"/>
  <c r="AS722" i="1"/>
  <c r="BG722" i="1"/>
  <c r="AX723" i="1"/>
  <c r="AL724" i="1"/>
  <c r="AZ724" i="1"/>
  <c r="AP725" i="1"/>
  <c r="AT726" i="1"/>
  <c r="BG726" i="1"/>
  <c r="AV727" i="1"/>
  <c r="AL728" i="1"/>
  <c r="AZ728" i="1"/>
  <c r="AL729" i="1"/>
  <c r="AY729" i="1"/>
  <c r="AT730" i="1"/>
  <c r="AZ731" i="1"/>
  <c r="AS732" i="1"/>
  <c r="AK733" i="1"/>
  <c r="AS733" i="1"/>
  <c r="BA733" i="1"/>
  <c r="AR734" i="1"/>
  <c r="AZ734" i="1"/>
  <c r="BG734" i="1"/>
  <c r="AY735" i="1"/>
  <c r="AP736" i="1"/>
  <c r="AX736" i="1"/>
  <c r="AO737" i="1"/>
  <c r="AW737" i="1"/>
  <c r="AN738" i="1"/>
  <c r="AV738" i="1"/>
  <c r="AM739" i="1"/>
  <c r="AU739" i="1"/>
  <c r="AL740" i="1"/>
  <c r="AT740" i="1"/>
  <c r="AK741" i="1"/>
  <c r="AS741" i="1"/>
  <c r="BA741" i="1"/>
  <c r="AI657" i="1"/>
  <c r="AD658" i="1"/>
  <c r="M659" i="1"/>
  <c r="U659" i="1"/>
  <c r="AC659" i="1"/>
  <c r="L660" i="1"/>
  <c r="T660" i="1"/>
  <c r="K661" i="1"/>
  <c r="S661" i="1"/>
  <c r="AA661" i="1"/>
  <c r="J662" i="1"/>
  <c r="R662" i="1"/>
  <c r="Z662" i="1"/>
  <c r="Y663" i="1"/>
  <c r="AJ664" i="1"/>
  <c r="AI665" i="1"/>
  <c r="AD666" i="1"/>
  <c r="M667" i="1"/>
  <c r="U667" i="1"/>
  <c r="AC667" i="1"/>
  <c r="L668" i="1"/>
  <c r="AW680" i="1"/>
  <c r="AS687" i="1"/>
  <c r="AO694" i="1"/>
  <c r="AR702" i="1"/>
  <c r="AK704" i="1"/>
  <c r="AU707" i="1"/>
  <c r="AN709" i="1"/>
  <c r="AX712" i="1"/>
  <c r="AM715" i="1"/>
  <c r="BG715" i="1"/>
  <c r="AY716" i="1"/>
  <c r="AS717" i="1"/>
  <c r="AV718" i="1"/>
  <c r="AL719" i="1"/>
  <c r="AY719" i="1"/>
  <c r="AN720" i="1"/>
  <c r="AR721" i="1"/>
  <c r="AV722" i="1"/>
  <c r="AY723" i="1"/>
  <c r="AO724" i="1"/>
  <c r="AU726" i="1"/>
  <c r="AK727" i="1"/>
  <c r="AY727" i="1"/>
  <c r="AM728" i="1"/>
  <c r="BA728" i="1"/>
  <c r="AM729" i="1"/>
  <c r="AZ729" i="1"/>
  <c r="AK730" i="1"/>
  <c r="AV730" i="1"/>
  <c r="AR731" i="1"/>
  <c r="BA731" i="1"/>
  <c r="AK732" i="1"/>
  <c r="AT732" i="1"/>
  <c r="AL733" i="1"/>
  <c r="AT733" i="1"/>
  <c r="AK734" i="1"/>
  <c r="AS734" i="1"/>
  <c r="BA734" i="1"/>
  <c r="AR735" i="1"/>
  <c r="AZ735" i="1"/>
  <c r="AY736" i="1"/>
  <c r="AP737" i="1"/>
  <c r="AX737" i="1"/>
  <c r="AO738" i="1"/>
  <c r="AW738" i="1"/>
  <c r="AN739" i="1"/>
  <c r="AV739" i="1"/>
  <c r="BA673" i="1"/>
  <c r="AZ688" i="1"/>
  <c r="AV695" i="1"/>
  <c r="AW700" i="1"/>
  <c r="AZ702" i="1"/>
  <c r="AS704" i="1"/>
  <c r="AK706" i="1"/>
  <c r="AV709" i="1"/>
  <c r="AN711" i="1"/>
  <c r="AT714" i="1"/>
  <c r="AL716" i="1"/>
  <c r="AU717" i="1"/>
  <c r="AW718" i="1"/>
  <c r="AM719" i="1"/>
  <c r="AP720" i="1"/>
  <c r="AT721" i="1"/>
  <c r="BG721" i="1"/>
  <c r="AX722" i="1"/>
  <c r="AM723" i="1"/>
  <c r="AZ723" i="1"/>
  <c r="AP724" i="1"/>
  <c r="AS725" i="1"/>
  <c r="AW726" i="1"/>
  <c r="AL727" i="1"/>
  <c r="BA727" i="1"/>
  <c r="AP728" i="1"/>
  <c r="AO729" i="1"/>
  <c r="BA729" i="1"/>
  <c r="AL730" i="1"/>
  <c r="AX730" i="1"/>
  <c r="AS731" i="1"/>
  <c r="AL732" i="1"/>
  <c r="AV732" i="1"/>
  <c r="AM733" i="1"/>
  <c r="AU733" i="1"/>
  <c r="AL734" i="1"/>
  <c r="AT734" i="1"/>
  <c r="AK735" i="1"/>
  <c r="AS735" i="1"/>
  <c r="BA735" i="1"/>
  <c r="AR736" i="1"/>
  <c r="AZ736" i="1"/>
  <c r="AY737" i="1"/>
  <c r="AP738" i="1"/>
  <c r="AX738" i="1"/>
  <c r="AO739" i="1"/>
  <c r="AW739" i="1"/>
  <c r="AN740" i="1"/>
  <c r="AV740" i="1"/>
  <c r="AM741" i="1"/>
  <c r="AU741" i="1"/>
  <c r="Y657" i="1"/>
  <c r="AJ658" i="1"/>
  <c r="AI659" i="1"/>
  <c r="AR674" i="1"/>
  <c r="AP682" i="1"/>
  <c r="AL689" i="1"/>
  <c r="AY700" i="1"/>
  <c r="AU704" i="1"/>
  <c r="AN706" i="1"/>
  <c r="AX709" i="1"/>
  <c r="AV714" i="1"/>
  <c r="AR715" i="1"/>
  <c r="AN716" i="1"/>
  <c r="AV717" i="1"/>
  <c r="AL718" i="1"/>
  <c r="AZ718" i="1"/>
  <c r="AN719" i="1"/>
  <c r="AS720" i="1"/>
  <c r="AU721" i="1"/>
  <c r="AK722" i="1"/>
  <c r="AY722" i="1"/>
  <c r="AO723" i="1"/>
  <c r="AV725" i="1"/>
  <c r="AX726" i="1"/>
  <c r="AN727" i="1"/>
  <c r="AR728" i="1"/>
  <c r="AR729" i="1"/>
  <c r="AN730" i="1"/>
  <c r="AY730" i="1"/>
  <c r="AT731" i="1"/>
  <c r="AN732" i="1"/>
  <c r="AW732" i="1"/>
  <c r="AN733" i="1"/>
  <c r="AV733" i="1"/>
  <c r="AM734" i="1"/>
  <c r="AU734" i="1"/>
  <c r="AL735" i="1"/>
  <c r="AT735" i="1"/>
  <c r="AK736" i="1"/>
  <c r="AS736" i="1"/>
  <c r="BA736" i="1"/>
  <c r="AR737" i="1"/>
  <c r="AZ737" i="1"/>
  <c r="BG737" i="1"/>
  <c r="AY738" i="1"/>
  <c r="AP739" i="1"/>
  <c r="AX739" i="1"/>
  <c r="AR676" i="1"/>
  <c r="AW683" i="1"/>
  <c r="AS690" i="1"/>
  <c r="AK697" i="1"/>
  <c r="AO701" i="1"/>
  <c r="AL703" i="1"/>
  <c r="AV706" i="1"/>
  <c r="AO708" i="1"/>
  <c r="AY711" i="1"/>
  <c r="AR713" i="1"/>
  <c r="AY714" i="1"/>
  <c r="AU715" i="1"/>
  <c r="AO716" i="1"/>
  <c r="AX717" i="1"/>
  <c r="AM718" i="1"/>
  <c r="AT720" i="1"/>
  <c r="AW721" i="1"/>
  <c r="AL722" i="1"/>
  <c r="BA722" i="1"/>
  <c r="AP723" i="1"/>
  <c r="AT724" i="1"/>
  <c r="AW725" i="1"/>
  <c r="AM726" i="1"/>
  <c r="AZ726" i="1"/>
  <c r="AO727" i="1"/>
  <c r="AS728" i="1"/>
  <c r="AS729" i="1"/>
  <c r="AP730" i="1"/>
  <c r="AZ730" i="1"/>
  <c r="AK731" i="1"/>
  <c r="AU731" i="1"/>
  <c r="AO732" i="1"/>
  <c r="AX732" i="1"/>
  <c r="AO733" i="1"/>
  <c r="AW733" i="1"/>
  <c r="AN734" i="1"/>
  <c r="AV734" i="1"/>
  <c r="AM735" i="1"/>
  <c r="AU735" i="1"/>
  <c r="AL736" i="1"/>
  <c r="AT736" i="1"/>
  <c r="AK737" i="1"/>
  <c r="AS737" i="1"/>
  <c r="BA737" i="1"/>
  <c r="AR738" i="1"/>
  <c r="AZ738" i="1"/>
  <c r="AY739" i="1"/>
  <c r="AP740" i="1"/>
  <c r="AX740" i="1"/>
  <c r="AO741" i="1"/>
  <c r="AW741" i="1"/>
  <c r="K657" i="1"/>
  <c r="S657" i="1"/>
  <c r="AA657" i="1"/>
  <c r="J658" i="1"/>
  <c r="R658" i="1"/>
  <c r="Z658" i="1"/>
  <c r="Y659" i="1"/>
  <c r="AJ660" i="1"/>
  <c r="AI661" i="1"/>
  <c r="AD662" i="1"/>
  <c r="M663" i="1"/>
  <c r="U663" i="1"/>
  <c r="AC663" i="1"/>
  <c r="L664" i="1"/>
  <c r="T664" i="1"/>
  <c r="K665" i="1"/>
  <c r="S665" i="1"/>
  <c r="AA665" i="1"/>
  <c r="J666" i="1"/>
  <c r="R666" i="1"/>
  <c r="Z666" i="1"/>
  <c r="Y667" i="1"/>
  <c r="AJ668" i="1"/>
  <c r="AT678" i="1"/>
  <c r="AP685" i="1"/>
  <c r="AK692" i="1"/>
  <c r="AR698" i="1"/>
  <c r="BA701" i="1"/>
  <c r="AV703" i="1"/>
  <c r="AO705" i="1"/>
  <c r="AY708" i="1"/>
  <c r="AR710" i="1"/>
  <c r="AK712" i="1"/>
  <c r="BA715" i="1"/>
  <c r="AT716" i="1"/>
  <c r="AK717" i="1"/>
  <c r="BA717" i="1"/>
  <c r="AP718" i="1"/>
  <c r="AT719" i="1"/>
  <c r="AX720" i="1"/>
  <c r="AL721" i="1"/>
  <c r="BA721" i="1"/>
  <c r="AS723" i="1"/>
  <c r="BG723" i="1"/>
  <c r="AW724" i="1"/>
  <c r="AM725" i="1"/>
  <c r="BA725" i="1"/>
  <c r="AO726" i="1"/>
  <c r="AT727" i="1"/>
  <c r="AV728" i="1"/>
  <c r="AU729" i="1"/>
  <c r="AR730" i="1"/>
  <c r="AO731" i="1"/>
  <c r="AX731" i="1"/>
  <c r="AZ732" i="1"/>
  <c r="BG732" i="1"/>
  <c r="AY733" i="1"/>
  <c r="AP734" i="1"/>
  <c r="AX734" i="1"/>
  <c r="AO735" i="1"/>
  <c r="AW735" i="1"/>
  <c r="AN736" i="1"/>
  <c r="AV736" i="1"/>
  <c r="AM737" i="1"/>
  <c r="AU737" i="1"/>
  <c r="AL738" i="1"/>
  <c r="AT738" i="1"/>
  <c r="AK739" i="1"/>
  <c r="AS739" i="1"/>
  <c r="BA739" i="1"/>
  <c r="AR740" i="1"/>
  <c r="AZ740" i="1"/>
  <c r="AY741" i="1"/>
  <c r="M657" i="1"/>
  <c r="U657" i="1"/>
  <c r="AC657" i="1"/>
  <c r="L658" i="1"/>
  <c r="T658" i="1"/>
  <c r="K659" i="1"/>
  <c r="S659" i="1"/>
  <c r="AA659" i="1"/>
  <c r="J660" i="1"/>
  <c r="BA714" i="1"/>
  <c r="AY717" i="1"/>
  <c r="AN722" i="1"/>
  <c r="AV724" i="1"/>
  <c r="BG728" i="1"/>
  <c r="BA730" i="1"/>
  <c r="AP732" i="1"/>
  <c r="AX733" i="1"/>
  <c r="AM736" i="1"/>
  <c r="AT737" i="1"/>
  <c r="BA738" i="1"/>
  <c r="AU740" i="1"/>
  <c r="AL741" i="1"/>
  <c r="AJ657" i="1"/>
  <c r="AD659" i="1"/>
  <c r="S660" i="1"/>
  <c r="AI660" i="1"/>
  <c r="M662" i="1"/>
  <c r="J663" i="1"/>
  <c r="T663" i="1"/>
  <c r="AI663" i="1"/>
  <c r="AA664" i="1"/>
  <c r="M665" i="1"/>
  <c r="T666" i="1"/>
  <c r="AI666" i="1"/>
  <c r="AA667" i="1"/>
  <c r="M668" i="1"/>
  <c r="AI668" i="1"/>
  <c r="Y669" i="1"/>
  <c r="AJ670" i="1"/>
  <c r="AI671" i="1"/>
  <c r="AD672" i="1"/>
  <c r="M673" i="1"/>
  <c r="U673" i="1"/>
  <c r="AC673" i="1"/>
  <c r="L674" i="1"/>
  <c r="T674" i="1"/>
  <c r="K675" i="1"/>
  <c r="S675" i="1"/>
  <c r="AA675" i="1"/>
  <c r="J676" i="1"/>
  <c r="R676" i="1"/>
  <c r="Z676" i="1"/>
  <c r="Y677" i="1"/>
  <c r="AJ678" i="1"/>
  <c r="AI679" i="1"/>
  <c r="AD680" i="1"/>
  <c r="M681" i="1"/>
  <c r="U681" i="1"/>
  <c r="AC681" i="1"/>
  <c r="L682" i="1"/>
  <c r="T682" i="1"/>
  <c r="K683" i="1"/>
  <c r="S683" i="1"/>
  <c r="AA683" i="1"/>
  <c r="J684" i="1"/>
  <c r="R684" i="1"/>
  <c r="Z684" i="1"/>
  <c r="Y685" i="1"/>
  <c r="AJ686" i="1"/>
  <c r="AI687" i="1"/>
  <c r="AD688" i="1"/>
  <c r="M689" i="1"/>
  <c r="U689" i="1"/>
  <c r="AC689" i="1"/>
  <c r="L690" i="1"/>
  <c r="T690" i="1"/>
  <c r="K691" i="1"/>
  <c r="S691" i="1"/>
  <c r="AA691" i="1"/>
  <c r="J692" i="1"/>
  <c r="R692" i="1"/>
  <c r="Z692" i="1"/>
  <c r="Y693" i="1"/>
  <c r="AJ694" i="1"/>
  <c r="AI695" i="1"/>
  <c r="AD696" i="1"/>
  <c r="M697" i="1"/>
  <c r="U697" i="1"/>
  <c r="AC697" i="1"/>
  <c r="L698" i="1"/>
  <c r="T698" i="1"/>
  <c r="K699" i="1"/>
  <c r="S699" i="1"/>
  <c r="AA699" i="1"/>
  <c r="J700" i="1"/>
  <c r="R700" i="1"/>
  <c r="Z700" i="1"/>
  <c r="Y701" i="1"/>
  <c r="AJ702" i="1"/>
  <c r="AI703" i="1"/>
  <c r="AD704" i="1"/>
  <c r="M705" i="1"/>
  <c r="U705" i="1"/>
  <c r="AC705" i="1"/>
  <c r="L706" i="1"/>
  <c r="T706" i="1"/>
  <c r="K707" i="1"/>
  <c r="S707" i="1"/>
  <c r="AA707" i="1"/>
  <c r="J708" i="1"/>
  <c r="R708" i="1"/>
  <c r="AK720" i="1"/>
  <c r="AR722" i="1"/>
  <c r="AY724" i="1"/>
  <c r="AK729" i="1"/>
  <c r="AR732" i="1"/>
  <c r="AZ733" i="1"/>
  <c r="AO736" i="1"/>
  <c r="AV737" i="1"/>
  <c r="AW740" i="1"/>
  <c r="AN741" i="1"/>
  <c r="R657" i="1"/>
  <c r="Y658" i="1"/>
  <c r="AJ659" i="1"/>
  <c r="U660" i="1"/>
  <c r="R661" i="1"/>
  <c r="AC661" i="1"/>
  <c r="Y662" i="1"/>
  <c r="K663" i="1"/>
  <c r="AJ663" i="1"/>
  <c r="R664" i="1"/>
  <c r="AC664" i="1"/>
  <c r="Y665" i="1"/>
  <c r="K666" i="1"/>
  <c r="U666" i="1"/>
  <c r="AJ666" i="1"/>
  <c r="R667" i="1"/>
  <c r="Z669" i="1"/>
  <c r="Y670" i="1"/>
  <c r="AJ671" i="1"/>
  <c r="AI672" i="1"/>
  <c r="AD673" i="1"/>
  <c r="M674" i="1"/>
  <c r="U674" i="1"/>
  <c r="AC674" i="1"/>
  <c r="L675" i="1"/>
  <c r="T675" i="1"/>
  <c r="K676" i="1"/>
  <c r="S676" i="1"/>
  <c r="AA676" i="1"/>
  <c r="J677" i="1"/>
  <c r="R677" i="1"/>
  <c r="Z677" i="1"/>
  <c r="Y678" i="1"/>
  <c r="AJ679" i="1"/>
  <c r="AI680" i="1"/>
  <c r="AD681" i="1"/>
  <c r="M682" i="1"/>
  <c r="U682" i="1"/>
  <c r="AC682" i="1"/>
  <c r="L683" i="1"/>
  <c r="T683" i="1"/>
  <c r="K684" i="1"/>
  <c r="S684" i="1"/>
  <c r="AA684" i="1"/>
  <c r="J685" i="1"/>
  <c r="R685" i="1"/>
  <c r="Z685" i="1"/>
  <c r="Y686" i="1"/>
  <c r="AJ687" i="1"/>
  <c r="AI688" i="1"/>
  <c r="AD689" i="1"/>
  <c r="M690" i="1"/>
  <c r="U690" i="1"/>
  <c r="AC690" i="1"/>
  <c r="L691" i="1"/>
  <c r="T691" i="1"/>
  <c r="K692" i="1"/>
  <c r="S692" i="1"/>
  <c r="AA692" i="1"/>
  <c r="J693" i="1"/>
  <c r="R693" i="1"/>
  <c r="Z693" i="1"/>
  <c r="Y694" i="1"/>
  <c r="AJ695" i="1"/>
  <c r="AI696" i="1"/>
  <c r="BG683" i="1"/>
  <c r="AN703" i="1"/>
  <c r="AX715" i="1"/>
  <c r="AO718" i="1"/>
  <c r="AU720" i="1"/>
  <c r="AK725" i="1"/>
  <c r="AT729" i="1"/>
  <c r="AM731" i="1"/>
  <c r="AY732" i="1"/>
  <c r="AN735" i="1"/>
  <c r="AU736" i="1"/>
  <c r="AY740" i="1"/>
  <c r="AP741" i="1"/>
  <c r="T657" i="1"/>
  <c r="K658" i="1"/>
  <c r="AA658" i="1"/>
  <c r="R659" i="1"/>
  <c r="T661" i="1"/>
  <c r="AD661" i="1"/>
  <c r="AA662" i="1"/>
  <c r="L663" i="1"/>
  <c r="S664" i="1"/>
  <c r="AD664" i="1"/>
  <c r="Z665" i="1"/>
  <c r="L666" i="1"/>
  <c r="S667" i="1"/>
  <c r="AD667" i="1"/>
  <c r="Y668" i="1"/>
  <c r="R669" i="1"/>
  <c r="AA669" i="1"/>
  <c r="J670" i="1"/>
  <c r="R670" i="1"/>
  <c r="Z670" i="1"/>
  <c r="Y671" i="1"/>
  <c r="AJ672" i="1"/>
  <c r="AI673" i="1"/>
  <c r="AD674" i="1"/>
  <c r="M675" i="1"/>
  <c r="U675" i="1"/>
  <c r="AC675" i="1"/>
  <c r="L676" i="1"/>
  <c r="T676" i="1"/>
  <c r="K677" i="1"/>
  <c r="S677" i="1"/>
  <c r="AA677" i="1"/>
  <c r="J678" i="1"/>
  <c r="R678" i="1"/>
  <c r="Z678" i="1"/>
  <c r="Y679" i="1"/>
  <c r="AJ680" i="1"/>
  <c r="AI681" i="1"/>
  <c r="AD682" i="1"/>
  <c r="M683" i="1"/>
  <c r="U683" i="1"/>
  <c r="AC683" i="1"/>
  <c r="L684" i="1"/>
  <c r="T684" i="1"/>
  <c r="K685" i="1"/>
  <c r="S685" i="1"/>
  <c r="AA685" i="1"/>
  <c r="J686" i="1"/>
  <c r="R686" i="1"/>
  <c r="Z686" i="1"/>
  <c r="Y687" i="1"/>
  <c r="AJ688" i="1"/>
  <c r="AI689" i="1"/>
  <c r="AD690" i="1"/>
  <c r="M691" i="1"/>
  <c r="U691" i="1"/>
  <c r="AC691" i="1"/>
  <c r="L692" i="1"/>
  <c r="T692" i="1"/>
  <c r="K693" i="1"/>
  <c r="S693" i="1"/>
  <c r="AA693" i="1"/>
  <c r="J694" i="1"/>
  <c r="R694" i="1"/>
  <c r="Z694" i="1"/>
  <c r="Y695" i="1"/>
  <c r="AJ696" i="1"/>
  <c r="AI697" i="1"/>
  <c r="AD698" i="1"/>
  <c r="M699" i="1"/>
  <c r="U699" i="1"/>
  <c r="AC699" i="1"/>
  <c r="L700" i="1"/>
  <c r="T700" i="1"/>
  <c r="K701" i="1"/>
  <c r="S701" i="1"/>
  <c r="AA701" i="1"/>
  <c r="J702" i="1"/>
  <c r="R702" i="1"/>
  <c r="Z702" i="1"/>
  <c r="Y703" i="1"/>
  <c r="AJ704" i="1"/>
  <c r="AI705" i="1"/>
  <c r="AD706" i="1"/>
  <c r="AZ685" i="1"/>
  <c r="AY703" i="1"/>
  <c r="AU710" i="1"/>
  <c r="AR718" i="1"/>
  <c r="AZ720" i="1"/>
  <c r="AN725" i="1"/>
  <c r="AU727" i="1"/>
  <c r="AW729" i="1"/>
  <c r="AP731" i="1"/>
  <c r="BA732" i="1"/>
  <c r="AP735" i="1"/>
  <c r="AW736" i="1"/>
  <c r="AL739" i="1"/>
  <c r="AK740" i="1"/>
  <c r="BA740" i="1"/>
  <c r="AR741" i="1"/>
  <c r="M658" i="1"/>
  <c r="AC658" i="1"/>
  <c r="T659" i="1"/>
  <c r="K660" i="1"/>
  <c r="Y660" i="1"/>
  <c r="J661" i="1"/>
  <c r="U661" i="1"/>
  <c r="AJ661" i="1"/>
  <c r="J664" i="1"/>
  <c r="U664" i="1"/>
  <c r="AI664" i="1"/>
  <c r="M666" i="1"/>
  <c r="J667" i="1"/>
  <c r="T667" i="1"/>
  <c r="AI667" i="1"/>
  <c r="Z668" i="1"/>
  <c r="J669" i="1"/>
  <c r="S669" i="1"/>
  <c r="K670" i="1"/>
  <c r="S670" i="1"/>
  <c r="AA670" i="1"/>
  <c r="J671" i="1"/>
  <c r="R671" i="1"/>
  <c r="Z671" i="1"/>
  <c r="Y672" i="1"/>
  <c r="AJ673" i="1"/>
  <c r="AI674" i="1"/>
  <c r="AD675" i="1"/>
  <c r="M676" i="1"/>
  <c r="U676" i="1"/>
  <c r="AC676" i="1"/>
  <c r="L677" i="1"/>
  <c r="T677" i="1"/>
  <c r="K678" i="1"/>
  <c r="S678" i="1"/>
  <c r="AA678" i="1"/>
  <c r="J679" i="1"/>
  <c r="R679" i="1"/>
  <c r="Z679" i="1"/>
  <c r="Y680" i="1"/>
  <c r="AJ681" i="1"/>
  <c r="AI682" i="1"/>
  <c r="AD683" i="1"/>
  <c r="M684" i="1"/>
  <c r="U684" i="1"/>
  <c r="AC684" i="1"/>
  <c r="L685" i="1"/>
  <c r="T685" i="1"/>
  <c r="K686" i="1"/>
  <c r="S686" i="1"/>
  <c r="AA686" i="1"/>
  <c r="J687" i="1"/>
  <c r="R687" i="1"/>
  <c r="Z687" i="1"/>
  <c r="Y688" i="1"/>
  <c r="AJ689" i="1"/>
  <c r="AI690" i="1"/>
  <c r="AD691" i="1"/>
  <c r="M692" i="1"/>
  <c r="U692" i="1"/>
  <c r="AC692" i="1"/>
  <c r="L693" i="1"/>
  <c r="T693" i="1"/>
  <c r="K694" i="1"/>
  <c r="S694" i="1"/>
  <c r="AA694" i="1"/>
  <c r="J695" i="1"/>
  <c r="R695" i="1"/>
  <c r="Z695" i="1"/>
  <c r="Y696" i="1"/>
  <c r="AJ697" i="1"/>
  <c r="AK721" i="1"/>
  <c r="AR723" i="1"/>
  <c r="AX725" i="1"/>
  <c r="AW731" i="1"/>
  <c r="AO734" i="1"/>
  <c r="AV735" i="1"/>
  <c r="AK738" i="1"/>
  <c r="AR739" i="1"/>
  <c r="AM740" i="1"/>
  <c r="AT741" i="1"/>
  <c r="AI658" i="1"/>
  <c r="M660" i="1"/>
  <c r="Z660" i="1"/>
  <c r="L661" i="1"/>
  <c r="S662" i="1"/>
  <c r="AC662" i="1"/>
  <c r="Z663" i="1"/>
  <c r="K664" i="1"/>
  <c r="R665" i="1"/>
  <c r="AC665" i="1"/>
  <c r="Y666" i="1"/>
  <c r="K667" i="1"/>
  <c r="AJ667" i="1"/>
  <c r="R668" i="1"/>
  <c r="AA668" i="1"/>
  <c r="K669" i="1"/>
  <c r="T669" i="1"/>
  <c r="AC669" i="1"/>
  <c r="L670" i="1"/>
  <c r="T670" i="1"/>
  <c r="K671" i="1"/>
  <c r="S671" i="1"/>
  <c r="AA671" i="1"/>
  <c r="J672" i="1"/>
  <c r="R672" i="1"/>
  <c r="Z672" i="1"/>
  <c r="Y673" i="1"/>
  <c r="AJ674" i="1"/>
  <c r="AI675" i="1"/>
  <c r="AD676" i="1"/>
  <c r="M677" i="1"/>
  <c r="U677" i="1"/>
  <c r="AC677" i="1"/>
  <c r="L678" i="1"/>
  <c r="T678" i="1"/>
  <c r="K679" i="1"/>
  <c r="S679" i="1"/>
  <c r="AA679" i="1"/>
  <c r="J680" i="1"/>
  <c r="R680" i="1"/>
  <c r="Z680" i="1"/>
  <c r="Y681" i="1"/>
  <c r="AJ682" i="1"/>
  <c r="AI683" i="1"/>
  <c r="AD684" i="1"/>
  <c r="M685" i="1"/>
  <c r="U685" i="1"/>
  <c r="AC685" i="1"/>
  <c r="L686" i="1"/>
  <c r="T686" i="1"/>
  <c r="K687" i="1"/>
  <c r="S687" i="1"/>
  <c r="AA687" i="1"/>
  <c r="AS697" i="1"/>
  <c r="AY706" i="1"/>
  <c r="AT713" i="1"/>
  <c r="BG716" i="1"/>
  <c r="AS719" i="1"/>
  <c r="AZ721" i="1"/>
  <c r="AN726" i="1"/>
  <c r="AU728" i="1"/>
  <c r="AP733" i="1"/>
  <c r="AW734" i="1"/>
  <c r="AL737" i="1"/>
  <c r="AS738" i="1"/>
  <c r="AZ739" i="1"/>
  <c r="AX741" i="1"/>
  <c r="L657" i="1"/>
  <c r="S658" i="1"/>
  <c r="J659" i="1"/>
  <c r="Z659" i="1"/>
  <c r="AC660" i="1"/>
  <c r="Y661" i="1"/>
  <c r="K662" i="1"/>
  <c r="U662" i="1"/>
  <c r="AJ662" i="1"/>
  <c r="R663" i="1"/>
  <c r="Y664" i="1"/>
  <c r="J665" i="1"/>
  <c r="U665" i="1"/>
  <c r="AJ665" i="1"/>
  <c r="J668" i="1"/>
  <c r="T668" i="1"/>
  <c r="AC668" i="1"/>
  <c r="M669" i="1"/>
  <c r="AI669" i="1"/>
  <c r="AD670" i="1"/>
  <c r="M671" i="1"/>
  <c r="U671" i="1"/>
  <c r="AC671" i="1"/>
  <c r="L672" i="1"/>
  <c r="T672" i="1"/>
  <c r="K673" i="1"/>
  <c r="S673" i="1"/>
  <c r="AA673" i="1"/>
  <c r="J674" i="1"/>
  <c r="R674" i="1"/>
  <c r="Z674" i="1"/>
  <c r="Y675" i="1"/>
  <c r="AJ676" i="1"/>
  <c r="AI677" i="1"/>
  <c r="AD678" i="1"/>
  <c r="M679" i="1"/>
  <c r="U679" i="1"/>
  <c r="AC679" i="1"/>
  <c r="L680" i="1"/>
  <c r="T680" i="1"/>
  <c r="K681" i="1"/>
  <c r="S681" i="1"/>
  <c r="AA681" i="1"/>
  <c r="J682" i="1"/>
  <c r="R682" i="1"/>
  <c r="Z682" i="1"/>
  <c r="Y683" i="1"/>
  <c r="AJ684" i="1"/>
  <c r="AI685" i="1"/>
  <c r="AD686" i="1"/>
  <c r="M687" i="1"/>
  <c r="U687" i="1"/>
  <c r="AC687" i="1"/>
  <c r="L688" i="1"/>
  <c r="T688" i="1"/>
  <c r="K689" i="1"/>
  <c r="S689" i="1"/>
  <c r="AA689" i="1"/>
  <c r="J690" i="1"/>
  <c r="R690" i="1"/>
  <c r="Z690" i="1"/>
  <c r="Y691" i="1"/>
  <c r="AJ692" i="1"/>
  <c r="AI693" i="1"/>
  <c r="AD694" i="1"/>
  <c r="M695" i="1"/>
  <c r="U695" i="1"/>
  <c r="AC695" i="1"/>
  <c r="L696" i="1"/>
  <c r="T696" i="1"/>
  <c r="K697" i="1"/>
  <c r="S697" i="1"/>
  <c r="AA697" i="1"/>
  <c r="J698" i="1"/>
  <c r="R698" i="1"/>
  <c r="Z698" i="1"/>
  <c r="Y699" i="1"/>
  <c r="AC741" i="1"/>
  <c r="U741" i="1"/>
  <c r="M741" i="1"/>
  <c r="AD740" i="1"/>
  <c r="AI739" i="1"/>
  <c r="AJ738" i="1"/>
  <c r="Y737" i="1"/>
  <c r="Z736" i="1"/>
  <c r="R736" i="1"/>
  <c r="J736" i="1"/>
  <c r="AA735" i="1"/>
  <c r="S735" i="1"/>
  <c r="K735" i="1"/>
  <c r="T734" i="1"/>
  <c r="L734" i="1"/>
  <c r="AC733" i="1"/>
  <c r="U733" i="1"/>
  <c r="M733" i="1"/>
  <c r="AD732" i="1"/>
  <c r="AI731" i="1"/>
  <c r="AJ730" i="1"/>
  <c r="Y729" i="1"/>
  <c r="Z728" i="1"/>
  <c r="R728" i="1"/>
  <c r="J728" i="1"/>
  <c r="AA727" i="1"/>
  <c r="S727" i="1"/>
  <c r="K727" i="1"/>
  <c r="T726" i="1"/>
  <c r="L726" i="1"/>
  <c r="AC725" i="1"/>
  <c r="U725" i="1"/>
  <c r="M725" i="1"/>
  <c r="AD724" i="1"/>
  <c r="AI723" i="1"/>
  <c r="AJ722" i="1"/>
  <c r="Y721" i="1"/>
  <c r="Z720" i="1"/>
  <c r="R720" i="1"/>
  <c r="J720" i="1"/>
  <c r="AA719" i="1"/>
  <c r="S719" i="1"/>
  <c r="K719" i="1"/>
  <c r="T718" i="1"/>
  <c r="L718" i="1"/>
  <c r="AC717" i="1"/>
  <c r="U717" i="1"/>
  <c r="M717" i="1"/>
  <c r="AD716" i="1"/>
  <c r="AI715" i="1"/>
  <c r="AJ714" i="1"/>
  <c r="Y713" i="1"/>
  <c r="Z712" i="1"/>
  <c r="R712" i="1"/>
  <c r="J712" i="1"/>
  <c r="AA711" i="1"/>
  <c r="S711" i="1"/>
  <c r="K711" i="1"/>
  <c r="T710" i="1"/>
  <c r="L710" i="1"/>
  <c r="AC709" i="1"/>
  <c r="U709" i="1"/>
  <c r="M709" i="1"/>
  <c r="AD708" i="1"/>
  <c r="M708" i="1"/>
  <c r="AC707" i="1"/>
  <c r="T707" i="1"/>
  <c r="J707" i="1"/>
  <c r="Y706" i="1"/>
  <c r="R705" i="1"/>
  <c r="U704" i="1"/>
  <c r="K704" i="1"/>
  <c r="Z703" i="1"/>
  <c r="AC702" i="1"/>
  <c r="S702" i="1"/>
  <c r="AJ701" i="1"/>
  <c r="L701" i="1"/>
  <c r="Y700" i="1"/>
  <c r="Z699" i="1"/>
  <c r="Y698" i="1"/>
  <c r="S696" i="1"/>
  <c r="AD693" i="1"/>
  <c r="S690" i="1"/>
  <c r="Y689" i="1"/>
  <c r="AA688" i="1"/>
  <c r="AD687" i="1"/>
  <c r="AA682" i="1"/>
  <c r="T681" i="1"/>
  <c r="M680" i="1"/>
  <c r="AI678" i="1"/>
  <c r="J675" i="1"/>
  <c r="U672" i="1"/>
  <c r="AJ669" i="1"/>
  <c r="U668" i="1"/>
  <c r="AC666" i="1"/>
  <c r="L665" i="1"/>
  <c r="S663" i="1"/>
  <c r="Z661" i="1"/>
  <c r="AY734" i="1"/>
  <c r="AX728" i="1"/>
  <c r="AV719" i="1"/>
  <c r="AZ698" i="1"/>
  <c r="T741" i="1"/>
  <c r="L741" i="1"/>
  <c r="AC740" i="1"/>
  <c r="U740" i="1"/>
  <c r="M740" i="1"/>
  <c r="AD739" i="1"/>
  <c r="AI738" i="1"/>
  <c r="AJ737" i="1"/>
  <c r="Y736" i="1"/>
  <c r="Z735" i="1"/>
  <c r="R735" i="1"/>
  <c r="J735" i="1"/>
  <c r="AA734" i="1"/>
  <c r="S734" i="1"/>
  <c r="K734" i="1"/>
  <c r="T733" i="1"/>
  <c r="L733" i="1"/>
  <c r="AC732" i="1"/>
  <c r="U732" i="1"/>
  <c r="M732" i="1"/>
  <c r="AD731" i="1"/>
  <c r="AI730" i="1"/>
  <c r="AJ729" i="1"/>
  <c r="Y728" i="1"/>
  <c r="Z727" i="1"/>
  <c r="R727" i="1"/>
  <c r="J727" i="1"/>
  <c r="AA726" i="1"/>
  <c r="S726" i="1"/>
  <c r="K726" i="1"/>
  <c r="T725" i="1"/>
  <c r="L725" i="1"/>
  <c r="AC724" i="1"/>
  <c r="U724" i="1"/>
  <c r="M724" i="1"/>
  <c r="AD723" i="1"/>
  <c r="AI722" i="1"/>
  <c r="AJ721" i="1"/>
  <c r="Y720" i="1"/>
  <c r="Z719" i="1"/>
  <c r="R719" i="1"/>
  <c r="J719" i="1"/>
  <c r="AA718" i="1"/>
  <c r="S718" i="1"/>
  <c r="K718" i="1"/>
  <c r="T717" i="1"/>
  <c r="L717" i="1"/>
  <c r="AC716" i="1"/>
  <c r="U716" i="1"/>
  <c r="M716" i="1"/>
  <c r="AD715" i="1"/>
  <c r="AI714" i="1"/>
  <c r="AJ713" i="1"/>
  <c r="Y712" i="1"/>
  <c r="Z711" i="1"/>
  <c r="R711" i="1"/>
  <c r="J711" i="1"/>
  <c r="AA710" i="1"/>
  <c r="S710" i="1"/>
  <c r="K710" i="1"/>
  <c r="T709" i="1"/>
  <c r="L709" i="1"/>
  <c r="AC708" i="1"/>
  <c r="U708" i="1"/>
  <c r="L708" i="1"/>
  <c r="R707" i="1"/>
  <c r="M706" i="1"/>
  <c r="AA705" i="1"/>
  <c r="AI704" i="1"/>
  <c r="T704" i="1"/>
  <c r="J704" i="1"/>
  <c r="M703" i="1"/>
  <c r="AI701" i="1"/>
  <c r="U701" i="1"/>
  <c r="J701" i="1"/>
  <c r="M700" i="1"/>
  <c r="L699" i="1"/>
  <c r="L697" i="1"/>
  <c r="R696" i="1"/>
  <c r="T695" i="1"/>
  <c r="AC693" i="1"/>
  <c r="AI692" i="1"/>
  <c r="T689" i="1"/>
  <c r="Z688" i="1"/>
  <c r="U686" i="1"/>
  <c r="AJ683" i="1"/>
  <c r="Y682" i="1"/>
  <c r="R681" i="1"/>
  <c r="K680" i="1"/>
  <c r="AC678" i="1"/>
  <c r="Z673" i="1"/>
  <c r="S672" i="1"/>
  <c r="L671" i="1"/>
  <c r="AD669" i="1"/>
  <c r="S668" i="1"/>
  <c r="AA666" i="1"/>
  <c r="J657" i="1"/>
  <c r="AT739" i="1"/>
  <c r="AK728" i="1"/>
  <c r="AV692" i="1"/>
  <c r="AC642" i="1"/>
  <c r="AP649" i="1"/>
  <c r="BG741" i="1"/>
  <c r="AO638" i="1"/>
  <c r="BG725" i="1"/>
  <c r="AN641" i="1"/>
  <c r="AC643" i="1"/>
  <c r="AP643" i="1"/>
  <c r="BG730" i="1"/>
  <c r="AC649" i="1"/>
  <c r="AD648" i="1"/>
  <c r="AC648" i="1"/>
  <c r="AC644" i="1"/>
  <c r="AD638" i="1"/>
  <c r="AO650" i="1"/>
  <c r="AO649" i="1"/>
  <c r="AO644" i="1"/>
  <c r="AD640" i="1"/>
  <c r="AD636" i="1"/>
  <c r="AP646" i="1"/>
  <c r="AP641" i="1"/>
  <c r="AD647" i="1"/>
  <c r="AC640" i="1"/>
  <c r="AO646" i="1"/>
  <c r="AO641" i="1"/>
  <c r="AD646" i="1"/>
  <c r="AD650" i="1"/>
  <c r="AC641" i="1"/>
  <c r="AO636" i="1"/>
  <c r="AP647" i="1"/>
  <c r="AP640" i="1"/>
  <c r="AP637" i="1"/>
  <c r="AC650" i="1"/>
  <c r="AD642" i="1"/>
  <c r="AD639" i="1"/>
  <c r="AP636" i="1"/>
  <c r="AO640" i="1"/>
  <c r="AN649" i="1"/>
  <c r="BG701" i="1"/>
  <c r="AN644" i="1"/>
  <c r="BG638" i="1"/>
  <c r="BG650" i="1"/>
  <c r="AP650" i="1"/>
  <c r="AP645" i="1"/>
  <c r="AP644" i="1"/>
  <c r="AN640" i="1"/>
  <c r="AN637" i="1"/>
  <c r="BG636" i="1"/>
  <c r="AD644" i="1"/>
  <c r="AC645" i="1"/>
  <c r="AO645" i="1"/>
  <c r="BG738" i="1"/>
  <c r="AC638" i="1"/>
  <c r="AD637" i="1"/>
  <c r="AP648" i="1"/>
  <c r="AN645" i="1"/>
  <c r="BG712" i="1"/>
  <c r="BG697" i="1"/>
  <c r="BG691" i="1"/>
  <c r="AN639" i="1"/>
  <c r="AC647" i="1"/>
  <c r="AD641" i="1"/>
  <c r="AC637" i="1"/>
  <c r="AC636" i="1"/>
  <c r="AO648" i="1"/>
  <c r="AO643" i="1"/>
  <c r="AN648" i="1"/>
  <c r="AN643" i="1"/>
  <c r="BG707" i="1"/>
  <c r="AN647" i="1"/>
  <c r="AN633" i="1"/>
  <c r="AN638" i="1"/>
  <c r="AO647" i="1"/>
  <c r="AO637" i="1"/>
  <c r="AN642" i="1"/>
  <c r="AC639" i="1"/>
  <c r="AP642" i="1"/>
  <c r="AP639" i="1"/>
  <c r="AP638" i="1"/>
  <c r="AN650" i="1"/>
  <c r="BG667" i="1"/>
  <c r="AD645" i="1"/>
  <c r="AC646" i="1"/>
  <c r="AD649" i="1"/>
  <c r="AD643" i="1"/>
  <c r="AO642" i="1"/>
  <c r="AO639" i="1"/>
  <c r="AN646" i="1"/>
  <c r="BG735" i="1"/>
  <c r="AN636" i="1"/>
  <c r="AP633" i="1"/>
  <c r="AO633" i="1"/>
  <c r="AC633" i="1"/>
  <c r="AD633" i="1"/>
  <c r="BG731" i="1" l="1"/>
  <c r="BG740" i="1"/>
  <c r="W672" i="1"/>
  <c r="BG645" i="1"/>
  <c r="BG706" i="1"/>
  <c r="BG711" i="1"/>
  <c r="BG696" i="1"/>
  <c r="BG690" i="1"/>
  <c r="BG733" i="1"/>
  <c r="BG729" i="1"/>
  <c r="BG739" i="1"/>
  <c r="BG736" i="1"/>
  <c r="W740" i="1"/>
  <c r="W739" i="1"/>
  <c r="W732" i="1"/>
  <c r="W705" i="1"/>
  <c r="BG724" i="1"/>
  <c r="X697" i="1"/>
  <c r="X686" i="1"/>
  <c r="X680" i="1"/>
  <c r="X677" i="1"/>
  <c r="X671" i="1"/>
  <c r="X665" i="1"/>
  <c r="X664" i="1"/>
  <c r="W734" i="1"/>
  <c r="W730" i="1"/>
  <c r="W721" i="1"/>
  <c r="W708" i="1"/>
  <c r="W689" i="1"/>
  <c r="W687" i="1"/>
  <c r="W685" i="1"/>
  <c r="W675" i="1"/>
  <c r="W657" i="1"/>
  <c r="X661" i="1"/>
  <c r="W728" i="1"/>
  <c r="W681" i="1"/>
  <c r="X737" i="1"/>
  <c r="X706" i="1"/>
  <c r="X703" i="1"/>
  <c r="X702" i="1"/>
  <c r="X698" i="1"/>
  <c r="X684" i="1"/>
  <c r="X673" i="1"/>
  <c r="X666" i="1"/>
  <c r="X662" i="1"/>
  <c r="W729" i="1"/>
  <c r="X738" i="1"/>
  <c r="W738" i="1"/>
  <c r="W722" i="1"/>
  <c r="W703" i="1"/>
  <c r="W698" i="1"/>
  <c r="W693" i="1"/>
  <c r="W673" i="1"/>
  <c r="W666" i="1"/>
  <c r="W661" i="1"/>
  <c r="X719" i="1"/>
  <c r="X713" i="1"/>
  <c r="X704" i="1"/>
  <c r="X696" i="1"/>
  <c r="X694" i="1"/>
  <c r="X688" i="1"/>
  <c r="X682" i="1"/>
  <c r="X679" i="1"/>
  <c r="X674" i="1"/>
  <c r="X668" i="1"/>
  <c r="X659" i="1"/>
  <c r="X658" i="1"/>
  <c r="W663" i="1"/>
  <c r="X722" i="1"/>
  <c r="W723" i="1"/>
  <c r="W715" i="1"/>
  <c r="W696" i="1"/>
  <c r="W694" i="1"/>
  <c r="W690" i="1"/>
  <c r="W688" i="1"/>
  <c r="W682" i="1"/>
  <c r="W679" i="1"/>
  <c r="W674" i="1"/>
  <c r="W668" i="1"/>
  <c r="W659" i="1"/>
  <c r="W658" i="1"/>
  <c r="X714" i="1"/>
  <c r="W731" i="1"/>
  <c r="W714" i="1"/>
  <c r="W697" i="1"/>
  <c r="W695" i="1"/>
  <c r="W686" i="1"/>
  <c r="W683" i="1"/>
  <c r="W680" i="1"/>
  <c r="W677" i="1"/>
  <c r="W671" i="1"/>
  <c r="W669" i="1"/>
  <c r="W665" i="1"/>
  <c r="W660" i="1"/>
  <c r="X695" i="1"/>
  <c r="X660" i="1"/>
  <c r="X730" i="1"/>
  <c r="X729" i="1"/>
  <c r="X721" i="1"/>
  <c r="X700" i="1"/>
  <c r="X699" i="1"/>
  <c r="X692" i="1"/>
  <c r="X689" i="1"/>
  <c r="X687" i="1"/>
  <c r="X681" i="1"/>
  <c r="X678" i="1"/>
  <c r="X676" i="1"/>
  <c r="X672" i="1"/>
  <c r="X670" i="1"/>
  <c r="X667" i="1"/>
  <c r="X663" i="1"/>
  <c r="X657" i="1"/>
  <c r="W735" i="1"/>
  <c r="W726" i="1"/>
  <c r="W725" i="1"/>
  <c r="W718" i="1"/>
  <c r="W710" i="1"/>
  <c r="W707" i="1"/>
  <c r="W701" i="1"/>
  <c r="W664" i="1"/>
  <c r="J742" i="1"/>
  <c r="AI742" i="1"/>
  <c r="L742" i="1"/>
  <c r="X740" i="1"/>
  <c r="X739" i="1"/>
  <c r="X734" i="1"/>
  <c r="X733" i="1"/>
  <c r="X732" i="1"/>
  <c r="X728" i="1"/>
  <c r="X708" i="1"/>
  <c r="X705" i="1"/>
  <c r="X691" i="1"/>
  <c r="X685" i="1"/>
  <c r="X675" i="1"/>
  <c r="S742" i="1"/>
  <c r="W700" i="1"/>
  <c r="W699" i="1"/>
  <c r="W692" i="1"/>
  <c r="W691" i="1"/>
  <c r="W678" i="1"/>
  <c r="W676" i="1"/>
  <c r="W670" i="1"/>
  <c r="W667" i="1"/>
  <c r="W733" i="1"/>
  <c r="X736" i="1"/>
  <c r="X727" i="1"/>
  <c r="X724" i="1"/>
  <c r="X716" i="1"/>
  <c r="X711" i="1"/>
  <c r="X709" i="1"/>
  <c r="X693" i="1"/>
  <c r="BG639" i="1"/>
  <c r="BG684" i="1"/>
  <c r="K742" i="1"/>
  <c r="W724" i="1"/>
  <c r="W719" i="1"/>
  <c r="W716" i="1"/>
  <c r="W713" i="1"/>
  <c r="W711" i="1"/>
  <c r="W709" i="1"/>
  <c r="W706" i="1"/>
  <c r="W702" i="1"/>
  <c r="W684" i="1"/>
  <c r="W662" i="1"/>
  <c r="BG642" i="1"/>
  <c r="BG702" i="1"/>
  <c r="R742" i="1"/>
  <c r="X723" i="1"/>
  <c r="X720" i="1"/>
  <c r="X717" i="1"/>
  <c r="X715" i="1"/>
  <c r="X712" i="1"/>
  <c r="X690" i="1"/>
  <c r="AC742" i="1"/>
  <c r="W736" i="1"/>
  <c r="X741" i="1"/>
  <c r="W741" i="1"/>
  <c r="W720" i="1"/>
  <c r="W717" i="1"/>
  <c r="W712" i="1"/>
  <c r="W704" i="1"/>
  <c r="M742" i="1"/>
  <c r="W737" i="1"/>
  <c r="W727" i="1"/>
  <c r="X735" i="1"/>
  <c r="X731" i="1"/>
  <c r="X726" i="1"/>
  <c r="X725" i="1"/>
  <c r="X718" i="1"/>
  <c r="X710" i="1"/>
  <c r="X707" i="1"/>
  <c r="X701" i="1"/>
  <c r="X683" i="1"/>
  <c r="X669" i="1"/>
  <c r="T742" i="1"/>
  <c r="AJ742" i="1"/>
  <c r="AN742" i="1"/>
  <c r="AY742" i="1"/>
  <c r="AD742" i="1"/>
  <c r="AA742" i="1"/>
  <c r="Y742" i="1"/>
  <c r="AT742" i="1"/>
  <c r="Z742" i="1"/>
  <c r="U742" i="1"/>
  <c r="AL742" i="1"/>
  <c r="AW742" i="1"/>
  <c r="AU742" i="1"/>
  <c r="AO742" i="1"/>
  <c r="AZ742" i="1"/>
  <c r="AM742" i="1"/>
  <c r="AR742" i="1"/>
  <c r="BA742" i="1"/>
  <c r="AX742" i="1"/>
  <c r="AS742" i="1"/>
  <c r="AP742" i="1"/>
  <c r="AK742" i="1"/>
  <c r="AV742" i="1"/>
  <c r="AD651" i="1"/>
  <c r="BG643" i="1"/>
  <c r="BG649" i="1"/>
  <c r="BG640" i="1"/>
  <c r="BG648" i="1"/>
  <c r="BG637" i="1"/>
  <c r="AO651" i="1"/>
  <c r="BG641" i="1"/>
  <c r="BG644" i="1"/>
  <c r="BG646" i="1"/>
  <c r="AP651" i="1"/>
  <c r="BG647" i="1"/>
  <c r="AC651" i="1"/>
  <c r="AN651" i="1"/>
  <c r="P657" i="1"/>
  <c r="AB658" i="1" l="1"/>
  <c r="BG742" i="1"/>
  <c r="AB711" i="1"/>
  <c r="AB732" i="1"/>
  <c r="O659" i="1"/>
  <c r="AB663" i="1"/>
  <c r="AB678" i="1"/>
  <c r="AB692" i="1"/>
  <c r="AB699" i="1"/>
  <c r="AB733" i="1"/>
  <c r="AB739" i="1"/>
  <c r="AB737" i="1"/>
  <c r="AB710" i="1"/>
  <c r="O657" i="1"/>
  <c r="Q657" i="1"/>
  <c r="AB670" i="1"/>
  <c r="O666" i="1"/>
  <c r="Q665" i="1"/>
  <c r="P686" i="1"/>
  <c r="X742" i="1"/>
  <c r="O686" i="1"/>
  <c r="AB734" i="1"/>
  <c r="AB719" i="1"/>
  <c r="P739" i="1"/>
  <c r="O738" i="1"/>
  <c r="O736" i="1"/>
  <c r="Q735" i="1"/>
  <c r="P734" i="1"/>
  <c r="P733" i="1"/>
  <c r="Q731" i="1"/>
  <c r="P730" i="1"/>
  <c r="P729" i="1"/>
  <c r="Q726" i="1"/>
  <c r="O724" i="1"/>
  <c r="O722" i="1"/>
  <c r="O719" i="1"/>
  <c r="Q718" i="1"/>
  <c r="O713" i="1"/>
  <c r="O709" i="1"/>
  <c r="Q707" i="1"/>
  <c r="O702" i="1"/>
  <c r="Q701" i="1"/>
  <c r="P687" i="1"/>
  <c r="Q686" i="1"/>
  <c r="P685" i="1"/>
  <c r="O684" i="1"/>
  <c r="Q683" i="1"/>
  <c r="Q680" i="1"/>
  <c r="Q677" i="1"/>
  <c r="Q664" i="1"/>
  <c r="AB674" i="1"/>
  <c r="O739" i="1"/>
  <c r="P740" i="1"/>
  <c r="O737" i="1"/>
  <c r="P732" i="1"/>
  <c r="P728" i="1"/>
  <c r="O727" i="1"/>
  <c r="Q725" i="1"/>
  <c r="P721" i="1"/>
  <c r="Q714" i="1"/>
  <c r="O711" i="1"/>
  <c r="Q710" i="1"/>
  <c r="P708" i="1"/>
  <c r="O706" i="1"/>
  <c r="P705" i="1"/>
  <c r="P700" i="1"/>
  <c r="P699" i="1"/>
  <c r="O698" i="1"/>
  <c r="Q697" i="1"/>
  <c r="Q695" i="1"/>
  <c r="O693" i="1"/>
  <c r="P692" i="1"/>
  <c r="P689" i="1"/>
  <c r="P681" i="1"/>
  <c r="P678" i="1"/>
  <c r="P676" i="1"/>
  <c r="P675" i="1"/>
  <c r="O673" i="1"/>
  <c r="P672" i="1"/>
  <c r="Q671" i="1"/>
  <c r="P670" i="1"/>
  <c r="Q669" i="1"/>
  <c r="P663" i="1"/>
  <c r="O662" i="1"/>
  <c r="O661" i="1"/>
  <c r="Q660" i="1"/>
  <c r="AB722" i="1"/>
  <c r="AB740" i="1"/>
  <c r="AB695" i="1"/>
  <c r="AB725" i="1"/>
  <c r="AB662" i="1"/>
  <c r="AB673" i="1"/>
  <c r="AB671" i="1"/>
  <c r="AB693" i="1"/>
  <c r="AB698" i="1"/>
  <c r="O740" i="1"/>
  <c r="O732" i="1"/>
  <c r="O728" i="1"/>
  <c r="P725" i="1"/>
  <c r="O721" i="1"/>
  <c r="Q720" i="1"/>
  <c r="Q717" i="1"/>
  <c r="P714" i="1"/>
  <c r="Q712" i="1"/>
  <c r="P710" i="1"/>
  <c r="O708" i="1"/>
  <c r="O705" i="1"/>
  <c r="Q704" i="1"/>
  <c r="O700" i="1"/>
  <c r="O699" i="1"/>
  <c r="P697" i="1"/>
  <c r="P695" i="1"/>
  <c r="O692" i="1"/>
  <c r="O689" i="1"/>
  <c r="Q688" i="1"/>
  <c r="Q682" i="1"/>
  <c r="O681" i="1"/>
  <c r="O678" i="1"/>
  <c r="O676" i="1"/>
  <c r="O675" i="1"/>
  <c r="Q674" i="1"/>
  <c r="O672" i="1"/>
  <c r="P671" i="1"/>
  <c r="O670" i="1"/>
  <c r="P669" i="1"/>
  <c r="O663" i="1"/>
  <c r="P660" i="1"/>
  <c r="Q658" i="1"/>
  <c r="AB675" i="1"/>
  <c r="AB689" i="1"/>
  <c r="AB700" i="1"/>
  <c r="AB729" i="1"/>
  <c r="AB714" i="1"/>
  <c r="AB717" i="1"/>
  <c r="AB677" i="1"/>
  <c r="AB686" i="1"/>
  <c r="AB703" i="1"/>
  <c r="AB709" i="1"/>
  <c r="Q738" i="1"/>
  <c r="Q736" i="1"/>
  <c r="O725" i="1"/>
  <c r="Q724" i="1"/>
  <c r="Q722" i="1"/>
  <c r="P720" i="1"/>
  <c r="Q719" i="1"/>
  <c r="P717" i="1"/>
  <c r="Q716" i="1"/>
  <c r="O714" i="1"/>
  <c r="Q713" i="1"/>
  <c r="P712" i="1"/>
  <c r="O710" i="1"/>
  <c r="Q709" i="1"/>
  <c r="P704" i="1"/>
  <c r="Q703" i="1"/>
  <c r="Q702" i="1"/>
  <c r="O697" i="1"/>
  <c r="O695" i="1"/>
  <c r="P688" i="1"/>
  <c r="Q684" i="1"/>
  <c r="P682" i="1"/>
  <c r="P674" i="1"/>
  <c r="O671" i="1"/>
  <c r="O669" i="1"/>
  <c r="Q666" i="1"/>
  <c r="O660" i="1"/>
  <c r="P658" i="1"/>
  <c r="AB727" i="1"/>
  <c r="AB705" i="1"/>
  <c r="AB697" i="1"/>
  <c r="AB718" i="1"/>
  <c r="AB735" i="1"/>
  <c r="Q739" i="1"/>
  <c r="P738" i="1"/>
  <c r="P736" i="1"/>
  <c r="Q734" i="1"/>
  <c r="Q733" i="1"/>
  <c r="Q730" i="1"/>
  <c r="Q729" i="1"/>
  <c r="P724" i="1"/>
  <c r="P722" i="1"/>
  <c r="O720" i="1"/>
  <c r="P719" i="1"/>
  <c r="O717" i="1"/>
  <c r="P716" i="1"/>
  <c r="P713" i="1"/>
  <c r="O712" i="1"/>
  <c r="P709" i="1"/>
  <c r="O704" i="1"/>
  <c r="P703" i="1"/>
  <c r="P702" i="1"/>
  <c r="Q691" i="1"/>
  <c r="O688" i="1"/>
  <c r="Q687" i="1"/>
  <c r="Q685" i="1"/>
  <c r="P684" i="1"/>
  <c r="O682" i="1"/>
  <c r="O674" i="1"/>
  <c r="Q667" i="1"/>
  <c r="P666" i="1"/>
  <c r="O658" i="1"/>
  <c r="AB676" i="1"/>
  <c r="AB704" i="1"/>
  <c r="AB730" i="1"/>
  <c r="AB736" i="1"/>
  <c r="AB707" i="1"/>
  <c r="AB684" i="1"/>
  <c r="O716" i="1"/>
  <c r="O703" i="1"/>
  <c r="P691" i="1"/>
  <c r="P667" i="1"/>
  <c r="AB682" i="1"/>
  <c r="AB688" i="1"/>
  <c r="AB685" i="1"/>
  <c r="AB691" i="1"/>
  <c r="AB690" i="1"/>
  <c r="AB696" i="1"/>
  <c r="AB716" i="1"/>
  <c r="AB724" i="1"/>
  <c r="AB738" i="1"/>
  <c r="AB715" i="1"/>
  <c r="AB723" i="1"/>
  <c r="AB741" i="1"/>
  <c r="AB706" i="1"/>
  <c r="Q741" i="1"/>
  <c r="O734" i="1"/>
  <c r="O733" i="1"/>
  <c r="P731" i="1"/>
  <c r="O730" i="1"/>
  <c r="O729" i="1"/>
  <c r="P726" i="1"/>
  <c r="Q723" i="1"/>
  <c r="P718" i="1"/>
  <c r="Q715" i="1"/>
  <c r="P707" i="1"/>
  <c r="P701" i="1"/>
  <c r="Q696" i="1"/>
  <c r="Q694" i="1"/>
  <c r="O691" i="1"/>
  <c r="Q690" i="1"/>
  <c r="O687" i="1"/>
  <c r="O685" i="1"/>
  <c r="P683" i="1"/>
  <c r="P680" i="1"/>
  <c r="Q679" i="1"/>
  <c r="P677" i="1"/>
  <c r="Q668" i="1"/>
  <c r="O667" i="1"/>
  <c r="P665" i="1"/>
  <c r="P664" i="1"/>
  <c r="Q659" i="1"/>
  <c r="AB659" i="1"/>
  <c r="AB668" i="1"/>
  <c r="AB679" i="1"/>
  <c r="AB672" i="1"/>
  <c r="AB681" i="1"/>
  <c r="AB701" i="1"/>
  <c r="AB720" i="1"/>
  <c r="AB664" i="1"/>
  <c r="AB683" i="1"/>
  <c r="P741" i="1"/>
  <c r="Q737" i="1"/>
  <c r="O735" i="1"/>
  <c r="O731" i="1"/>
  <c r="Q727" i="1"/>
  <c r="O726" i="1"/>
  <c r="P723" i="1"/>
  <c r="O718" i="1"/>
  <c r="P715" i="1"/>
  <c r="Q711" i="1"/>
  <c r="O707" i="1"/>
  <c r="Q706" i="1"/>
  <c r="O701" i="1"/>
  <c r="Q698" i="1"/>
  <c r="P696" i="1"/>
  <c r="P694" i="1"/>
  <c r="Q693" i="1"/>
  <c r="P690" i="1"/>
  <c r="O683" i="1"/>
  <c r="O680" i="1"/>
  <c r="P679" i="1"/>
  <c r="O677" i="1"/>
  <c r="Q673" i="1"/>
  <c r="P668" i="1"/>
  <c r="O665" i="1"/>
  <c r="O664" i="1"/>
  <c r="Q662" i="1"/>
  <c r="Q661" i="1"/>
  <c r="P659" i="1"/>
  <c r="AB667" i="1"/>
  <c r="AB687" i="1"/>
  <c r="AB694" i="1"/>
  <c r="AB713" i="1"/>
  <c r="AB708" i="1"/>
  <c r="AB721" i="1"/>
  <c r="AB728" i="1"/>
  <c r="AB661" i="1"/>
  <c r="AB660" i="1"/>
  <c r="AB669" i="1"/>
  <c r="P735" i="1"/>
  <c r="O741" i="1"/>
  <c r="Q740" i="1"/>
  <c r="P737" i="1"/>
  <c r="Q732" i="1"/>
  <c r="Q728" i="1"/>
  <c r="P727" i="1"/>
  <c r="O723" i="1"/>
  <c r="Q721" i="1"/>
  <c r="O715" i="1"/>
  <c r="P711" i="1"/>
  <c r="Q708" i="1"/>
  <c r="P706" i="1"/>
  <c r="Q705" i="1"/>
  <c r="Q700" i="1"/>
  <c r="Q699" i="1"/>
  <c r="P698" i="1"/>
  <c r="O696" i="1"/>
  <c r="O694" i="1"/>
  <c r="P693" i="1"/>
  <c r="Q692" i="1"/>
  <c r="O690" i="1"/>
  <c r="Q689" i="1"/>
  <c r="Q681" i="1"/>
  <c r="O679" i="1"/>
  <c r="Q678" i="1"/>
  <c r="Q676" i="1"/>
  <c r="Q675" i="1"/>
  <c r="P673" i="1"/>
  <c r="Q672" i="1"/>
  <c r="Q670" i="1"/>
  <c r="O668" i="1"/>
  <c r="Q663" i="1"/>
  <c r="P662" i="1"/>
  <c r="P661" i="1"/>
  <c r="AB731" i="1"/>
  <c r="AB726" i="1"/>
  <c r="AB712" i="1"/>
  <c r="AB666" i="1"/>
  <c r="AB665" i="1"/>
  <c r="AB680" i="1"/>
  <c r="AB702" i="1"/>
  <c r="W742" i="1"/>
  <c r="BG651" i="1"/>
  <c r="O639" i="1"/>
  <c r="O648" i="1"/>
  <c r="O643" i="1"/>
  <c r="O636" i="1"/>
  <c r="O650" i="1"/>
  <c r="O638" i="1"/>
  <c r="O645" i="1"/>
  <c r="O647" i="1"/>
  <c r="O644" i="1"/>
  <c r="O646" i="1"/>
  <c r="O641" i="1"/>
  <c r="O642" i="1"/>
  <c r="O649" i="1"/>
  <c r="O640" i="1"/>
  <c r="O637" i="1"/>
  <c r="O633" i="1"/>
  <c r="BK648" i="1" l="1"/>
  <c r="BK735" i="1"/>
  <c r="BK731" i="1"/>
  <c r="BK718" i="1"/>
  <c r="BK704" i="1"/>
  <c r="BK696" i="1"/>
  <c r="BK694" i="1"/>
  <c r="BK690" i="1"/>
  <c r="BK688" i="1"/>
  <c r="BK639" i="1"/>
  <c r="BK684" i="1"/>
  <c r="BK638" i="1"/>
  <c r="BK673" i="1"/>
  <c r="BK666" i="1"/>
  <c r="BK662" i="1"/>
  <c r="BK661" i="1"/>
  <c r="BK646" i="1"/>
  <c r="BK725" i="1"/>
  <c r="BK714" i="1"/>
  <c r="BK710" i="1"/>
  <c r="BK643" i="1"/>
  <c r="BK707" i="1"/>
  <c r="BK647" i="1"/>
  <c r="BK730" i="1"/>
  <c r="BK729" i="1"/>
  <c r="BK721" i="1"/>
  <c r="BK708" i="1"/>
  <c r="BK705" i="1"/>
  <c r="BK701" i="1"/>
  <c r="BK641" i="1"/>
  <c r="BK697" i="1"/>
  <c r="BK695" i="1"/>
  <c r="BK682" i="1"/>
  <c r="BK679" i="1"/>
  <c r="BK674" i="1"/>
  <c r="BK668" i="1"/>
  <c r="BK659" i="1"/>
  <c r="BK658" i="1"/>
  <c r="BK738" i="1"/>
  <c r="BK734" i="1"/>
  <c r="BK733" i="1"/>
  <c r="BK732" i="1"/>
  <c r="BK728" i="1"/>
  <c r="BK650" i="1"/>
  <c r="BK741" i="1"/>
  <c r="BK649" i="1"/>
  <c r="BK736" i="1"/>
  <c r="BK724" i="1"/>
  <c r="BK722" i="1"/>
  <c r="BK719" i="1"/>
  <c r="BK716" i="1"/>
  <c r="BK713" i="1"/>
  <c r="BK711" i="1"/>
  <c r="BK709" i="1"/>
  <c r="BK706" i="1"/>
  <c r="BK700" i="1"/>
  <c r="BK699" i="1"/>
  <c r="BK692" i="1"/>
  <c r="BK640" i="1"/>
  <c r="BK691" i="1"/>
  <c r="BK689" i="1"/>
  <c r="BK686" i="1"/>
  <c r="BK683" i="1"/>
  <c r="BK680" i="1"/>
  <c r="BK677" i="1"/>
  <c r="BK671" i="1"/>
  <c r="BK669" i="1"/>
  <c r="BK665" i="1"/>
  <c r="BK664" i="1"/>
  <c r="BK660" i="1"/>
  <c r="BK737" i="1"/>
  <c r="BK727" i="1"/>
  <c r="BK726" i="1"/>
  <c r="BK740" i="1"/>
  <c r="BK739" i="1"/>
  <c r="BK723" i="1"/>
  <c r="BK645" i="1"/>
  <c r="BK720" i="1"/>
  <c r="BK717" i="1"/>
  <c r="BK715" i="1"/>
  <c r="BK644" i="1"/>
  <c r="BK712" i="1"/>
  <c r="BK703" i="1"/>
  <c r="BK642" i="1"/>
  <c r="BK702" i="1"/>
  <c r="BK698" i="1"/>
  <c r="BK693" i="1"/>
  <c r="BK687" i="1"/>
  <c r="BK685" i="1"/>
  <c r="BK681" i="1"/>
  <c r="BK678" i="1"/>
  <c r="BK676" i="1"/>
  <c r="BK675" i="1"/>
  <c r="BK672" i="1"/>
  <c r="BK670" i="1"/>
  <c r="BK637" i="1"/>
  <c r="BK667" i="1"/>
  <c r="BK663" i="1"/>
  <c r="I672" i="1"/>
  <c r="H657" i="1"/>
  <c r="BP657" i="1" s="1"/>
  <c r="I732" i="1"/>
  <c r="I705" i="1"/>
  <c r="I738" i="1"/>
  <c r="I736" i="1"/>
  <c r="I719" i="1"/>
  <c r="I666" i="1"/>
  <c r="I724" i="1"/>
  <c r="I722" i="1"/>
  <c r="I713" i="1"/>
  <c r="I709" i="1"/>
  <c r="I702" i="1"/>
  <c r="I684" i="1"/>
  <c r="G657" i="1"/>
  <c r="I657" i="1"/>
  <c r="H741" i="1"/>
  <c r="BP741" i="1" s="1"/>
  <c r="H723" i="1"/>
  <c r="BP723" i="1" s="1"/>
  <c r="H720" i="1"/>
  <c r="BP720" i="1" s="1"/>
  <c r="H717" i="1"/>
  <c r="BP717" i="1" s="1"/>
  <c r="H715" i="1"/>
  <c r="BP715" i="1" s="1"/>
  <c r="H694" i="1"/>
  <c r="BP694" i="1" s="1"/>
  <c r="H690" i="1"/>
  <c r="BP690" i="1" s="1"/>
  <c r="H679" i="1"/>
  <c r="BP679" i="1" s="1"/>
  <c r="H658" i="1"/>
  <c r="BP658" i="1" s="1"/>
  <c r="H712" i="1"/>
  <c r="BP712" i="1" s="1"/>
  <c r="H704" i="1"/>
  <c r="BP704" i="1" s="1"/>
  <c r="H696" i="1"/>
  <c r="BP696" i="1" s="1"/>
  <c r="H731" i="1"/>
  <c r="BP731" i="1" s="1"/>
  <c r="H726" i="1"/>
  <c r="BP726" i="1" s="1"/>
  <c r="I735" i="1"/>
  <c r="I731" i="1"/>
  <c r="I726" i="1"/>
  <c r="I718" i="1"/>
  <c r="I707" i="1"/>
  <c r="I701" i="1"/>
  <c r="I686" i="1"/>
  <c r="I683" i="1"/>
  <c r="I680" i="1"/>
  <c r="I677" i="1"/>
  <c r="I665" i="1"/>
  <c r="I664" i="1"/>
  <c r="P742" i="1"/>
  <c r="H732" i="1"/>
  <c r="BP732" i="1" s="1"/>
  <c r="H729" i="1"/>
  <c r="BP729" i="1" s="1"/>
  <c r="H721" i="1"/>
  <c r="BP721" i="1" s="1"/>
  <c r="H708" i="1"/>
  <c r="BP708" i="1" s="1"/>
  <c r="H705" i="1"/>
  <c r="BP705" i="1" s="1"/>
  <c r="H700" i="1"/>
  <c r="BP700" i="1" s="1"/>
  <c r="H699" i="1"/>
  <c r="BP699" i="1" s="1"/>
  <c r="H692" i="1"/>
  <c r="BP692" i="1" s="1"/>
  <c r="H691" i="1"/>
  <c r="BP691" i="1" s="1"/>
  <c r="H689" i="1"/>
  <c r="BP689" i="1" s="1"/>
  <c r="H687" i="1"/>
  <c r="BP687" i="1" s="1"/>
  <c r="H685" i="1"/>
  <c r="BP685" i="1" s="1"/>
  <c r="H681" i="1"/>
  <c r="BP681" i="1" s="1"/>
  <c r="H678" i="1"/>
  <c r="BP678" i="1" s="1"/>
  <c r="H676" i="1"/>
  <c r="BP676" i="1" s="1"/>
  <c r="H675" i="1"/>
  <c r="BP675" i="1" s="1"/>
  <c r="H672" i="1"/>
  <c r="BP672" i="1" s="1"/>
  <c r="H670" i="1"/>
  <c r="BP670" i="1" s="1"/>
  <c r="H667" i="1"/>
  <c r="BP667" i="1" s="1"/>
  <c r="H663" i="1"/>
  <c r="I740" i="1"/>
  <c r="I728" i="1"/>
  <c r="I721" i="1"/>
  <c r="I708" i="1"/>
  <c r="I700" i="1"/>
  <c r="I699" i="1"/>
  <c r="I692" i="1"/>
  <c r="I689" i="1"/>
  <c r="I681" i="1"/>
  <c r="I678" i="1"/>
  <c r="I676" i="1"/>
  <c r="I675" i="1"/>
  <c r="I670" i="1"/>
  <c r="I663" i="1"/>
  <c r="I716" i="1"/>
  <c r="I703" i="1"/>
  <c r="Q742" i="1"/>
  <c r="H740" i="1"/>
  <c r="BP740" i="1" s="1"/>
  <c r="H733" i="1"/>
  <c r="BP733" i="1" s="1"/>
  <c r="H728" i="1"/>
  <c r="BP728" i="1" s="1"/>
  <c r="H736" i="1"/>
  <c r="BP736" i="1" s="1"/>
  <c r="H722" i="1"/>
  <c r="BP722" i="1" s="1"/>
  <c r="H716" i="1"/>
  <c r="BP716" i="1" s="1"/>
  <c r="H711" i="1"/>
  <c r="BP711" i="1" s="1"/>
  <c r="H709" i="1"/>
  <c r="BP709" i="1" s="1"/>
  <c r="H706" i="1"/>
  <c r="BP706" i="1" s="1"/>
  <c r="H703" i="1"/>
  <c r="BP703" i="1" s="1"/>
  <c r="H702" i="1"/>
  <c r="BP702" i="1" s="1"/>
  <c r="H698" i="1"/>
  <c r="BP698" i="1" s="1"/>
  <c r="H693" i="1"/>
  <c r="BP693" i="1" s="1"/>
  <c r="H684" i="1"/>
  <c r="BP684" i="1" s="1"/>
  <c r="H673" i="1"/>
  <c r="BP673" i="1" s="1"/>
  <c r="H666" i="1"/>
  <c r="BP666" i="1" s="1"/>
  <c r="H662" i="1"/>
  <c r="BP662" i="1" s="1"/>
  <c r="H661" i="1"/>
  <c r="BP661" i="1" s="1"/>
  <c r="I741" i="1"/>
  <c r="I723" i="1"/>
  <c r="I715" i="1"/>
  <c r="I696" i="1"/>
  <c r="I694" i="1"/>
  <c r="I690" i="1"/>
  <c r="I679" i="1"/>
  <c r="I668" i="1"/>
  <c r="I659" i="1"/>
  <c r="H739" i="1"/>
  <c r="BP739" i="1" s="1"/>
  <c r="H734" i="1"/>
  <c r="BP734" i="1" s="1"/>
  <c r="H730" i="1"/>
  <c r="BP730" i="1" s="1"/>
  <c r="H738" i="1"/>
  <c r="BP738" i="1" s="1"/>
  <c r="H737" i="1"/>
  <c r="BP737" i="1" s="1"/>
  <c r="H727" i="1"/>
  <c r="BP727" i="1" s="1"/>
  <c r="H724" i="1"/>
  <c r="BP724" i="1" s="1"/>
  <c r="H719" i="1"/>
  <c r="BP719" i="1" s="1"/>
  <c r="H713" i="1"/>
  <c r="BP713" i="1" s="1"/>
  <c r="G738" i="1"/>
  <c r="I725" i="1"/>
  <c r="I714" i="1"/>
  <c r="I710" i="1"/>
  <c r="I697" i="1"/>
  <c r="I695" i="1"/>
  <c r="I671" i="1"/>
  <c r="I669" i="1"/>
  <c r="I660" i="1"/>
  <c r="H674" i="1"/>
  <c r="BP674" i="1" s="1"/>
  <c r="H668" i="1"/>
  <c r="BP668" i="1" s="1"/>
  <c r="H659" i="1"/>
  <c r="BP659" i="1" s="1"/>
  <c r="I739" i="1"/>
  <c r="I734" i="1"/>
  <c r="I733" i="1"/>
  <c r="I730" i="1"/>
  <c r="I729" i="1"/>
  <c r="I691" i="1"/>
  <c r="I687" i="1"/>
  <c r="I685" i="1"/>
  <c r="I667" i="1"/>
  <c r="H688" i="1"/>
  <c r="BP688" i="1" s="1"/>
  <c r="H682" i="1"/>
  <c r="BP682" i="1" s="1"/>
  <c r="I737" i="1"/>
  <c r="I727" i="1"/>
  <c r="I711" i="1"/>
  <c r="I706" i="1"/>
  <c r="I698" i="1"/>
  <c r="I693" i="1"/>
  <c r="I673" i="1"/>
  <c r="I662" i="1"/>
  <c r="I661" i="1"/>
  <c r="O742" i="1"/>
  <c r="H735" i="1"/>
  <c r="BP735" i="1" s="1"/>
  <c r="H725" i="1"/>
  <c r="BP725" i="1" s="1"/>
  <c r="H718" i="1"/>
  <c r="BP718" i="1" s="1"/>
  <c r="H714" i="1"/>
  <c r="BP714" i="1" s="1"/>
  <c r="H710" i="1"/>
  <c r="BP710" i="1" s="1"/>
  <c r="H707" i="1"/>
  <c r="BP707" i="1" s="1"/>
  <c r="H701" i="1"/>
  <c r="BP701" i="1" s="1"/>
  <c r="H697" i="1"/>
  <c r="BP697" i="1" s="1"/>
  <c r="H695" i="1"/>
  <c r="BP695" i="1" s="1"/>
  <c r="H686" i="1"/>
  <c r="BP686" i="1" s="1"/>
  <c r="H683" i="1"/>
  <c r="BP683" i="1" s="1"/>
  <c r="H680" i="1"/>
  <c r="BP680" i="1" s="1"/>
  <c r="H677" i="1"/>
  <c r="BP677" i="1" s="1"/>
  <c r="H671" i="1"/>
  <c r="BP671" i="1" s="1"/>
  <c r="H669" i="1"/>
  <c r="BP669" i="1" s="1"/>
  <c r="H665" i="1"/>
  <c r="BP665" i="1" s="1"/>
  <c r="H664" i="1"/>
  <c r="BP664" i="1" s="1"/>
  <c r="H660" i="1"/>
  <c r="BP660" i="1" s="1"/>
  <c r="I720" i="1"/>
  <c r="I717" i="1"/>
  <c r="I712" i="1"/>
  <c r="I704" i="1"/>
  <c r="I688" i="1"/>
  <c r="I682" i="1"/>
  <c r="I674" i="1"/>
  <c r="I658" i="1"/>
  <c r="G737" i="1"/>
  <c r="G727" i="1"/>
  <c r="G724" i="1"/>
  <c r="G722" i="1"/>
  <c r="G719" i="1"/>
  <c r="G716" i="1"/>
  <c r="G713" i="1"/>
  <c r="G711" i="1"/>
  <c r="G709" i="1"/>
  <c r="G706" i="1"/>
  <c r="G703" i="1"/>
  <c r="G702" i="1"/>
  <c r="G698" i="1"/>
  <c r="G693" i="1"/>
  <c r="G684" i="1"/>
  <c r="G673" i="1"/>
  <c r="G666" i="1"/>
  <c r="G662" i="1"/>
  <c r="G661" i="1"/>
  <c r="G723" i="1"/>
  <c r="G720" i="1"/>
  <c r="G717" i="1"/>
  <c r="G715" i="1"/>
  <c r="G712" i="1"/>
  <c r="G704" i="1"/>
  <c r="G696" i="1"/>
  <c r="G694" i="1"/>
  <c r="G690" i="1"/>
  <c r="G688" i="1"/>
  <c r="G682" i="1"/>
  <c r="G679" i="1"/>
  <c r="G674" i="1"/>
  <c r="G668" i="1"/>
  <c r="G659" i="1"/>
  <c r="G658" i="1"/>
  <c r="G736" i="1"/>
  <c r="G741" i="1"/>
  <c r="G735" i="1"/>
  <c r="G731" i="1"/>
  <c r="G726" i="1"/>
  <c r="G725" i="1"/>
  <c r="G718" i="1"/>
  <c r="G714" i="1"/>
  <c r="G710" i="1"/>
  <c r="G707" i="1"/>
  <c r="G701" i="1"/>
  <c r="G697" i="1"/>
  <c r="G695" i="1"/>
  <c r="G686" i="1"/>
  <c r="G683" i="1"/>
  <c r="G680" i="1"/>
  <c r="G677" i="1"/>
  <c r="G671" i="1"/>
  <c r="G669" i="1"/>
  <c r="G665" i="1"/>
  <c r="G664" i="1"/>
  <c r="G660" i="1"/>
  <c r="G740" i="1"/>
  <c r="G739" i="1"/>
  <c r="G734" i="1"/>
  <c r="G733" i="1"/>
  <c r="G732" i="1"/>
  <c r="G730" i="1"/>
  <c r="G729" i="1"/>
  <c r="G728" i="1"/>
  <c r="G721" i="1"/>
  <c r="G708" i="1"/>
  <c r="G705" i="1"/>
  <c r="G700" i="1"/>
  <c r="G699" i="1"/>
  <c r="G692" i="1"/>
  <c r="G691" i="1"/>
  <c r="G689" i="1"/>
  <c r="G687" i="1"/>
  <c r="G685" i="1"/>
  <c r="G681" i="1"/>
  <c r="G678" i="1"/>
  <c r="G676" i="1"/>
  <c r="G675" i="1"/>
  <c r="G672" i="1"/>
  <c r="G670" i="1"/>
  <c r="G667" i="1"/>
  <c r="G663" i="1"/>
  <c r="O651" i="1"/>
  <c r="G645" i="1"/>
  <c r="G644" i="1"/>
  <c r="G646" i="1"/>
  <c r="G643" i="1"/>
  <c r="G641" i="1"/>
  <c r="G650" i="1"/>
  <c r="G648" i="1"/>
  <c r="G636" i="1"/>
  <c r="G640" i="1"/>
  <c r="G639" i="1"/>
  <c r="G638" i="1"/>
  <c r="G637" i="1"/>
  <c r="G647" i="1"/>
  <c r="G642" i="1"/>
  <c r="G649" i="1"/>
  <c r="G633" i="1"/>
  <c r="BK636" i="1" l="1"/>
  <c r="BK651" i="1" s="1"/>
  <c r="BK657" i="1"/>
  <c r="BK742" i="1" s="1"/>
  <c r="BL645" i="1"/>
  <c r="BM645" i="1" s="1"/>
  <c r="BL720" i="1"/>
  <c r="BM720" i="1" s="1"/>
  <c r="BL726" i="1"/>
  <c r="BM726" i="1" s="1"/>
  <c r="BL664" i="1"/>
  <c r="BM664" i="1" s="1"/>
  <c r="BL677" i="1"/>
  <c r="BM677" i="1" s="1"/>
  <c r="BL689" i="1"/>
  <c r="BM689" i="1" s="1"/>
  <c r="BL650" i="1"/>
  <c r="BM650" i="1" s="1"/>
  <c r="BL741" i="1"/>
  <c r="BM741" i="1" s="1"/>
  <c r="BL734" i="1"/>
  <c r="BM734" i="1" s="1"/>
  <c r="BL668" i="1"/>
  <c r="BM668" i="1" s="1"/>
  <c r="BL695" i="1"/>
  <c r="BM695" i="1" s="1"/>
  <c r="BL647" i="1"/>
  <c r="BM647" i="1" s="1"/>
  <c r="BL730" i="1"/>
  <c r="BM730" i="1" s="1"/>
  <c r="BL666" i="1"/>
  <c r="BM666" i="1" s="1"/>
  <c r="BL688" i="1"/>
  <c r="BM688" i="1" s="1"/>
  <c r="BL704" i="1"/>
  <c r="BM704" i="1" s="1"/>
  <c r="BL672" i="1"/>
  <c r="BM672" i="1" s="1"/>
  <c r="BL681" i="1"/>
  <c r="BM681" i="1" s="1"/>
  <c r="BL698" i="1"/>
  <c r="BM698" i="1" s="1"/>
  <c r="BL644" i="1"/>
  <c r="BM644" i="1" s="1"/>
  <c r="BL712" i="1"/>
  <c r="BM712" i="1" s="1"/>
  <c r="BL700" i="1"/>
  <c r="BM700" i="1" s="1"/>
  <c r="BL713" i="1"/>
  <c r="BM713" i="1" s="1"/>
  <c r="BL724" i="1"/>
  <c r="BM724" i="1" s="1"/>
  <c r="BL708" i="1"/>
  <c r="BM708" i="1" s="1"/>
  <c r="BL663" i="1"/>
  <c r="BM663" i="1" s="1"/>
  <c r="BL723" i="1"/>
  <c r="BM723" i="1" s="1"/>
  <c r="BL727" i="1"/>
  <c r="BM727" i="1" s="1"/>
  <c r="BL665" i="1"/>
  <c r="BM665" i="1" s="1"/>
  <c r="BL680" i="1"/>
  <c r="BM680" i="1" s="1"/>
  <c r="BL728" i="1"/>
  <c r="BM728" i="1" s="1"/>
  <c r="BL738" i="1"/>
  <c r="BM738" i="1" s="1"/>
  <c r="BL674" i="1"/>
  <c r="BM674" i="1" s="1"/>
  <c r="BL646" i="1"/>
  <c r="BM646" i="1" s="1"/>
  <c r="BL725" i="1"/>
  <c r="BM725" i="1" s="1"/>
  <c r="BL690" i="1"/>
  <c r="BM690" i="1" s="1"/>
  <c r="BL718" i="1"/>
  <c r="BM718" i="1" s="1"/>
  <c r="BL675" i="1"/>
  <c r="BM675" i="1" s="1"/>
  <c r="BL685" i="1"/>
  <c r="BM685" i="1" s="1"/>
  <c r="BL715" i="1"/>
  <c r="BM715" i="1" s="1"/>
  <c r="BL640" i="1"/>
  <c r="BM640" i="1" s="1"/>
  <c r="BL691" i="1"/>
  <c r="BM691" i="1" s="1"/>
  <c r="BL706" i="1"/>
  <c r="BM706" i="1" s="1"/>
  <c r="BL716" i="1"/>
  <c r="BM716" i="1" s="1"/>
  <c r="BL736" i="1"/>
  <c r="BM736" i="1" s="1"/>
  <c r="BL641" i="1"/>
  <c r="BM641" i="1" s="1"/>
  <c r="BL697" i="1"/>
  <c r="BM697" i="1" s="1"/>
  <c r="BL721" i="1"/>
  <c r="BM721" i="1" s="1"/>
  <c r="BL643" i="1"/>
  <c r="BM643" i="1" s="1"/>
  <c r="BL707" i="1"/>
  <c r="BM707" i="1" s="1"/>
  <c r="BL638" i="1"/>
  <c r="BM638" i="1" s="1"/>
  <c r="BL673" i="1"/>
  <c r="BM673" i="1" s="1"/>
  <c r="BL642" i="1"/>
  <c r="BM642" i="1" s="1"/>
  <c r="BL702" i="1"/>
  <c r="BM702" i="1" s="1"/>
  <c r="BL739" i="1"/>
  <c r="BM739" i="1" s="1"/>
  <c r="BL737" i="1"/>
  <c r="BM737" i="1" s="1"/>
  <c r="BL669" i="1"/>
  <c r="BM669" i="1" s="1"/>
  <c r="BL683" i="1"/>
  <c r="BM683" i="1" s="1"/>
  <c r="BL732" i="1"/>
  <c r="BM732" i="1" s="1"/>
  <c r="BL658" i="1"/>
  <c r="BM658" i="1" s="1"/>
  <c r="BL679" i="1"/>
  <c r="BM679" i="1" s="1"/>
  <c r="BL661" i="1"/>
  <c r="BM661" i="1" s="1"/>
  <c r="BL694" i="1"/>
  <c r="BM694" i="1" s="1"/>
  <c r="BL731" i="1"/>
  <c r="BM731" i="1" s="1"/>
  <c r="BL637" i="1"/>
  <c r="BM637" i="1" s="1"/>
  <c r="BL667" i="1"/>
  <c r="BM667" i="1" s="1"/>
  <c r="BL676" i="1"/>
  <c r="BM676" i="1" s="1"/>
  <c r="BL687" i="1"/>
  <c r="BM687" i="1" s="1"/>
  <c r="BL717" i="1"/>
  <c r="BM717" i="1" s="1"/>
  <c r="BL692" i="1"/>
  <c r="BM692" i="1" s="1"/>
  <c r="BL709" i="1"/>
  <c r="BM709" i="1" s="1"/>
  <c r="BL719" i="1"/>
  <c r="BM719" i="1" s="1"/>
  <c r="BL649" i="1"/>
  <c r="BM649" i="1" s="1"/>
  <c r="BL701" i="1"/>
  <c r="BM701" i="1" s="1"/>
  <c r="BL729" i="1"/>
  <c r="BM729" i="1" s="1"/>
  <c r="BL710" i="1"/>
  <c r="BM710" i="1" s="1"/>
  <c r="BL703" i="1"/>
  <c r="BM703" i="1" s="1"/>
  <c r="BL740" i="1"/>
  <c r="BM740" i="1" s="1"/>
  <c r="BL660" i="1"/>
  <c r="BM660" i="1" s="1"/>
  <c r="BL671" i="1"/>
  <c r="BM671" i="1" s="1"/>
  <c r="BL686" i="1"/>
  <c r="BM686" i="1" s="1"/>
  <c r="BL733" i="1"/>
  <c r="BM733" i="1" s="1"/>
  <c r="BL659" i="1"/>
  <c r="BM659" i="1" s="1"/>
  <c r="BL682" i="1"/>
  <c r="BM682" i="1" s="1"/>
  <c r="BL662" i="1"/>
  <c r="BM662" i="1" s="1"/>
  <c r="BL639" i="1"/>
  <c r="BM639" i="1" s="1"/>
  <c r="BL684" i="1"/>
  <c r="BM684" i="1" s="1"/>
  <c r="BL696" i="1"/>
  <c r="BM696" i="1" s="1"/>
  <c r="BL670" i="1"/>
  <c r="BM670" i="1" s="1"/>
  <c r="BL678" i="1"/>
  <c r="BM678" i="1" s="1"/>
  <c r="BL693" i="1"/>
  <c r="BM693" i="1" s="1"/>
  <c r="BL699" i="1"/>
  <c r="BM699" i="1" s="1"/>
  <c r="BL711" i="1"/>
  <c r="BM711" i="1" s="1"/>
  <c r="BL722" i="1"/>
  <c r="BM722" i="1" s="1"/>
  <c r="BL705" i="1"/>
  <c r="BM705" i="1" s="1"/>
  <c r="BL714" i="1"/>
  <c r="BM714" i="1" s="1"/>
  <c r="BL648" i="1"/>
  <c r="BM648" i="1" s="1"/>
  <c r="BL735" i="1"/>
  <c r="BM735" i="1" s="1"/>
  <c r="BK633" i="1"/>
  <c r="BH718" i="1"/>
  <c r="BH716" i="1"/>
  <c r="BH727" i="1"/>
  <c r="BH738" i="1"/>
  <c r="BH735" i="1"/>
  <c r="BH725" i="1"/>
  <c r="BH692" i="1"/>
  <c r="BH708" i="1"/>
  <c r="BH736" i="1"/>
  <c r="BH674" i="1"/>
  <c r="BH690" i="1"/>
  <c r="BH675" i="1"/>
  <c r="BH685" i="1"/>
  <c r="BH732" i="1"/>
  <c r="BH740" i="1"/>
  <c r="BH669" i="1"/>
  <c r="BH683" i="1"/>
  <c r="BH715" i="1"/>
  <c r="BH709" i="1"/>
  <c r="BH719" i="1"/>
  <c r="BH737" i="1"/>
  <c r="BH702" i="1"/>
  <c r="BH741" i="1"/>
  <c r="BH712" i="1"/>
  <c r="BH663" i="1"/>
  <c r="BH699" i="1"/>
  <c r="BH721" i="1"/>
  <c r="BH726" i="1"/>
  <c r="BH658" i="1"/>
  <c r="BH679" i="1"/>
  <c r="BH694" i="1"/>
  <c r="BH662" i="1"/>
  <c r="BH698" i="1"/>
  <c r="BH672" i="1"/>
  <c r="BH676" i="1"/>
  <c r="BH687" i="1"/>
  <c r="BH733" i="1"/>
  <c r="BH660" i="1"/>
  <c r="BH671" i="1"/>
  <c r="BH686" i="1"/>
  <c r="BH710" i="1"/>
  <c r="BH717" i="1"/>
  <c r="BH711" i="1"/>
  <c r="BH722" i="1"/>
  <c r="BH665" i="1"/>
  <c r="BH730" i="1"/>
  <c r="BH691" i="1"/>
  <c r="BH697" i="1"/>
  <c r="BH720" i="1"/>
  <c r="BH700" i="1"/>
  <c r="BH728" i="1"/>
  <c r="BH731" i="1"/>
  <c r="BH659" i="1"/>
  <c r="BH682" i="1"/>
  <c r="BH696" i="1"/>
  <c r="BH666" i="1"/>
  <c r="BH678" i="1"/>
  <c r="BH670" i="1"/>
  <c r="BH689" i="1"/>
  <c r="BH734" i="1"/>
  <c r="BH664" i="1"/>
  <c r="BH677" i="1"/>
  <c r="BH695" i="1"/>
  <c r="BH714" i="1"/>
  <c r="BH703" i="1"/>
  <c r="BH713" i="1"/>
  <c r="BH724" i="1"/>
  <c r="BH667" i="1"/>
  <c r="BH657" i="1"/>
  <c r="BN657" i="1" s="1"/>
  <c r="BH707" i="1"/>
  <c r="BH705" i="1"/>
  <c r="BH729" i="1"/>
  <c r="BH668" i="1"/>
  <c r="BH688" i="1"/>
  <c r="BH704" i="1"/>
  <c r="BH723" i="1"/>
  <c r="BH673" i="1"/>
  <c r="BH681" i="1"/>
  <c r="BH706" i="1"/>
  <c r="BH739" i="1"/>
  <c r="BH680" i="1"/>
  <c r="BH701" i="1"/>
  <c r="BH661" i="1"/>
  <c r="BH693" i="1"/>
  <c r="G742" i="1"/>
  <c r="I742" i="1"/>
  <c r="H742" i="1"/>
  <c r="BP742" i="1" s="1"/>
  <c r="BP663" i="1"/>
  <c r="BH638" i="1"/>
  <c r="BH684" i="1"/>
  <c r="BH639" i="1"/>
  <c r="BH648" i="1"/>
  <c r="BH646" i="1"/>
  <c r="BH649" i="1"/>
  <c r="BH642" i="1"/>
  <c r="BH643" i="1"/>
  <c r="BH650" i="1"/>
  <c r="BH644" i="1"/>
  <c r="BH647" i="1"/>
  <c r="BH640" i="1"/>
  <c r="BH641" i="1"/>
  <c r="BH645" i="1"/>
  <c r="BH637" i="1"/>
  <c r="BH633" i="1"/>
  <c r="BH636" i="1"/>
  <c r="G651" i="1"/>
  <c r="AU633" i="1"/>
  <c r="AS633" i="1"/>
  <c r="AR633" i="1"/>
  <c r="AW633" i="1"/>
  <c r="L637" i="1"/>
  <c r="M637" i="1"/>
  <c r="I637" i="1"/>
  <c r="H636" i="1"/>
  <c r="T650" i="1"/>
  <c r="BA650" i="1"/>
  <c r="BA639" i="1"/>
  <c r="BA640" i="1"/>
  <c r="BA641" i="1"/>
  <c r="BA642" i="1"/>
  <c r="BA643" i="1"/>
  <c r="BA644" i="1"/>
  <c r="BA645" i="1"/>
  <c r="BA646" i="1"/>
  <c r="BA647" i="1"/>
  <c r="BA648" i="1"/>
  <c r="BA649" i="1"/>
  <c r="AX636" i="1"/>
  <c r="AX637" i="1"/>
  <c r="AX638" i="1"/>
  <c r="AX639" i="1"/>
  <c r="AX640" i="1"/>
  <c r="AX641" i="1"/>
  <c r="AX642" i="1"/>
  <c r="AX643" i="1"/>
  <c r="AX644" i="1"/>
  <c r="AX645" i="1"/>
  <c r="AX646" i="1"/>
  <c r="AX647" i="1"/>
  <c r="AX648" i="1"/>
  <c r="AX649" i="1"/>
  <c r="AX650" i="1"/>
  <c r="AW636" i="1"/>
  <c r="AW637" i="1"/>
  <c r="AW638" i="1"/>
  <c r="AW639" i="1"/>
  <c r="AW640" i="1"/>
  <c r="AW641" i="1"/>
  <c r="AW642" i="1"/>
  <c r="AW643" i="1"/>
  <c r="AW644" i="1"/>
  <c r="AW645" i="1"/>
  <c r="AW646" i="1"/>
  <c r="AW647" i="1"/>
  <c r="AW648" i="1"/>
  <c r="AW649" i="1"/>
  <c r="AW650" i="1"/>
  <c r="AV636" i="1"/>
  <c r="AV637" i="1"/>
  <c r="AV638" i="1"/>
  <c r="AV639" i="1"/>
  <c r="AV640" i="1"/>
  <c r="AV641" i="1"/>
  <c r="AV642" i="1"/>
  <c r="AV643" i="1"/>
  <c r="AV644" i="1"/>
  <c r="AV645" i="1"/>
  <c r="AV646" i="1"/>
  <c r="AV647" i="1"/>
  <c r="AV648" i="1"/>
  <c r="AV649" i="1"/>
  <c r="AV650" i="1"/>
  <c r="AU636" i="1"/>
  <c r="AU637" i="1"/>
  <c r="AU638" i="1"/>
  <c r="AU639" i="1"/>
  <c r="AU640" i="1"/>
  <c r="AU641" i="1"/>
  <c r="AU642" i="1"/>
  <c r="AU643" i="1"/>
  <c r="AU644" i="1"/>
  <c r="AU645" i="1"/>
  <c r="AU646" i="1"/>
  <c r="AU647" i="1"/>
  <c r="AU648" i="1"/>
  <c r="AU649" i="1"/>
  <c r="AU650" i="1"/>
  <c r="AT636" i="1"/>
  <c r="AT637" i="1"/>
  <c r="AT638" i="1"/>
  <c r="AT639" i="1"/>
  <c r="AT640" i="1"/>
  <c r="AT641" i="1"/>
  <c r="AT642" i="1"/>
  <c r="AT643" i="1"/>
  <c r="AT644" i="1"/>
  <c r="AT645" i="1"/>
  <c r="AT646" i="1"/>
  <c r="AT647" i="1"/>
  <c r="AT648" i="1"/>
  <c r="AT649" i="1"/>
  <c r="AT650" i="1"/>
  <c r="AS636" i="1"/>
  <c r="AS637" i="1"/>
  <c r="AS638" i="1"/>
  <c r="AS639" i="1"/>
  <c r="AS640" i="1"/>
  <c r="AS641" i="1"/>
  <c r="AS642" i="1"/>
  <c r="AS643" i="1"/>
  <c r="AS644" i="1"/>
  <c r="AS645" i="1"/>
  <c r="AS646" i="1"/>
  <c r="AS647" i="1"/>
  <c r="AS648" i="1"/>
  <c r="AS649" i="1"/>
  <c r="AS650" i="1"/>
  <c r="AR636" i="1"/>
  <c r="AR637" i="1"/>
  <c r="AR638" i="1"/>
  <c r="AR639" i="1"/>
  <c r="AR640" i="1"/>
  <c r="AR641" i="1"/>
  <c r="AR642" i="1"/>
  <c r="AR643" i="1"/>
  <c r="AR644" i="1"/>
  <c r="AR645" i="1"/>
  <c r="AR646" i="1"/>
  <c r="AR647" i="1"/>
  <c r="AR648" i="1"/>
  <c r="AR649" i="1"/>
  <c r="AR650" i="1"/>
  <c r="AQ636" i="1"/>
  <c r="AQ637" i="1"/>
  <c r="AQ638" i="1"/>
  <c r="AQ639" i="1"/>
  <c r="AQ640" i="1"/>
  <c r="AQ641" i="1"/>
  <c r="AQ642" i="1"/>
  <c r="AQ643" i="1"/>
  <c r="AQ644" i="1"/>
  <c r="AQ645" i="1"/>
  <c r="AQ646" i="1"/>
  <c r="AQ647" i="1"/>
  <c r="AQ648" i="1"/>
  <c r="AQ649" i="1"/>
  <c r="AQ650" i="1"/>
  <c r="AM636" i="1"/>
  <c r="AM637" i="1"/>
  <c r="AM638" i="1"/>
  <c r="AM639" i="1"/>
  <c r="AM640" i="1"/>
  <c r="AM641" i="1"/>
  <c r="AM642" i="1"/>
  <c r="AM643" i="1"/>
  <c r="AM644" i="1"/>
  <c r="AM645" i="1"/>
  <c r="AM646" i="1"/>
  <c r="AM647" i="1"/>
  <c r="AM648" i="1"/>
  <c r="AM649" i="1"/>
  <c r="AM650" i="1"/>
  <c r="AL636" i="1"/>
  <c r="AL637" i="1"/>
  <c r="AL638" i="1"/>
  <c r="AL639" i="1"/>
  <c r="AL640" i="1"/>
  <c r="AL641" i="1"/>
  <c r="AL642" i="1"/>
  <c r="AL643" i="1"/>
  <c r="AL644" i="1"/>
  <c r="AL645" i="1"/>
  <c r="AL646" i="1"/>
  <c r="AL647" i="1"/>
  <c r="AL648" i="1"/>
  <c r="AL649" i="1"/>
  <c r="AL650" i="1"/>
  <c r="AK636" i="1"/>
  <c r="AK637" i="1"/>
  <c r="AK638" i="1"/>
  <c r="AK639" i="1"/>
  <c r="AK640" i="1"/>
  <c r="AK641" i="1"/>
  <c r="AK642" i="1"/>
  <c r="AK643" i="1"/>
  <c r="AK644" i="1"/>
  <c r="AK645" i="1"/>
  <c r="AK646" i="1"/>
  <c r="AK647" i="1"/>
  <c r="AK648" i="1"/>
  <c r="AK649" i="1"/>
  <c r="AK650" i="1"/>
  <c r="AJ636" i="1"/>
  <c r="AJ637" i="1"/>
  <c r="AJ638" i="1"/>
  <c r="AJ639" i="1"/>
  <c r="AJ640" i="1"/>
  <c r="AJ641" i="1"/>
  <c r="AJ642" i="1"/>
  <c r="AJ643" i="1"/>
  <c r="AJ644" i="1"/>
  <c r="AJ645" i="1"/>
  <c r="AJ646" i="1"/>
  <c r="AJ647" i="1"/>
  <c r="AJ648" i="1"/>
  <c r="AJ649" i="1"/>
  <c r="AJ650" i="1"/>
  <c r="AI636" i="1"/>
  <c r="AI637" i="1"/>
  <c r="AI638" i="1"/>
  <c r="AI639" i="1"/>
  <c r="AI640" i="1"/>
  <c r="AI641" i="1"/>
  <c r="AI642" i="1"/>
  <c r="AI643" i="1"/>
  <c r="AI644" i="1"/>
  <c r="AI645" i="1"/>
  <c r="AI646" i="1"/>
  <c r="AI647" i="1"/>
  <c r="AI648" i="1"/>
  <c r="AI649" i="1"/>
  <c r="AI650" i="1"/>
  <c r="AA638" i="1"/>
  <c r="AA639" i="1"/>
  <c r="AA640" i="1"/>
  <c r="AA641" i="1"/>
  <c r="AA642" i="1"/>
  <c r="AA643" i="1"/>
  <c r="AA644" i="1"/>
  <c r="AA645" i="1"/>
  <c r="AA646" i="1"/>
  <c r="AA647" i="1"/>
  <c r="AA648" i="1"/>
  <c r="AA649" i="1"/>
  <c r="AA650" i="1"/>
  <c r="Z638" i="1"/>
  <c r="Z639" i="1"/>
  <c r="Z640" i="1"/>
  <c r="Z641" i="1"/>
  <c r="Z642" i="1"/>
  <c r="Z643" i="1"/>
  <c r="Z644" i="1"/>
  <c r="Z645" i="1"/>
  <c r="Z646" i="1"/>
  <c r="Z647" i="1"/>
  <c r="Z648" i="1"/>
  <c r="Z649" i="1"/>
  <c r="Z650" i="1"/>
  <c r="X636" i="1"/>
  <c r="X637" i="1"/>
  <c r="X638" i="1"/>
  <c r="X639" i="1"/>
  <c r="X640" i="1"/>
  <c r="X641" i="1"/>
  <c r="X642" i="1"/>
  <c r="X643" i="1"/>
  <c r="X644" i="1"/>
  <c r="X645" i="1"/>
  <c r="X646" i="1"/>
  <c r="X647" i="1"/>
  <c r="X648" i="1"/>
  <c r="X649" i="1"/>
  <c r="X650" i="1"/>
  <c r="W638" i="1"/>
  <c r="W639" i="1"/>
  <c r="W640" i="1"/>
  <c r="W641" i="1"/>
  <c r="W642" i="1"/>
  <c r="W644" i="1"/>
  <c r="W645" i="1"/>
  <c r="W646" i="1"/>
  <c r="W647" i="1"/>
  <c r="W648" i="1"/>
  <c r="W649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T638" i="1"/>
  <c r="T639" i="1"/>
  <c r="T640" i="1"/>
  <c r="T641" i="1"/>
  <c r="T642" i="1"/>
  <c r="T643" i="1"/>
  <c r="T644" i="1"/>
  <c r="T645" i="1"/>
  <c r="T646" i="1"/>
  <c r="T647" i="1"/>
  <c r="T648" i="1"/>
  <c r="T649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C9" i="1"/>
  <c r="D9" i="1" s="1"/>
  <c r="E9" i="1" s="1"/>
  <c r="F9" i="1" s="1"/>
  <c r="G9" i="1" s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Z9" i="1" s="1"/>
  <c r="AA9" i="1" s="1"/>
  <c r="AB9" i="1" s="1"/>
  <c r="AC9" i="1" s="1"/>
  <c r="AD9" i="1" s="1"/>
  <c r="BF1" i="1"/>
  <c r="B1" i="5"/>
  <c r="C1" i="5" s="1"/>
  <c r="F2" i="5" s="1"/>
  <c r="B8" i="5"/>
  <c r="C8" i="5" s="1"/>
  <c r="C13" i="5"/>
  <c r="B15" i="5"/>
  <c r="C15" i="5" s="1"/>
  <c r="B22" i="5"/>
  <c r="C22" i="5" s="1"/>
  <c r="G23" i="5" s="1"/>
  <c r="I24" i="5" s="1"/>
  <c r="X633" i="1"/>
  <c r="C6" i="5"/>
  <c r="E23" i="5"/>
  <c r="E26" i="5" s="1"/>
  <c r="O23" i="5"/>
  <c r="O25" i="5" s="1"/>
  <c r="I23" i="5"/>
  <c r="F23" i="5"/>
  <c r="L23" i="5"/>
  <c r="L25" i="5" s="1"/>
  <c r="BO647" i="1" l="1"/>
  <c r="BN647" i="1"/>
  <c r="BO639" i="1"/>
  <c r="BN639" i="1"/>
  <c r="BO661" i="1"/>
  <c r="BN661" i="1"/>
  <c r="BO704" i="1"/>
  <c r="BN704" i="1"/>
  <c r="BO724" i="1"/>
  <c r="BN724" i="1"/>
  <c r="BO689" i="1"/>
  <c r="BN689" i="1"/>
  <c r="BO728" i="1"/>
  <c r="BN728" i="1"/>
  <c r="BO711" i="1"/>
  <c r="BN711" i="1"/>
  <c r="BO676" i="1"/>
  <c r="BN676" i="1"/>
  <c r="BO721" i="1"/>
  <c r="BN721" i="1"/>
  <c r="BO709" i="1"/>
  <c r="BN709" i="1"/>
  <c r="BO690" i="1"/>
  <c r="BN690" i="1"/>
  <c r="BO727" i="1"/>
  <c r="BN727" i="1"/>
  <c r="BO688" i="1"/>
  <c r="BN688" i="1"/>
  <c r="BO699" i="1"/>
  <c r="BN699" i="1"/>
  <c r="BO636" i="1"/>
  <c r="BN636" i="1"/>
  <c r="BO650" i="1"/>
  <c r="BN650" i="1"/>
  <c r="BO638" i="1"/>
  <c r="BN638" i="1"/>
  <c r="BO680" i="1"/>
  <c r="BN680" i="1"/>
  <c r="BO668" i="1"/>
  <c r="BN668" i="1"/>
  <c r="BO703" i="1"/>
  <c r="BN703" i="1"/>
  <c r="BO678" i="1"/>
  <c r="BN678" i="1"/>
  <c r="BO720" i="1"/>
  <c r="BN720" i="1"/>
  <c r="BO710" i="1"/>
  <c r="BN710" i="1"/>
  <c r="BO698" i="1"/>
  <c r="BN698" i="1"/>
  <c r="BO663" i="1"/>
  <c r="BN663" i="1"/>
  <c r="BO683" i="1"/>
  <c r="BN683" i="1"/>
  <c r="BO736" i="1"/>
  <c r="BN736" i="1"/>
  <c r="BO718" i="1"/>
  <c r="BN718" i="1"/>
  <c r="BO713" i="1"/>
  <c r="BN713" i="1"/>
  <c r="BO672" i="1"/>
  <c r="BN672" i="1"/>
  <c r="BO716" i="1"/>
  <c r="BN716" i="1"/>
  <c r="BO643" i="1"/>
  <c r="BN643" i="1"/>
  <c r="BO739" i="1"/>
  <c r="BN739" i="1"/>
  <c r="BO729" i="1"/>
  <c r="BN729" i="1"/>
  <c r="BO714" i="1"/>
  <c r="BN714" i="1"/>
  <c r="BO666" i="1"/>
  <c r="BN666" i="1"/>
  <c r="BO697" i="1"/>
  <c r="BN697" i="1"/>
  <c r="BO686" i="1"/>
  <c r="BN686" i="1"/>
  <c r="BO662" i="1"/>
  <c r="BN662" i="1"/>
  <c r="BO712" i="1"/>
  <c r="BN712" i="1"/>
  <c r="BO669" i="1"/>
  <c r="BN669" i="1"/>
  <c r="BO708" i="1"/>
  <c r="BN708" i="1"/>
  <c r="BO644" i="1"/>
  <c r="BN644" i="1"/>
  <c r="BO670" i="1"/>
  <c r="BN670" i="1"/>
  <c r="BO715" i="1"/>
  <c r="BN715" i="1"/>
  <c r="BO637" i="1"/>
  <c r="BN637" i="1"/>
  <c r="BO642" i="1"/>
  <c r="BN642" i="1"/>
  <c r="BO706" i="1"/>
  <c r="BN706" i="1"/>
  <c r="BO705" i="1"/>
  <c r="BN705" i="1"/>
  <c r="BO695" i="1"/>
  <c r="BN695" i="1"/>
  <c r="BO696" i="1"/>
  <c r="BN696" i="1"/>
  <c r="BO691" i="1"/>
  <c r="BN691" i="1"/>
  <c r="BO671" i="1"/>
  <c r="BN671" i="1"/>
  <c r="BO694" i="1"/>
  <c r="BN694" i="1"/>
  <c r="BO741" i="1"/>
  <c r="BN741" i="1"/>
  <c r="BO740" i="1"/>
  <c r="BN740" i="1"/>
  <c r="BO692" i="1"/>
  <c r="BN692" i="1"/>
  <c r="BO701" i="1"/>
  <c r="BN701" i="1"/>
  <c r="BO717" i="1"/>
  <c r="BN717" i="1"/>
  <c r="BO645" i="1"/>
  <c r="BN645" i="1"/>
  <c r="BO649" i="1"/>
  <c r="BN649" i="1"/>
  <c r="BO681" i="1"/>
  <c r="BN681" i="1"/>
  <c r="BO707" i="1"/>
  <c r="BN707" i="1"/>
  <c r="BO677" i="1"/>
  <c r="BN677" i="1"/>
  <c r="BO682" i="1"/>
  <c r="BN682" i="1"/>
  <c r="BO730" i="1"/>
  <c r="BN730" i="1"/>
  <c r="BO660" i="1"/>
  <c r="BN660" i="1"/>
  <c r="BO679" i="1"/>
  <c r="BN679" i="1"/>
  <c r="BO702" i="1"/>
  <c r="BN702" i="1"/>
  <c r="BO732" i="1"/>
  <c r="BN732" i="1"/>
  <c r="BO725" i="1"/>
  <c r="BN725" i="1"/>
  <c r="BO684" i="1"/>
  <c r="BN684" i="1"/>
  <c r="BO700" i="1"/>
  <c r="BN700" i="1"/>
  <c r="BO674" i="1"/>
  <c r="BN674" i="1"/>
  <c r="BO641" i="1"/>
  <c r="BN641" i="1"/>
  <c r="BO646" i="1"/>
  <c r="BN646" i="1"/>
  <c r="BO673" i="1"/>
  <c r="BN673" i="1"/>
  <c r="BO664" i="1"/>
  <c r="BN664" i="1"/>
  <c r="BO659" i="1"/>
  <c r="BN659" i="1"/>
  <c r="BO665" i="1"/>
  <c r="BN665" i="1"/>
  <c r="BO733" i="1"/>
  <c r="BN733" i="1"/>
  <c r="BO658" i="1"/>
  <c r="BN658" i="1"/>
  <c r="BO737" i="1"/>
  <c r="BN737" i="1"/>
  <c r="BO685" i="1"/>
  <c r="BN685" i="1"/>
  <c r="BO735" i="1"/>
  <c r="BN735" i="1"/>
  <c r="BO640" i="1"/>
  <c r="BN640" i="1"/>
  <c r="BO648" i="1"/>
  <c r="BN648" i="1"/>
  <c r="BO693" i="1"/>
  <c r="BN693" i="1"/>
  <c r="BO723" i="1"/>
  <c r="BN723" i="1"/>
  <c r="BO667" i="1"/>
  <c r="BN667" i="1"/>
  <c r="BO734" i="1"/>
  <c r="BN734" i="1"/>
  <c r="BO731" i="1"/>
  <c r="BN731" i="1"/>
  <c r="BO722" i="1"/>
  <c r="BN722" i="1"/>
  <c r="BO687" i="1"/>
  <c r="BN687" i="1"/>
  <c r="BO726" i="1"/>
  <c r="BN726" i="1"/>
  <c r="BO719" i="1"/>
  <c r="BN719" i="1"/>
  <c r="BO675" i="1"/>
  <c r="BN675" i="1"/>
  <c r="BO738" i="1"/>
  <c r="BN738" i="1"/>
  <c r="BO657" i="1"/>
  <c r="BI636" i="1"/>
  <c r="BJ636" i="1" s="1"/>
  <c r="BI731" i="1"/>
  <c r="BJ731" i="1" s="1"/>
  <c r="BI694" i="1"/>
  <c r="BJ694" i="1" s="1"/>
  <c r="BI732" i="1"/>
  <c r="BJ732" i="1" s="1"/>
  <c r="BI740" i="1"/>
  <c r="BJ740" i="1" s="1"/>
  <c r="BI703" i="1"/>
  <c r="BJ703" i="1" s="1"/>
  <c r="BI645" i="1"/>
  <c r="BJ645" i="1" s="1"/>
  <c r="BI720" i="1"/>
  <c r="BJ720" i="1" s="1"/>
  <c r="BI639" i="1"/>
  <c r="BJ639" i="1" s="1"/>
  <c r="BI667" i="1"/>
  <c r="BJ667" i="1" s="1"/>
  <c r="BI713" i="1"/>
  <c r="BJ713" i="1" s="1"/>
  <c r="BI709" i="1"/>
  <c r="BJ709" i="1" s="1"/>
  <c r="BI689" i="1"/>
  <c r="BJ689" i="1" s="1"/>
  <c r="BI738" i="1"/>
  <c r="BJ738" i="1" s="1"/>
  <c r="BI641" i="1"/>
  <c r="BJ641" i="1" s="1"/>
  <c r="BI697" i="1"/>
  <c r="BJ697" i="1" s="1"/>
  <c r="BI733" i="1"/>
  <c r="BJ733" i="1" s="1"/>
  <c r="BI688" i="1"/>
  <c r="BJ688" i="1" s="1"/>
  <c r="BI693" i="1"/>
  <c r="BJ693" i="1" s="1"/>
  <c r="BI695" i="1"/>
  <c r="BJ695" i="1" s="1"/>
  <c r="BI671" i="1"/>
  <c r="BJ671" i="1" s="1"/>
  <c r="BI687" i="1"/>
  <c r="BJ687" i="1" s="1"/>
  <c r="BI674" i="1"/>
  <c r="BJ674" i="1" s="1"/>
  <c r="BI685" i="1"/>
  <c r="BJ685" i="1" s="1"/>
  <c r="BI637" i="1"/>
  <c r="BJ637" i="1" s="1"/>
  <c r="BI710" i="1"/>
  <c r="BJ710" i="1" s="1"/>
  <c r="BI647" i="1"/>
  <c r="BJ647" i="1" s="1"/>
  <c r="BI730" i="1"/>
  <c r="BJ730" i="1" s="1"/>
  <c r="BI722" i="1"/>
  <c r="BJ722" i="1" s="1"/>
  <c r="BI701" i="1"/>
  <c r="BJ701" i="1" s="1"/>
  <c r="BI723" i="1"/>
  <c r="BJ723" i="1" s="1"/>
  <c r="BI682" i="1"/>
  <c r="BJ682" i="1" s="1"/>
  <c r="BI680" i="1"/>
  <c r="BJ680" i="1" s="1"/>
  <c r="BI677" i="1"/>
  <c r="BJ677" i="1" s="1"/>
  <c r="BI690" i="1"/>
  <c r="BJ690" i="1" s="1"/>
  <c r="BI708" i="1"/>
  <c r="BJ708" i="1" s="1"/>
  <c r="BI649" i="1"/>
  <c r="BJ649" i="1" s="1"/>
  <c r="BI700" i="1"/>
  <c r="BJ700" i="1" s="1"/>
  <c r="BI696" i="1"/>
  <c r="BJ696" i="1" s="1"/>
  <c r="BI640" i="1"/>
  <c r="BJ640" i="1" s="1"/>
  <c r="BI691" i="1"/>
  <c r="BJ691" i="1" s="1"/>
  <c r="BI650" i="1"/>
  <c r="BJ650" i="1" s="1"/>
  <c r="BI741" i="1"/>
  <c r="BJ741" i="1" s="1"/>
  <c r="BI644" i="1"/>
  <c r="BJ644" i="1" s="1"/>
  <c r="BI712" i="1"/>
  <c r="BJ712" i="1" s="1"/>
  <c r="BI704" i="1"/>
  <c r="BJ704" i="1" s="1"/>
  <c r="BI716" i="1"/>
  <c r="BJ716" i="1" s="1"/>
  <c r="BI676" i="1"/>
  <c r="BJ676" i="1" s="1"/>
  <c r="BI672" i="1"/>
  <c r="BJ672" i="1" s="1"/>
  <c r="BI724" i="1"/>
  <c r="BJ724" i="1" s="1"/>
  <c r="BI670" i="1"/>
  <c r="BJ670" i="1" s="1"/>
  <c r="BI638" i="1"/>
  <c r="BJ638" i="1" s="1"/>
  <c r="BI673" i="1"/>
  <c r="BJ673" i="1" s="1"/>
  <c r="BI714" i="1"/>
  <c r="BJ714" i="1" s="1"/>
  <c r="BI715" i="1"/>
  <c r="BJ715" i="1" s="1"/>
  <c r="BI705" i="1"/>
  <c r="BJ705" i="1" s="1"/>
  <c r="BI662" i="1"/>
  <c r="BJ662" i="1" s="1"/>
  <c r="BI721" i="1"/>
  <c r="BJ721" i="1" s="1"/>
  <c r="BI642" i="1"/>
  <c r="BJ642" i="1" s="1"/>
  <c r="BI702" i="1"/>
  <c r="BJ702" i="1" s="1"/>
  <c r="BI711" i="1"/>
  <c r="BJ711" i="1" s="1"/>
  <c r="BI669" i="1"/>
  <c r="BJ669" i="1" s="1"/>
  <c r="BI665" i="1"/>
  <c r="BJ665" i="1" s="1"/>
  <c r="BI668" i="1"/>
  <c r="BJ668" i="1" s="1"/>
  <c r="BI661" i="1"/>
  <c r="BJ661" i="1" s="1"/>
  <c r="BI657" i="1"/>
  <c r="BI648" i="1"/>
  <c r="BJ648" i="1" s="1"/>
  <c r="BI735" i="1"/>
  <c r="BJ735" i="1" s="1"/>
  <c r="BI643" i="1"/>
  <c r="BJ643" i="1" s="1"/>
  <c r="BI707" i="1"/>
  <c r="BJ707" i="1" s="1"/>
  <c r="BI734" i="1"/>
  <c r="BJ734" i="1" s="1"/>
  <c r="BI717" i="1"/>
  <c r="BJ717" i="1" s="1"/>
  <c r="BI692" i="1"/>
  <c r="BJ692" i="1" s="1"/>
  <c r="BI737" i="1"/>
  <c r="BJ737" i="1" s="1"/>
  <c r="BI729" i="1"/>
  <c r="BJ729" i="1" s="1"/>
  <c r="BI718" i="1"/>
  <c r="BJ718" i="1" s="1"/>
  <c r="BI679" i="1"/>
  <c r="BJ679" i="1" s="1"/>
  <c r="BI686" i="1"/>
  <c r="BJ686" i="1" s="1"/>
  <c r="BI728" i="1"/>
  <c r="BJ728" i="1" s="1"/>
  <c r="BI698" i="1"/>
  <c r="BJ698" i="1" s="1"/>
  <c r="BI675" i="1"/>
  <c r="BJ675" i="1" s="1"/>
  <c r="BI683" i="1"/>
  <c r="BJ683" i="1" s="1"/>
  <c r="BI659" i="1"/>
  <c r="BJ659" i="1" s="1"/>
  <c r="BI658" i="1"/>
  <c r="BJ658" i="1" s="1"/>
  <c r="BI678" i="1"/>
  <c r="BJ678" i="1" s="1"/>
  <c r="BL636" i="1"/>
  <c r="BL657" i="1"/>
  <c r="BI719" i="1"/>
  <c r="BJ719" i="1" s="1"/>
  <c r="BI727" i="1"/>
  <c r="BJ727" i="1" s="1"/>
  <c r="BI663" i="1"/>
  <c r="BJ663" i="1" s="1"/>
  <c r="BI726" i="1"/>
  <c r="BJ726" i="1" s="1"/>
  <c r="BI736" i="1"/>
  <c r="BJ736" i="1" s="1"/>
  <c r="BI699" i="1"/>
  <c r="BJ699" i="1" s="1"/>
  <c r="BI739" i="1"/>
  <c r="BJ739" i="1" s="1"/>
  <c r="BI646" i="1"/>
  <c r="BJ646" i="1" s="1"/>
  <c r="BI725" i="1"/>
  <c r="BJ725" i="1" s="1"/>
  <c r="BI706" i="1"/>
  <c r="BJ706" i="1" s="1"/>
  <c r="BI684" i="1"/>
  <c r="BJ684" i="1" s="1"/>
  <c r="BI664" i="1"/>
  <c r="BJ664" i="1" s="1"/>
  <c r="BI666" i="1"/>
  <c r="BJ666" i="1" s="1"/>
  <c r="BI660" i="1"/>
  <c r="BJ660" i="1" s="1"/>
  <c r="BI681" i="1"/>
  <c r="BJ681" i="1" s="1"/>
  <c r="BL633" i="1"/>
  <c r="BI633" i="1"/>
  <c r="AE9" i="1"/>
  <c r="AF9" i="1" s="1"/>
  <c r="AG9" i="1" s="1"/>
  <c r="AH9" i="1" s="1"/>
  <c r="AI9" i="1" s="1"/>
  <c r="AJ9" i="1" s="1"/>
  <c r="AK9" i="1" s="1"/>
  <c r="AL9" i="1" s="1"/>
  <c r="AM9" i="1" s="1"/>
  <c r="AN9" i="1" s="1"/>
  <c r="AO9" i="1" s="1"/>
  <c r="AP9" i="1" s="1"/>
  <c r="AQ9" i="1" s="1"/>
  <c r="AR9" i="1" s="1"/>
  <c r="AS9" i="1" s="1"/>
  <c r="AT9" i="1" s="1"/>
  <c r="AU9" i="1" s="1"/>
  <c r="AV9" i="1" s="1"/>
  <c r="AW9" i="1" s="1"/>
  <c r="AX9" i="1" s="1"/>
  <c r="AY9" i="1" s="1"/>
  <c r="AZ9" i="1" s="1"/>
  <c r="BA9" i="1" s="1"/>
  <c r="BB9" i="1" s="1"/>
  <c r="BC9" i="1" s="1"/>
  <c r="BD9" i="1" s="1"/>
  <c r="BE9" i="1" s="1"/>
  <c r="BF9" i="1" s="1"/>
  <c r="BD684" i="1"/>
  <c r="BC670" i="1"/>
  <c r="BC673" i="1"/>
  <c r="BC690" i="1"/>
  <c r="BC694" i="1"/>
  <c r="BC696" i="1"/>
  <c r="BD674" i="1"/>
  <c r="BD679" i="1"/>
  <c r="BC683" i="1"/>
  <c r="BC686" i="1"/>
  <c r="BD695" i="1"/>
  <c r="BD697" i="1"/>
  <c r="BD701" i="1"/>
  <c r="BD707" i="1"/>
  <c r="BD710" i="1"/>
  <c r="BD712" i="1"/>
  <c r="BD720" i="1"/>
  <c r="BD723" i="1"/>
  <c r="BD671" i="1"/>
  <c r="BC660" i="1"/>
  <c r="BD667" i="1"/>
  <c r="BD726" i="1"/>
  <c r="BC704" i="1"/>
  <c r="BC713" i="1"/>
  <c r="BC722" i="1"/>
  <c r="BC724" i="1"/>
  <c r="BC728" i="1"/>
  <c r="BC729" i="1"/>
  <c r="BC730" i="1"/>
  <c r="BC732" i="1"/>
  <c r="BC733" i="1"/>
  <c r="BC734" i="1"/>
  <c r="BD739" i="1"/>
  <c r="BD740" i="1"/>
  <c r="BH742" i="1"/>
  <c r="BD658" i="1"/>
  <c r="BD659" i="1"/>
  <c r="BD664" i="1"/>
  <c r="BD665" i="1"/>
  <c r="BD657" i="1"/>
  <c r="BD661" i="1"/>
  <c r="BD662" i="1"/>
  <c r="BD669" i="1"/>
  <c r="BD672" i="1"/>
  <c r="BD675" i="1"/>
  <c r="BD676" i="1"/>
  <c r="BD678" i="1"/>
  <c r="BD681" i="1"/>
  <c r="BC684" i="1"/>
  <c r="BD693" i="1"/>
  <c r="BD698" i="1"/>
  <c r="BD702" i="1"/>
  <c r="BD703" i="1"/>
  <c r="BD706" i="1"/>
  <c r="BD709" i="1"/>
  <c r="BD711" i="1"/>
  <c r="BD716" i="1"/>
  <c r="BD717" i="1"/>
  <c r="BD721" i="1"/>
  <c r="BD741" i="1"/>
  <c r="BC657" i="1"/>
  <c r="BC661" i="1"/>
  <c r="BC662" i="1"/>
  <c r="BD666" i="1"/>
  <c r="BC669" i="1"/>
  <c r="BC671" i="1"/>
  <c r="BC672" i="1"/>
  <c r="BC675" i="1"/>
  <c r="BC676" i="1"/>
  <c r="BC678" i="1"/>
  <c r="BC681" i="1"/>
  <c r="BD685" i="1"/>
  <c r="BD687" i="1"/>
  <c r="BC693" i="1"/>
  <c r="BC698" i="1"/>
  <c r="BC702" i="1"/>
  <c r="BC703" i="1"/>
  <c r="BC706" i="1"/>
  <c r="BC709" i="1"/>
  <c r="BC711" i="1"/>
  <c r="BC716" i="1"/>
  <c r="BC717" i="1"/>
  <c r="BD718" i="1"/>
  <c r="BC721" i="1"/>
  <c r="BD727" i="1"/>
  <c r="BD736" i="1"/>
  <c r="BC741" i="1"/>
  <c r="BD663" i="1"/>
  <c r="BC666" i="1"/>
  <c r="BD668" i="1"/>
  <c r="BD677" i="1"/>
  <c r="BD680" i="1"/>
  <c r="BC685" i="1"/>
  <c r="BC687" i="1"/>
  <c r="BD689" i="1"/>
  <c r="BD691" i="1"/>
  <c r="BD692" i="1"/>
  <c r="BD699" i="1"/>
  <c r="BD700" i="1"/>
  <c r="BD705" i="1"/>
  <c r="BD708" i="1"/>
  <c r="BD714" i="1"/>
  <c r="BC718" i="1"/>
  <c r="BD725" i="1"/>
  <c r="BC727" i="1"/>
  <c r="BC736" i="1"/>
  <c r="BD737" i="1"/>
  <c r="BD738" i="1"/>
  <c r="BD660" i="1"/>
  <c r="BC663" i="1"/>
  <c r="BC668" i="1"/>
  <c r="BC677" i="1"/>
  <c r="BC680" i="1"/>
  <c r="BD683" i="1"/>
  <c r="BD686" i="1"/>
  <c r="BC689" i="1"/>
  <c r="BC691" i="1"/>
  <c r="BC692" i="1"/>
  <c r="BC699" i="1"/>
  <c r="BC700" i="1"/>
  <c r="BC705" i="1"/>
  <c r="BC708" i="1"/>
  <c r="BC714" i="1"/>
  <c r="BC725" i="1"/>
  <c r="BD728" i="1"/>
  <c r="BD729" i="1"/>
  <c r="BD730" i="1"/>
  <c r="BD732" i="1"/>
  <c r="BD733" i="1"/>
  <c r="BD734" i="1"/>
  <c r="BC737" i="1"/>
  <c r="BC738" i="1"/>
  <c r="BC667" i="1"/>
  <c r="BC674" i="1"/>
  <c r="BC679" i="1"/>
  <c r="BD682" i="1"/>
  <c r="BD688" i="1"/>
  <c r="BC695" i="1"/>
  <c r="BC697" i="1"/>
  <c r="BC701" i="1"/>
  <c r="BC707" i="1"/>
  <c r="BC710" i="1"/>
  <c r="BC712" i="1"/>
  <c r="BD715" i="1"/>
  <c r="BD719" i="1"/>
  <c r="BC720" i="1"/>
  <c r="BC723" i="1"/>
  <c r="BC726" i="1"/>
  <c r="BD731" i="1"/>
  <c r="BD735" i="1"/>
  <c r="BC739" i="1"/>
  <c r="BC740" i="1"/>
  <c r="BC658" i="1"/>
  <c r="BC659" i="1"/>
  <c r="BC664" i="1"/>
  <c r="BC665" i="1"/>
  <c r="BD670" i="1"/>
  <c r="BD673" i="1"/>
  <c r="BC682" i="1"/>
  <c r="BC688" i="1"/>
  <c r="BD690" i="1"/>
  <c r="BD694" i="1"/>
  <c r="BD696" i="1"/>
  <c r="BD704" i="1"/>
  <c r="BD713" i="1"/>
  <c r="BC715" i="1"/>
  <c r="BC719" i="1"/>
  <c r="BD722" i="1"/>
  <c r="BD724" i="1"/>
  <c r="BC731" i="1"/>
  <c r="BC735" i="1"/>
  <c r="BH651" i="1"/>
  <c r="BD647" i="1"/>
  <c r="BD648" i="1"/>
  <c r="BC647" i="1"/>
  <c r="BC648" i="1"/>
  <c r="BD650" i="1"/>
  <c r="BC639" i="1"/>
  <c r="BD639" i="1"/>
  <c r="BD640" i="1"/>
  <c r="BC640" i="1"/>
  <c r="BD641" i="1"/>
  <c r="BC641" i="1"/>
  <c r="BC642" i="1"/>
  <c r="BD642" i="1"/>
  <c r="BC643" i="1"/>
  <c r="BD643" i="1"/>
  <c r="BD644" i="1"/>
  <c r="BC644" i="1"/>
  <c r="BC645" i="1"/>
  <c r="BD645" i="1"/>
  <c r="BD646" i="1"/>
  <c r="BC646" i="1"/>
  <c r="BC650" i="1"/>
  <c r="BC649" i="1"/>
  <c r="BD649" i="1"/>
  <c r="BC638" i="1"/>
  <c r="AY644" i="1"/>
  <c r="BP644" i="1" s="1"/>
  <c r="H633" i="1"/>
  <c r="AT651" i="1"/>
  <c r="AY637" i="1"/>
  <c r="AY633" i="1"/>
  <c r="AA636" i="1"/>
  <c r="BA636" i="1"/>
  <c r="T637" i="1"/>
  <c r="BC637" i="1"/>
  <c r="AA637" i="1"/>
  <c r="AZ646" i="1"/>
  <c r="Q637" i="1"/>
  <c r="BD637" i="1"/>
  <c r="W643" i="1"/>
  <c r="AZ650" i="1"/>
  <c r="AY638" i="1"/>
  <c r="BP638" i="1" s="1"/>
  <c r="BC633" i="1"/>
  <c r="BD633" i="1"/>
  <c r="U637" i="1"/>
  <c r="BA638" i="1"/>
  <c r="AQ633" i="1"/>
  <c r="AZ633" i="1"/>
  <c r="Q636" i="1"/>
  <c r="Z637" i="1"/>
  <c r="P637" i="1"/>
  <c r="BD638" i="1"/>
  <c r="AY642" i="1"/>
  <c r="BP642" i="1" s="1"/>
  <c r="U636" i="1"/>
  <c r="R637" i="1"/>
  <c r="W636" i="1"/>
  <c r="AY640" i="1"/>
  <c r="BP640" i="1" s="1"/>
  <c r="AZ642" i="1"/>
  <c r="AB657" i="1"/>
  <c r="AB742" i="1" s="1"/>
  <c r="I633" i="1"/>
  <c r="Z633" i="1"/>
  <c r="J633" i="1"/>
  <c r="M636" i="1"/>
  <c r="M651" i="1" s="1"/>
  <c r="W633" i="1"/>
  <c r="AI651" i="1"/>
  <c r="AZ641" i="1"/>
  <c r="Z636" i="1"/>
  <c r="AA633" i="1"/>
  <c r="R636" i="1"/>
  <c r="BA637" i="1"/>
  <c r="Q633" i="1"/>
  <c r="BA633" i="1"/>
  <c r="E25" i="5"/>
  <c r="C27" i="5"/>
  <c r="AL651" i="1"/>
  <c r="AY645" i="1"/>
  <c r="BP645" i="1" s="1"/>
  <c r="AZ649" i="1"/>
  <c r="AZ647" i="1"/>
  <c r="AZ640" i="1"/>
  <c r="BD636" i="1"/>
  <c r="AJ633" i="1"/>
  <c r="AX633" i="1"/>
  <c r="R633" i="1"/>
  <c r="W637" i="1"/>
  <c r="AY650" i="1"/>
  <c r="AY643" i="1"/>
  <c r="AY641" i="1"/>
  <c r="BP641" i="1" s="1"/>
  <c r="AZ645" i="1"/>
  <c r="I636" i="1"/>
  <c r="J636" i="1"/>
  <c r="J651" i="1" s="1"/>
  <c r="AR651" i="1"/>
  <c r="AZ636" i="1"/>
  <c r="AK633" i="1"/>
  <c r="AV633" i="1"/>
  <c r="AS651" i="1"/>
  <c r="AY648" i="1"/>
  <c r="BP648" i="1" s="1"/>
  <c r="AY639" i="1"/>
  <c r="BP639" i="1" s="1"/>
  <c r="AY636" i="1"/>
  <c r="AU651" i="1"/>
  <c r="AX651" i="1"/>
  <c r="AY646" i="1"/>
  <c r="BP646" i="1" s="1"/>
  <c r="AZ643" i="1"/>
  <c r="AZ637" i="1"/>
  <c r="AL633" i="1"/>
  <c r="AT633" i="1"/>
  <c r="L636" i="1"/>
  <c r="L651" i="1" s="1"/>
  <c r="AV651" i="1"/>
  <c r="P636" i="1"/>
  <c r="T636" i="1"/>
  <c r="AY649" i="1"/>
  <c r="BP649" i="1" s="1"/>
  <c r="AZ644" i="1"/>
  <c r="AZ639" i="1"/>
  <c r="P633" i="1"/>
  <c r="AY647" i="1"/>
  <c r="BP647" i="1" s="1"/>
  <c r="N23" i="5"/>
  <c r="N26" i="5" s="1"/>
  <c r="M23" i="5"/>
  <c r="H651" i="1"/>
  <c r="W650" i="1"/>
  <c r="AW651" i="1"/>
  <c r="AZ648" i="1"/>
  <c r="AZ638" i="1"/>
  <c r="AI633" i="1"/>
  <c r="AM633" i="1"/>
  <c r="D9" i="5"/>
  <c r="D11" i="5" s="1"/>
  <c r="I9" i="5"/>
  <c r="I11" i="5" s="1"/>
  <c r="K9" i="5"/>
  <c r="G9" i="5"/>
  <c r="O9" i="5"/>
  <c r="O11" i="5" s="1"/>
  <c r="O2" i="5"/>
  <c r="O4" i="5" s="1"/>
  <c r="M24" i="5"/>
  <c r="L2" i="5"/>
  <c r="L4" i="5" s="1"/>
  <c r="F25" i="5"/>
  <c r="I2" i="5"/>
  <c r="I4" i="5" s="1"/>
  <c r="J23" i="5"/>
  <c r="J24" i="5" s="1"/>
  <c r="I26" i="5"/>
  <c r="M2" i="5"/>
  <c r="M3" i="5" s="1"/>
  <c r="K2" i="5"/>
  <c r="K5" i="5" s="1"/>
  <c r="D23" i="5"/>
  <c r="E2" i="5"/>
  <c r="E5" i="5" s="1"/>
  <c r="N2" i="5"/>
  <c r="N4" i="5" s="1"/>
  <c r="M16" i="5"/>
  <c r="G16" i="5"/>
  <c r="N16" i="5"/>
  <c r="E16" i="5"/>
  <c r="H16" i="5"/>
  <c r="L16" i="5"/>
  <c r="J16" i="5"/>
  <c r="I16" i="5"/>
  <c r="D16" i="5"/>
  <c r="F16" i="5"/>
  <c r="K16" i="5"/>
  <c r="O16" i="5"/>
  <c r="O18" i="5" s="1"/>
  <c r="F4" i="5"/>
  <c r="I25" i="5"/>
  <c r="H24" i="5"/>
  <c r="M9" i="5"/>
  <c r="L9" i="5"/>
  <c r="C20" i="5"/>
  <c r="K23" i="5"/>
  <c r="H23" i="5"/>
  <c r="M5" i="5"/>
  <c r="N25" i="5"/>
  <c r="J26" i="5"/>
  <c r="AQ651" i="1"/>
  <c r="N3" i="5"/>
  <c r="O24" i="5"/>
  <c r="N24" i="5"/>
  <c r="G25" i="5"/>
  <c r="E9" i="5"/>
  <c r="J9" i="5"/>
  <c r="O3" i="5"/>
  <c r="G24" i="5"/>
  <c r="X651" i="1"/>
  <c r="G2" i="5"/>
  <c r="D2" i="5"/>
  <c r="F9" i="5"/>
  <c r="H9" i="5"/>
  <c r="G26" i="5"/>
  <c r="M4" i="5"/>
  <c r="J2" i="5"/>
  <c r="H2" i="5"/>
  <c r="N9" i="5"/>
  <c r="AJ651" i="1"/>
  <c r="AK651" i="1"/>
  <c r="AM651" i="1"/>
  <c r="BC636" i="1"/>
  <c r="BO651" i="1" l="1"/>
  <c r="BN651" i="1"/>
  <c r="BO742" i="1"/>
  <c r="BN742" i="1"/>
  <c r="BJ657" i="1"/>
  <c r="BI742" i="1"/>
  <c r="BJ742" i="1" s="1"/>
  <c r="BM657" i="1"/>
  <c r="BL742" i="1"/>
  <c r="BM742" i="1" s="1"/>
  <c r="BL651" i="1"/>
  <c r="BM636" i="1"/>
  <c r="BI651" i="1"/>
  <c r="N666" i="1"/>
  <c r="N671" i="1"/>
  <c r="BP650" i="1"/>
  <c r="N706" i="1"/>
  <c r="V719" i="1"/>
  <c r="V731" i="1"/>
  <c r="V681" i="1"/>
  <c r="N738" i="1"/>
  <c r="N728" i="1"/>
  <c r="V705" i="1"/>
  <c r="N696" i="1"/>
  <c r="N689" i="1"/>
  <c r="V670" i="1"/>
  <c r="N673" i="1"/>
  <c r="N736" i="1"/>
  <c r="N720" i="1"/>
  <c r="N672" i="1"/>
  <c r="N715" i="1"/>
  <c r="V726" i="1"/>
  <c r="V669" i="1"/>
  <c r="V722" i="1"/>
  <c r="N698" i="1"/>
  <c r="N721" i="1"/>
  <c r="V709" i="1"/>
  <c r="N665" i="1"/>
  <c r="N711" i="1"/>
  <c r="N731" i="1"/>
  <c r="N717" i="1"/>
  <c r="V662" i="1"/>
  <c r="BM651" i="1"/>
  <c r="N730" i="1"/>
  <c r="N678" i="1"/>
  <c r="N741" i="1"/>
  <c r="V736" i="1"/>
  <c r="V737" i="1"/>
  <c r="N657" i="1"/>
  <c r="N739" i="1"/>
  <c r="V671" i="1"/>
  <c r="N694" i="1"/>
  <c r="V727" i="1"/>
  <c r="N714" i="1"/>
  <c r="V729" i="1"/>
  <c r="N716" i="1"/>
  <c r="V682" i="1"/>
  <c r="N659" i="1"/>
  <c r="N700" i="1"/>
  <c r="N686" i="1"/>
  <c r="V683" i="1"/>
  <c r="N691" i="1"/>
  <c r="V694" i="1"/>
  <c r="N692" i="1"/>
  <c r="N693" i="1"/>
  <c r="V697" i="1"/>
  <c r="N661" i="1"/>
  <c r="V725" i="1"/>
  <c r="V701" i="1"/>
  <c r="V687" i="1"/>
  <c r="N660" i="1"/>
  <c r="N729" i="1"/>
  <c r="N687" i="1"/>
  <c r="V711" i="1"/>
  <c r="V659" i="1"/>
  <c r="V723" i="1"/>
  <c r="V696" i="1"/>
  <c r="V672" i="1"/>
  <c r="V732" i="1"/>
  <c r="V716" i="1"/>
  <c r="V703" i="1"/>
  <c r="V720" i="1"/>
  <c r="V707" i="1"/>
  <c r="V673" i="1"/>
  <c r="V667" i="1"/>
  <c r="N737" i="1"/>
  <c r="N701" i="1"/>
  <c r="V668" i="1"/>
  <c r="V728" i="1"/>
  <c r="V658" i="1"/>
  <c r="V739" i="1"/>
  <c r="N667" i="1"/>
  <c r="N732" i="1"/>
  <c r="V692" i="1"/>
  <c r="N702" i="1"/>
  <c r="V704" i="1"/>
  <c r="N735" i="1"/>
  <c r="N734" i="1"/>
  <c r="V700" i="1"/>
  <c r="V676" i="1"/>
  <c r="N699" i="1"/>
  <c r="V679" i="1"/>
  <c r="V666" i="1"/>
  <c r="N725" i="1"/>
  <c r="N688" i="1"/>
  <c r="V713" i="1"/>
  <c r="V724" i="1"/>
  <c r="V678" i="1"/>
  <c r="N684" i="1"/>
  <c r="V674" i="1"/>
  <c r="V712" i="1"/>
  <c r="N685" i="1"/>
  <c r="N682" i="1"/>
  <c r="V660" i="1"/>
  <c r="V714" i="1"/>
  <c r="N677" i="1"/>
  <c r="V735" i="1"/>
  <c r="V686" i="1"/>
  <c r="N675" i="1"/>
  <c r="V665" i="1"/>
  <c r="N712" i="1"/>
  <c r="N690" i="1"/>
  <c r="N719" i="1"/>
  <c r="BC742" i="1"/>
  <c r="V693" i="1"/>
  <c r="V699" i="1"/>
  <c r="V695" i="1"/>
  <c r="V706" i="1"/>
  <c r="V698" i="1"/>
  <c r="V691" i="1"/>
  <c r="N670" i="1"/>
  <c r="V663" i="1"/>
  <c r="V657" i="1"/>
  <c r="N723" i="1"/>
  <c r="N679" i="1"/>
  <c r="V738" i="1"/>
  <c r="N718" i="1"/>
  <c r="V690" i="1"/>
  <c r="V734" i="1"/>
  <c r="V702" i="1"/>
  <c r="N658" i="1"/>
  <c r="N727" i="1"/>
  <c r="V741" i="1"/>
  <c r="V680" i="1"/>
  <c r="V688" i="1"/>
  <c r="V664" i="1"/>
  <c r="N676" i="1"/>
  <c r="V661" i="1"/>
  <c r="N726" i="1"/>
  <c r="N713" i="1"/>
  <c r="N704" i="1"/>
  <c r="N664" i="1"/>
  <c r="V717" i="1"/>
  <c r="N663" i="1"/>
  <c r="V710" i="1"/>
  <c r="N708" i="1"/>
  <c r="N695" i="1"/>
  <c r="N707" i="1"/>
  <c r="V740" i="1"/>
  <c r="V721" i="1"/>
  <c r="N705" i="1"/>
  <c r="V675" i="1"/>
  <c r="N733" i="1"/>
  <c r="V718" i="1"/>
  <c r="V685" i="1"/>
  <c r="N740" i="1"/>
  <c r="V733" i="1"/>
  <c r="N697" i="1"/>
  <c r="N710" i="1"/>
  <c r="V684" i="1"/>
  <c r="N724" i="1"/>
  <c r="N703" i="1"/>
  <c r="N669" i="1"/>
  <c r="V715" i="1"/>
  <c r="V708" i="1"/>
  <c r="N681" i="1"/>
  <c r="V677" i="1"/>
  <c r="N683" i="1"/>
  <c r="N674" i="1"/>
  <c r="V730" i="1"/>
  <c r="N680" i="1"/>
  <c r="N709" i="1"/>
  <c r="N722" i="1"/>
  <c r="V689" i="1"/>
  <c r="N662" i="1"/>
  <c r="N668" i="1"/>
  <c r="BD742" i="1"/>
  <c r="BP643" i="1"/>
  <c r="BP637" i="1"/>
  <c r="BG633" i="1"/>
  <c r="BJ633" i="1" s="1"/>
  <c r="BP636" i="1"/>
  <c r="I651" i="1"/>
  <c r="T651" i="1"/>
  <c r="BA651" i="1"/>
  <c r="Q651" i="1"/>
  <c r="Z651" i="1"/>
  <c r="U651" i="1"/>
  <c r="R651" i="1"/>
  <c r="Y645" i="1"/>
  <c r="AZ651" i="1"/>
  <c r="AY651" i="1"/>
  <c r="BD651" i="1"/>
  <c r="N636" i="1"/>
  <c r="AA651" i="1"/>
  <c r="BC651" i="1"/>
  <c r="N649" i="1"/>
  <c r="P651" i="1"/>
  <c r="V650" i="1"/>
  <c r="V648" i="1"/>
  <c r="V649" i="1"/>
  <c r="M25" i="5"/>
  <c r="M26" i="5"/>
  <c r="AB637" i="1"/>
  <c r="K4" i="5"/>
  <c r="N650" i="1"/>
  <c r="W651" i="1"/>
  <c r="V641" i="1"/>
  <c r="N648" i="1"/>
  <c r="Y640" i="1"/>
  <c r="V643" i="1"/>
  <c r="Y649" i="1"/>
  <c r="E10" i="5"/>
  <c r="N643" i="1"/>
  <c r="G10" i="5"/>
  <c r="G11" i="5"/>
  <c r="L24" i="5"/>
  <c r="L26" i="5" s="1"/>
  <c r="K24" i="5"/>
  <c r="J25" i="5"/>
  <c r="I10" i="5"/>
  <c r="I12" i="5" s="1"/>
  <c r="G12" i="5"/>
  <c r="N5" i="5"/>
  <c r="H10" i="5"/>
  <c r="E4" i="5"/>
  <c r="K11" i="5"/>
  <c r="K12" i="5"/>
  <c r="D12" i="5"/>
  <c r="D10" i="5"/>
  <c r="F10" i="5"/>
  <c r="D26" i="5"/>
  <c r="D25" i="5"/>
  <c r="F24" i="5"/>
  <c r="F26" i="5" s="1"/>
  <c r="D24" i="5"/>
  <c r="E24" i="5"/>
  <c r="AB636" i="1"/>
  <c r="H3" i="5"/>
  <c r="I3" i="5"/>
  <c r="I5" i="5" s="1"/>
  <c r="G5" i="5"/>
  <c r="G4" i="5"/>
  <c r="G3" i="5"/>
  <c r="F18" i="5"/>
  <c r="H17" i="5"/>
  <c r="G19" i="5"/>
  <c r="I17" i="5"/>
  <c r="G18" i="5"/>
  <c r="G17" i="5"/>
  <c r="V646" i="1"/>
  <c r="AB639" i="1"/>
  <c r="AB638" i="1"/>
  <c r="N642" i="1"/>
  <c r="N641" i="1"/>
  <c r="N640" i="1"/>
  <c r="K3" i="5"/>
  <c r="J5" i="5"/>
  <c r="J4" i="5"/>
  <c r="L3" i="5"/>
  <c r="L5" i="5" s="1"/>
  <c r="J3" i="5"/>
  <c r="D3" i="5"/>
  <c r="D4" i="5"/>
  <c r="E3" i="5"/>
  <c r="F3" i="5"/>
  <c r="F5" i="5" s="1"/>
  <c r="D5" i="5"/>
  <c r="M11" i="5"/>
  <c r="M12" i="5"/>
  <c r="M10" i="5"/>
  <c r="N10" i="5"/>
  <c r="O10" i="5"/>
  <c r="K18" i="5"/>
  <c r="K19" i="5"/>
  <c r="N19" i="5"/>
  <c r="N18" i="5"/>
  <c r="AB641" i="1"/>
  <c r="V638" i="1"/>
  <c r="D19" i="5"/>
  <c r="F17" i="5"/>
  <c r="F19" i="5" s="1"/>
  <c r="E17" i="5"/>
  <c r="D18" i="5"/>
  <c r="D17" i="5"/>
  <c r="N17" i="5"/>
  <c r="O17" i="5"/>
  <c r="M19" i="5"/>
  <c r="M17" i="5"/>
  <c r="M18" i="5"/>
  <c r="N646" i="1"/>
  <c r="N647" i="1"/>
  <c r="H4" i="5"/>
  <c r="H5" i="5"/>
  <c r="F12" i="5"/>
  <c r="F11" i="5"/>
  <c r="E12" i="5"/>
  <c r="E11" i="5"/>
  <c r="K26" i="5"/>
  <c r="K25" i="5"/>
  <c r="L11" i="5"/>
  <c r="E18" i="5"/>
  <c r="E19" i="5"/>
  <c r="V644" i="1"/>
  <c r="Y639" i="1"/>
  <c r="V633" i="1"/>
  <c r="Y638" i="1"/>
  <c r="N11" i="5"/>
  <c r="N12" i="5"/>
  <c r="H11" i="5"/>
  <c r="H12" i="5"/>
  <c r="L10" i="5"/>
  <c r="L12" i="5" s="1"/>
  <c r="K10" i="5"/>
  <c r="J10" i="5"/>
  <c r="J12" i="5"/>
  <c r="J11" i="5"/>
  <c r="H26" i="5"/>
  <c r="H25" i="5"/>
  <c r="H19" i="5"/>
  <c r="H18" i="5"/>
  <c r="AB647" i="1"/>
  <c r="Y646" i="1"/>
  <c r="Y642" i="1"/>
  <c r="Y641" i="1"/>
  <c r="V639" i="1"/>
  <c r="AB640" i="1"/>
  <c r="N637" i="1"/>
  <c r="N644" i="1"/>
  <c r="Y636" i="1"/>
  <c r="Y633" i="1"/>
  <c r="L18" i="5"/>
  <c r="V647" i="1"/>
  <c r="Y644" i="1"/>
  <c r="Y637" i="1"/>
  <c r="V637" i="1"/>
  <c r="N645" i="1"/>
  <c r="N639" i="1"/>
  <c r="N638" i="1"/>
  <c r="J18" i="5"/>
  <c r="J19" i="5"/>
  <c r="J17" i="5"/>
  <c r="K17" i="5"/>
  <c r="L17" i="5"/>
  <c r="L19" i="5" s="1"/>
  <c r="AB648" i="1"/>
  <c r="AB650" i="1"/>
  <c r="Y650" i="1"/>
  <c r="Y648" i="1"/>
  <c r="AB642" i="1"/>
  <c r="V640" i="1"/>
  <c r="I19" i="5"/>
  <c r="I18" i="5"/>
  <c r="AB643" i="1"/>
  <c r="N633" i="1"/>
  <c r="Y647" i="1"/>
  <c r="Y643" i="1"/>
  <c r="V645" i="1"/>
  <c r="V642" i="1"/>
  <c r="V636" i="1"/>
  <c r="BM633" i="1" l="1"/>
  <c r="BB672" i="1"/>
  <c r="BB691" i="1"/>
  <c r="BP651" i="1"/>
  <c r="BB671" i="1"/>
  <c r="BB731" i="1"/>
  <c r="BB715" i="1"/>
  <c r="BB664" i="1"/>
  <c r="N742" i="1"/>
  <c r="BB727" i="1"/>
  <c r="BB734" i="1"/>
  <c r="BB720" i="1"/>
  <c r="BB726" i="1"/>
  <c r="BB706" i="1"/>
  <c r="BB698" i="1"/>
  <c r="BB688" i="1"/>
  <c r="BB660" i="1"/>
  <c r="BB662" i="1"/>
  <c r="BB689" i="1"/>
  <c r="BB663" i="1"/>
  <c r="BB722" i="1"/>
  <c r="BB679" i="1"/>
  <c r="BB695" i="1"/>
  <c r="BB723" i="1"/>
  <c r="BB665" i="1"/>
  <c r="BB682" i="1"/>
  <c r="BB711" i="1"/>
  <c r="BB697" i="1"/>
  <c r="BB730" i="1"/>
  <c r="BB732" i="1"/>
  <c r="BB736" i="1"/>
  <c r="BB735" i="1"/>
  <c r="BB700" i="1"/>
  <c r="BB690" i="1"/>
  <c r="BB693" i="1"/>
  <c r="BB717" i="1"/>
  <c r="BB705" i="1"/>
  <c r="BB675" i="1"/>
  <c r="BB725" i="1"/>
  <c r="BB694" i="1"/>
  <c r="BB712" i="1"/>
  <c r="BB738" i="1"/>
  <c r="BB676" i="1"/>
  <c r="BB721" i="1"/>
  <c r="BB659" i="1"/>
  <c r="BB704" i="1"/>
  <c r="BB677" i="1"/>
  <c r="BB685" i="1"/>
  <c r="BB674" i="1"/>
  <c r="BB670" i="1"/>
  <c r="BB666" i="1"/>
  <c r="BB699" i="1"/>
  <c r="BB684" i="1"/>
  <c r="BB714" i="1"/>
  <c r="BB707" i="1"/>
  <c r="BB696" i="1"/>
  <c r="V742" i="1"/>
  <c r="BB673" i="1"/>
  <c r="BB713" i="1"/>
  <c r="BB739" i="1"/>
  <c r="BB716" i="1"/>
  <c r="BB733" i="1"/>
  <c r="BB718" i="1"/>
  <c r="BB702" i="1"/>
  <c r="BB724" i="1"/>
  <c r="BB681" i="1"/>
  <c r="BB729" i="1"/>
  <c r="BB668" i="1"/>
  <c r="BB658" i="1"/>
  <c r="BB708" i="1"/>
  <c r="BB669" i="1"/>
  <c r="BB709" i="1"/>
  <c r="BB728" i="1"/>
  <c r="BB687" i="1"/>
  <c r="BB661" i="1"/>
  <c r="BB683" i="1"/>
  <c r="BB703" i="1"/>
  <c r="BB678" i="1"/>
  <c r="BB737" i="1"/>
  <c r="BF680" i="1"/>
  <c r="BB680" i="1"/>
  <c r="BB701" i="1"/>
  <c r="BB710" i="1"/>
  <c r="BB719" i="1"/>
  <c r="BB657" i="1"/>
  <c r="BB667" i="1"/>
  <c r="BB686" i="1"/>
  <c r="BF662" i="1"/>
  <c r="BB648" i="1"/>
  <c r="BF659" i="1"/>
  <c r="BB641" i="1"/>
  <c r="BB644" i="1"/>
  <c r="AB645" i="1"/>
  <c r="AB644" i="1"/>
  <c r="BB645" i="1"/>
  <c r="BB643" i="1"/>
  <c r="AB646" i="1"/>
  <c r="N651" i="1"/>
  <c r="V651" i="1"/>
  <c r="BB646" i="1"/>
  <c r="BB647" i="1"/>
  <c r="AB633" i="1"/>
  <c r="BB638" i="1"/>
  <c r="BB637" i="1"/>
  <c r="Y651" i="1"/>
  <c r="BB636" i="1"/>
  <c r="BB642" i="1"/>
  <c r="AB649" i="1"/>
  <c r="BB650" i="1"/>
  <c r="BB639" i="1"/>
  <c r="BF672" i="1" l="1"/>
  <c r="BE738" i="1"/>
  <c r="BF666" i="1"/>
  <c r="BF734" i="1"/>
  <c r="BF715" i="1"/>
  <c r="BB740" i="1"/>
  <c r="BF664" i="1"/>
  <c r="BF677" i="1"/>
  <c r="BF705" i="1"/>
  <c r="BF724" i="1"/>
  <c r="BF713" i="1"/>
  <c r="BF671" i="1"/>
  <c r="BF720" i="1"/>
  <c r="BF670" i="1"/>
  <c r="BF669" i="1"/>
  <c r="BF709" i="1"/>
  <c r="BF739" i="1"/>
  <c r="BF737" i="1"/>
  <c r="BF692" i="1"/>
  <c r="BF691" i="1"/>
  <c r="BF711" i="1"/>
  <c r="BE720" i="1"/>
  <c r="BF719" i="1"/>
  <c r="BF712" i="1"/>
  <c r="BE687" i="1"/>
  <c r="BE731" i="1"/>
  <c r="BE698" i="1"/>
  <c r="BE726" i="1"/>
  <c r="BE675" i="1"/>
  <c r="BE679" i="1"/>
  <c r="BF657" i="1"/>
  <c r="BF697" i="1"/>
  <c r="BE678" i="1"/>
  <c r="BF716" i="1"/>
  <c r="BE696" i="1"/>
  <c r="BE704" i="1"/>
  <c r="BE701" i="1"/>
  <c r="BE682" i="1"/>
  <c r="BE694" i="1"/>
  <c r="BE686" i="1"/>
  <c r="BF681" i="1"/>
  <c r="BE658" i="1"/>
  <c r="BF723" i="1"/>
  <c r="BE712" i="1"/>
  <c r="BF686" i="1"/>
  <c r="BF701" i="1"/>
  <c r="BF658" i="1"/>
  <c r="BE717" i="1"/>
  <c r="BE736" i="1"/>
  <c r="BF682" i="1"/>
  <c r="BF679" i="1"/>
  <c r="BE662" i="1"/>
  <c r="BF706" i="1"/>
  <c r="BE672" i="1"/>
  <c r="BE727" i="1"/>
  <c r="BE663" i="1"/>
  <c r="BE721" i="1"/>
  <c r="BE688" i="1"/>
  <c r="BE683" i="1"/>
  <c r="BF728" i="1"/>
  <c r="BF732" i="1"/>
  <c r="BE702" i="1"/>
  <c r="BE703" i="1"/>
  <c r="BE739" i="1"/>
  <c r="BF674" i="1"/>
  <c r="BE659" i="1"/>
  <c r="BF694" i="1"/>
  <c r="BF727" i="1"/>
  <c r="BE691" i="1"/>
  <c r="BF693" i="1"/>
  <c r="BE713" i="1"/>
  <c r="BE722" i="1"/>
  <c r="BF704" i="1"/>
  <c r="BF703" i="1"/>
  <c r="BF684" i="1"/>
  <c r="BF696" i="1"/>
  <c r="BF690" i="1"/>
  <c r="BF707" i="1"/>
  <c r="BE728" i="1"/>
  <c r="BF668" i="1"/>
  <c r="BF714" i="1"/>
  <c r="BE732" i="1"/>
  <c r="BF665" i="1"/>
  <c r="BF722" i="1"/>
  <c r="BF660" i="1"/>
  <c r="BF726" i="1"/>
  <c r="BE671" i="1"/>
  <c r="BE670" i="1"/>
  <c r="BE693" i="1"/>
  <c r="BF738" i="1"/>
  <c r="BF687" i="1"/>
  <c r="BF725" i="1"/>
  <c r="BE699" i="1"/>
  <c r="BE730" i="1"/>
  <c r="BF733" i="1"/>
  <c r="BE718" i="1"/>
  <c r="BF736" i="1"/>
  <c r="BE697" i="1"/>
  <c r="BF667" i="1"/>
  <c r="BF700" i="1"/>
  <c r="BF702" i="1"/>
  <c r="BE684" i="1"/>
  <c r="BF683" i="1"/>
  <c r="BF718" i="1"/>
  <c r="BE685" i="1"/>
  <c r="BF721" i="1"/>
  <c r="BE690" i="1"/>
  <c r="BE673" i="1"/>
  <c r="BE668" i="1"/>
  <c r="BE708" i="1"/>
  <c r="BE710" i="1"/>
  <c r="BF661" i="1"/>
  <c r="BE724" i="1"/>
  <c r="BF717" i="1"/>
  <c r="BE729" i="1"/>
  <c r="BF673" i="1"/>
  <c r="BE719" i="1"/>
  <c r="BE737" i="1"/>
  <c r="BF729" i="1"/>
  <c r="BB692" i="1"/>
  <c r="BF675" i="1"/>
  <c r="BE723" i="1"/>
  <c r="BF663" i="1"/>
  <c r="BF688" i="1"/>
  <c r="BE666" i="1"/>
  <c r="BE709" i="1"/>
  <c r="BE695" i="1"/>
  <c r="BE660" i="1"/>
  <c r="BE665" i="1"/>
  <c r="BE674" i="1"/>
  <c r="BE716" i="1"/>
  <c r="BE706" i="1"/>
  <c r="BE714" i="1"/>
  <c r="BF689" i="1"/>
  <c r="BE707" i="1"/>
  <c r="BE735" i="1"/>
  <c r="BB741" i="1"/>
  <c r="BE661" i="1"/>
  <c r="BE733" i="1"/>
  <c r="BF699" i="1"/>
  <c r="BE677" i="1"/>
  <c r="BF676" i="1"/>
  <c r="BE700" i="1"/>
  <c r="BE669" i="1"/>
  <c r="BE725" i="1"/>
  <c r="BE715" i="1"/>
  <c r="BE734" i="1"/>
  <c r="BF731" i="1"/>
  <c r="BE664" i="1"/>
  <c r="BE680" i="1"/>
  <c r="BE657" i="1"/>
  <c r="BF685" i="1"/>
  <c r="BF678" i="1"/>
  <c r="BE676" i="1"/>
  <c r="BF735" i="1"/>
  <c r="BE667" i="1"/>
  <c r="BF730" i="1"/>
  <c r="BF710" i="1"/>
  <c r="BF708" i="1"/>
  <c r="BE681" i="1"/>
  <c r="BE705" i="1"/>
  <c r="BE711" i="1"/>
  <c r="BF695" i="1"/>
  <c r="BE689" i="1"/>
  <c r="BF698" i="1"/>
  <c r="BB640" i="1"/>
  <c r="BF648" i="1"/>
  <c r="BF643" i="1"/>
  <c r="BE648" i="1"/>
  <c r="AB651" i="1"/>
  <c r="BE643" i="1"/>
  <c r="BF644" i="1"/>
  <c r="BF641" i="1"/>
  <c r="BE637" i="1"/>
  <c r="BE636" i="1"/>
  <c r="BF645" i="1"/>
  <c r="BE645" i="1"/>
  <c r="BE638" i="1"/>
  <c r="BE647" i="1"/>
  <c r="BF636" i="1"/>
  <c r="BE646" i="1"/>
  <c r="BE639" i="1"/>
  <c r="BF647" i="1"/>
  <c r="BF637" i="1"/>
  <c r="BF638" i="1"/>
  <c r="BE650" i="1"/>
  <c r="BF650" i="1"/>
  <c r="BB649" i="1"/>
  <c r="BF640" i="1"/>
  <c r="BF646" i="1"/>
  <c r="BB633" i="1"/>
  <c r="BE644" i="1"/>
  <c r="BE641" i="1"/>
  <c r="BF642" i="1"/>
  <c r="BE642" i="1"/>
  <c r="BF639" i="1"/>
  <c r="BE740" i="1" l="1"/>
  <c r="BF740" i="1"/>
  <c r="BB742" i="1"/>
  <c r="BE692" i="1"/>
  <c r="BE741" i="1"/>
  <c r="BF741" i="1"/>
  <c r="BE640" i="1"/>
  <c r="BB651" i="1"/>
  <c r="BF633" i="1"/>
  <c r="BE649" i="1"/>
  <c r="BF649" i="1"/>
  <c r="BF651" i="1" s="1"/>
  <c r="BE633" i="1"/>
  <c r="BF742" i="1" l="1"/>
  <c r="BE742" i="1"/>
  <c r="BE651" i="1"/>
</calcChain>
</file>

<file path=xl/sharedStrings.xml><?xml version="1.0" encoding="utf-8"?>
<sst xmlns="http://schemas.openxmlformats.org/spreadsheetml/2006/main" count="4072" uniqueCount="1478">
  <si>
    <t>Tiền nhận sau khi bù trừ
(đồng)</t>
  </si>
  <si>
    <t>Trừ 
năm 
trước</t>
  </si>
  <si>
    <t>Tổng cộng (đồng)</t>
  </si>
  <si>
    <t>Kh«ng söa 
dßng trªn</t>
  </si>
  <si>
    <t>đồng./.</t>
  </si>
  <si>
    <t>TDH11</t>
  </si>
  <si>
    <t>Kỳ II</t>
  </si>
  <si>
    <t>Số trừ</t>
  </si>
  <si>
    <t>HSC09</t>
  </si>
  <si>
    <t>NGS15</t>
  </si>
  <si>
    <t>CVS11</t>
  </si>
  <si>
    <t>QS010</t>
  </si>
  <si>
    <t>CTH03</t>
  </si>
  <si>
    <t>CTH07</t>
  </si>
  <si>
    <t>CTH08</t>
  </si>
  <si>
    <t>CTH10</t>
  </si>
  <si>
    <t>CTH09</t>
  </si>
  <si>
    <t>CTH11</t>
  </si>
  <si>
    <t>BCY12</t>
  </si>
  <si>
    <t>BCY03</t>
  </si>
  <si>
    <t>BCY13</t>
  </si>
  <si>
    <t>BCY01</t>
  </si>
  <si>
    <t>CCN01</t>
  </si>
  <si>
    <t>CCN03</t>
  </si>
  <si>
    <t>CCN04</t>
  </si>
  <si>
    <t>CCN11</t>
  </si>
  <si>
    <t>CCN10</t>
  </si>
  <si>
    <t>CLT11</t>
  </si>
  <si>
    <t>CLT09</t>
  </si>
  <si>
    <t>CLT05</t>
  </si>
  <si>
    <t>CLT02</t>
  </si>
  <si>
    <t>CLT08</t>
  </si>
  <si>
    <t>CLT12</t>
  </si>
  <si>
    <t>CTU09</t>
  </si>
  <si>
    <t>CTU10</t>
  </si>
  <si>
    <t>CTU03</t>
  </si>
  <si>
    <t>CTU08</t>
  </si>
  <si>
    <t>CTU11</t>
  </si>
  <si>
    <t>CTU06</t>
  </si>
  <si>
    <t>CTU15</t>
  </si>
  <si>
    <t>CTU13</t>
  </si>
  <si>
    <t>HTN09</t>
  </si>
  <si>
    <t>HTN10</t>
  </si>
  <si>
    <t>HTN02</t>
  </si>
  <si>
    <t>HTN08</t>
  </si>
  <si>
    <t>HTN01</t>
  </si>
  <si>
    <t>DTC09</t>
  </si>
  <si>
    <t>DTC02</t>
  </si>
  <si>
    <t>DTC13</t>
  </si>
  <si>
    <t>DTC14</t>
  </si>
  <si>
    <t>DTC10</t>
  </si>
  <si>
    <t>DTC08</t>
  </si>
  <si>
    <t>DTC05</t>
  </si>
  <si>
    <t>DTC03</t>
  </si>
  <si>
    <t>DTC07</t>
  </si>
  <si>
    <t>RAQ14</t>
  </si>
  <si>
    <t>RAQ06</t>
  </si>
  <si>
    <t>RAQ03</t>
  </si>
  <si>
    <t>RAQ08</t>
  </si>
  <si>
    <t>RAQ07</t>
  </si>
  <si>
    <t>RAQ10</t>
  </si>
  <si>
    <t>RAQ11</t>
  </si>
  <si>
    <t>RAQ13</t>
  </si>
  <si>
    <t>SLY07</t>
  </si>
  <si>
    <t>SLY06</t>
  </si>
  <si>
    <t>SLY04</t>
  </si>
  <si>
    <t>SLY08</t>
  </si>
  <si>
    <t>SLY09</t>
  </si>
  <si>
    <t>SLY05</t>
  </si>
  <si>
    <t>TVA07</t>
  </si>
  <si>
    <t>TVA08</t>
  </si>
  <si>
    <t>TVA10</t>
  </si>
  <si>
    <t>TVA05</t>
  </si>
  <si>
    <t>TVA06</t>
  </si>
  <si>
    <t>CNK06</t>
  </si>
  <si>
    <t>CNK19</t>
  </si>
  <si>
    <t>CNK13</t>
  </si>
  <si>
    <t>CNK12</t>
  </si>
  <si>
    <t>CNK16</t>
  </si>
  <si>
    <t>CNK02</t>
  </si>
  <si>
    <t>CNK10</t>
  </si>
  <si>
    <t>CNK18</t>
  </si>
  <si>
    <t>CNK11</t>
  </si>
  <si>
    <t>DTG04</t>
  </si>
  <si>
    <t>DTG10</t>
  </si>
  <si>
    <t>DTG05</t>
  </si>
  <si>
    <t>DTG07</t>
  </si>
  <si>
    <t>DTG09</t>
  </si>
  <si>
    <t>DTG08</t>
  </si>
  <si>
    <t>DTG06</t>
  </si>
  <si>
    <t>SHD07</t>
  </si>
  <si>
    <t>SHD06</t>
  </si>
  <si>
    <t>SHD08</t>
  </si>
  <si>
    <t>DTA07</t>
  </si>
  <si>
    <t>DTA03</t>
  </si>
  <si>
    <t>DTA06</t>
  </si>
  <si>
    <t>DTA05</t>
  </si>
  <si>
    <t>HSD01</t>
  </si>
  <si>
    <t>HSD06</t>
  </si>
  <si>
    <t>HSD04</t>
  </si>
  <si>
    <t>SLD05</t>
  </si>
  <si>
    <t>SLD07</t>
  </si>
  <si>
    <t>KHD10</t>
  </si>
  <si>
    <t>KHD03</t>
  </si>
  <si>
    <t>KHD05</t>
  </si>
  <si>
    <t>KHD11</t>
  </si>
  <si>
    <t>TNN05</t>
  </si>
  <si>
    <t>TNN03</t>
  </si>
  <si>
    <t>TNN02</t>
  </si>
  <si>
    <t>TNN10</t>
  </si>
  <si>
    <t>QHD04</t>
  </si>
  <si>
    <t>QHD08</t>
  </si>
  <si>
    <t>QHD01</t>
  </si>
  <si>
    <t>QHD07</t>
  </si>
  <si>
    <t>QHD05</t>
  </si>
  <si>
    <t>QHD03</t>
  </si>
  <si>
    <t>QHD09</t>
  </si>
  <si>
    <t>QDD01</t>
  </si>
  <si>
    <t>QDD07</t>
  </si>
  <si>
    <t>QDD06</t>
  </si>
  <si>
    <t>QDD05</t>
  </si>
  <si>
    <t>QDD02</t>
  </si>
  <si>
    <t>QDD08</t>
  </si>
  <si>
    <t>QDD09</t>
  </si>
  <si>
    <t>QDD10</t>
  </si>
  <si>
    <t>QDD11</t>
  </si>
  <si>
    <t>TBD09</t>
  </si>
  <si>
    <t>TBD08</t>
  </si>
  <si>
    <t>TBD02</t>
  </si>
  <si>
    <t>TBD05</t>
  </si>
  <si>
    <t>TBD03</t>
  </si>
  <si>
    <t>TBD07</t>
  </si>
  <si>
    <t>TTD07</t>
  </si>
  <si>
    <t>TTD04</t>
  </si>
  <si>
    <t>TTD06</t>
  </si>
  <si>
    <t>TTD01</t>
  </si>
  <si>
    <t>TTD02</t>
  </si>
  <si>
    <t>TTD08</t>
  </si>
  <si>
    <t>NHO05</t>
  </si>
  <si>
    <t>NHO07</t>
  </si>
  <si>
    <t>NHO08</t>
  </si>
  <si>
    <t>CHO08</t>
  </si>
  <si>
    <t>CHO02</t>
  </si>
  <si>
    <t>CHO14</t>
  </si>
  <si>
    <t>CHO16</t>
  </si>
  <si>
    <t>CHO04</t>
  </si>
  <si>
    <t>TDH01</t>
  </si>
  <si>
    <t>TDH02</t>
  </si>
  <si>
    <t>TDH09</t>
  </si>
  <si>
    <t>TDH04</t>
  </si>
  <si>
    <t>TDH05</t>
  </si>
  <si>
    <t>DIE08</t>
  </si>
  <si>
    <t>DIE13</t>
  </si>
  <si>
    <t>DIE15</t>
  </si>
  <si>
    <t>KLS12</t>
  </si>
  <si>
    <t>KLS07</t>
  </si>
  <si>
    <t>KLS11</t>
  </si>
  <si>
    <t>MNN07</t>
  </si>
  <si>
    <t>MNN11</t>
  </si>
  <si>
    <t>DLU08</t>
  </si>
  <si>
    <t>DLU15</t>
  </si>
  <si>
    <t>DLU11</t>
  </si>
  <si>
    <t>DLU16</t>
  </si>
  <si>
    <t>TBI05</t>
  </si>
  <si>
    <t>TBI09</t>
  </si>
  <si>
    <t>TBI04</t>
  </si>
  <si>
    <t>TBI02</t>
  </si>
  <si>
    <t>HTD10</t>
  </si>
  <si>
    <t>HTD12</t>
  </si>
  <si>
    <t>HTD08</t>
  </si>
  <si>
    <t>HTD01</t>
  </si>
  <si>
    <t>HTD02</t>
  </si>
  <si>
    <t>HTD09</t>
  </si>
  <si>
    <t>KT009</t>
  </si>
  <si>
    <t>KT007</t>
  </si>
  <si>
    <t>KT001</t>
  </si>
  <si>
    <t>KT013</t>
  </si>
  <si>
    <t>KT008</t>
  </si>
  <si>
    <t>KT005</t>
  </si>
  <si>
    <t>KT006</t>
  </si>
  <si>
    <t>KT015</t>
  </si>
  <si>
    <t>KT017</t>
  </si>
  <si>
    <t>KT018</t>
  </si>
  <si>
    <t>KTM04</t>
  </si>
  <si>
    <t>KTM09</t>
  </si>
  <si>
    <t>KTM08</t>
  </si>
  <si>
    <t>KTM07</t>
  </si>
  <si>
    <t>KTM06</t>
  </si>
  <si>
    <t>KTM11</t>
  </si>
  <si>
    <t>KTM01</t>
  </si>
  <si>
    <t>KTM10</t>
  </si>
  <si>
    <t>KTM02</t>
  </si>
  <si>
    <t>KTM14</t>
  </si>
  <si>
    <t>KTM16</t>
  </si>
  <si>
    <t>PTN01</t>
  </si>
  <si>
    <t>PTN18</t>
  </si>
  <si>
    <t>PTN07</t>
  </si>
  <si>
    <t>PTN06</t>
  </si>
  <si>
    <t>PTN20</t>
  </si>
  <si>
    <t>PTN19</t>
  </si>
  <si>
    <t>PTN11</t>
  </si>
  <si>
    <t>PTN03</t>
  </si>
  <si>
    <t>PTN12</t>
  </si>
  <si>
    <t>PTN10</t>
  </si>
  <si>
    <t>PTN08</t>
  </si>
  <si>
    <t>KNN11</t>
  </si>
  <si>
    <t>KNN15</t>
  </si>
  <si>
    <t>KNN12</t>
  </si>
  <si>
    <t>KNN13</t>
  </si>
  <si>
    <t>KNN03</t>
  </si>
  <si>
    <t>KNN07</t>
  </si>
  <si>
    <t>KNN04</t>
  </si>
  <si>
    <t>KNN14</t>
  </si>
  <si>
    <t>KNN06</t>
  </si>
  <si>
    <t>KNN08</t>
  </si>
  <si>
    <t>KTL09</t>
  </si>
  <si>
    <t>KTL17</t>
  </si>
  <si>
    <t>KTL01</t>
  </si>
  <si>
    <t>KTL03</t>
  </si>
  <si>
    <t>KTL07</t>
  </si>
  <si>
    <t>KTL08</t>
  </si>
  <si>
    <t>KTL14</t>
  </si>
  <si>
    <t>KTL06</t>
  </si>
  <si>
    <t>KTL20</t>
  </si>
  <si>
    <t>KTL19</t>
  </si>
  <si>
    <t>KTL22</t>
  </si>
  <si>
    <t>KTL21</t>
  </si>
  <si>
    <t>KTL16</t>
  </si>
  <si>
    <t>KTL23</t>
  </si>
  <si>
    <t>KTL24</t>
  </si>
  <si>
    <t>KDT07</t>
  </si>
  <si>
    <t>KDT08</t>
  </si>
  <si>
    <t>KDT05</t>
  </si>
  <si>
    <t>KDT06</t>
  </si>
  <si>
    <t>KDT09</t>
  </si>
  <si>
    <t>KDT03</t>
  </si>
  <si>
    <t>NLM07</t>
  </si>
  <si>
    <t>NLM08</t>
  </si>
  <si>
    <t>NLM05</t>
  </si>
  <si>
    <t>NLM04</t>
  </si>
  <si>
    <t>NLM17</t>
  </si>
  <si>
    <t>NLM10</t>
  </si>
  <si>
    <t>NLM16</t>
  </si>
  <si>
    <t>NLM18</t>
  </si>
  <si>
    <t>NLM19</t>
  </si>
  <si>
    <t>DCM06</t>
  </si>
  <si>
    <t>DCM04</t>
  </si>
  <si>
    <t>DCM03</t>
  </si>
  <si>
    <t>DCM05</t>
  </si>
  <si>
    <t>DCM02</t>
  </si>
  <si>
    <t>DCM07</t>
  </si>
  <si>
    <t>TTH05</t>
  </si>
  <si>
    <t>TTH06</t>
  </si>
  <si>
    <t>TTH04</t>
  </si>
  <si>
    <t>TTH02</t>
  </si>
  <si>
    <t>PHL01</t>
  </si>
  <si>
    <t>PHL09</t>
  </si>
  <si>
    <t>PHL03</t>
  </si>
  <si>
    <t>PHL05</t>
  </si>
  <si>
    <t>PHL06</t>
  </si>
  <si>
    <t>PHL02</t>
  </si>
  <si>
    <t>PHL11</t>
  </si>
  <si>
    <t>XHH05</t>
  </si>
  <si>
    <t>XHH03</t>
  </si>
  <si>
    <t>XHH01</t>
  </si>
  <si>
    <t>XHH02</t>
  </si>
  <si>
    <t>XHH06</t>
  </si>
  <si>
    <t>XHH07</t>
  </si>
  <si>
    <t>PPG01</t>
  </si>
  <si>
    <t>PPG03</t>
  </si>
  <si>
    <t>PPG05</t>
  </si>
  <si>
    <t>PPG06</t>
  </si>
  <si>
    <t>TLY05</t>
  </si>
  <si>
    <t>TLY07</t>
  </si>
  <si>
    <t>TLY11</t>
  </si>
  <si>
    <t>TLY09</t>
  </si>
  <si>
    <t>NN006</t>
  </si>
  <si>
    <t>NN020</t>
  </si>
  <si>
    <t>NN015</t>
  </si>
  <si>
    <t>NN011</t>
  </si>
  <si>
    <t>NN019</t>
  </si>
  <si>
    <t>NN022</t>
  </si>
  <si>
    <t>NN026</t>
  </si>
  <si>
    <t>NN027</t>
  </si>
  <si>
    <t>NN028</t>
  </si>
  <si>
    <t>NN024</t>
  </si>
  <si>
    <t>NN005</t>
  </si>
  <si>
    <t>NN003</t>
  </si>
  <si>
    <t>NN012</t>
  </si>
  <si>
    <t>NN009</t>
  </si>
  <si>
    <t>NN014</t>
  </si>
  <si>
    <t>NN018</t>
  </si>
  <si>
    <t>NN010</t>
  </si>
  <si>
    <t>NN025</t>
  </si>
  <si>
    <t>NN029</t>
  </si>
  <si>
    <t>HSC06</t>
  </si>
  <si>
    <t>HSC05</t>
  </si>
  <si>
    <t>HSC11</t>
  </si>
  <si>
    <t>CNC10</t>
  </si>
  <si>
    <t>CNC09</t>
  </si>
  <si>
    <t>CNC05</t>
  </si>
  <si>
    <t>CNC11</t>
  </si>
  <si>
    <t>CNC12</t>
  </si>
  <si>
    <t>CNC13</t>
  </si>
  <si>
    <t>CNS06</t>
  </si>
  <si>
    <t>CNS03</t>
  </si>
  <si>
    <t>CNS08</t>
  </si>
  <si>
    <t>CNS04</t>
  </si>
  <si>
    <t>CNS02</t>
  </si>
  <si>
    <t>CNS07</t>
  </si>
  <si>
    <t>TPD01</t>
  </si>
  <si>
    <t>TPD06</t>
  </si>
  <si>
    <t>TPD02</t>
  </si>
  <si>
    <t>QTP03</t>
  </si>
  <si>
    <t>QTP02</t>
  </si>
  <si>
    <t>QTP01</t>
  </si>
  <si>
    <t>QTP05</t>
  </si>
  <si>
    <t>KST12</t>
  </si>
  <si>
    <t>KST11</t>
  </si>
  <si>
    <t>KST03</t>
  </si>
  <si>
    <t>KST08</t>
  </si>
  <si>
    <t>KST07</t>
  </si>
  <si>
    <t>KST14</t>
  </si>
  <si>
    <t>COD03</t>
  </si>
  <si>
    <t>COD06</t>
  </si>
  <si>
    <t>COD05</t>
  </si>
  <si>
    <t>COD01</t>
  </si>
  <si>
    <t>COD08</t>
  </si>
  <si>
    <t>COD07</t>
  </si>
  <si>
    <t>COD09</t>
  </si>
  <si>
    <t>NCH06</t>
  </si>
  <si>
    <t>NCH02</t>
  </si>
  <si>
    <t>NCH10</t>
  </si>
  <si>
    <t>NCH01</t>
  </si>
  <si>
    <t>NCH09</t>
  </si>
  <si>
    <t>NCH07</t>
  </si>
  <si>
    <t>NGS07</t>
  </si>
  <si>
    <t>NGS12</t>
  </si>
  <si>
    <t>NGS11</t>
  </si>
  <si>
    <t>NGS04</t>
  </si>
  <si>
    <t>NGS02</t>
  </si>
  <si>
    <t>NGS10</t>
  </si>
  <si>
    <t>NGS13</t>
  </si>
  <si>
    <t>GTC08</t>
  </si>
  <si>
    <t>GTC10</t>
  </si>
  <si>
    <t>GTC12</t>
  </si>
  <si>
    <t>GTC02</t>
  </si>
  <si>
    <t>GTC09</t>
  </si>
  <si>
    <t>GTC13</t>
  </si>
  <si>
    <t>GTC03</t>
  </si>
  <si>
    <t>GTC11</t>
  </si>
  <si>
    <t>GTC01</t>
  </si>
  <si>
    <t>VTN07</t>
  </si>
  <si>
    <t>VTN17</t>
  </si>
  <si>
    <t>VTN13</t>
  </si>
  <si>
    <t>VTN14</t>
  </si>
  <si>
    <t>VTN20</t>
  </si>
  <si>
    <t>VTN18</t>
  </si>
  <si>
    <t>VTN21</t>
  </si>
  <si>
    <t>VTN23</t>
  </si>
  <si>
    <t>VTN19</t>
  </si>
  <si>
    <t>VTN12</t>
  </si>
  <si>
    <t>VTN05</t>
  </si>
  <si>
    <t>BLY04</t>
  </si>
  <si>
    <t>BLY01</t>
  </si>
  <si>
    <t>BLY03</t>
  </si>
  <si>
    <t>BLY05</t>
  </si>
  <si>
    <t>BLY06</t>
  </si>
  <si>
    <t>BTY02</t>
  </si>
  <si>
    <t>TOA16</t>
  </si>
  <si>
    <t>TOA21</t>
  </si>
  <si>
    <t>TOA19</t>
  </si>
  <si>
    <t>TOA17</t>
  </si>
  <si>
    <t>TOA07</t>
  </si>
  <si>
    <t>TOA26</t>
  </si>
  <si>
    <t>TOA24</t>
  </si>
  <si>
    <t>TOA27</t>
  </si>
  <si>
    <t>TOA28</t>
  </si>
  <si>
    <t>TOA04</t>
  </si>
  <si>
    <t>VLY11</t>
  </si>
  <si>
    <t>VLY10</t>
  </si>
  <si>
    <t>VLY02</t>
  </si>
  <si>
    <t>VLY08</t>
  </si>
  <si>
    <t>VLY14</t>
  </si>
  <si>
    <t>VLY09</t>
  </si>
  <si>
    <t>VLY15</t>
  </si>
  <si>
    <t>CNP05</t>
  </si>
  <si>
    <t>CNP11</t>
  </si>
  <si>
    <t>CNP12</t>
  </si>
  <si>
    <t>CNP02</t>
  </si>
  <si>
    <t>CNP07</t>
  </si>
  <si>
    <t>CNP09</t>
  </si>
  <si>
    <t>CNP03</t>
  </si>
  <si>
    <t>MTI10</t>
  </si>
  <si>
    <t>MTI11</t>
  </si>
  <si>
    <t>MTI05</t>
  </si>
  <si>
    <t>MTI01</t>
  </si>
  <si>
    <t>MTI03</t>
  </si>
  <si>
    <t>MTI12</t>
  </si>
  <si>
    <t>MTI13</t>
  </si>
  <si>
    <t>MTI14</t>
  </si>
  <si>
    <t>MTI15</t>
  </si>
  <si>
    <t>MTI08</t>
  </si>
  <si>
    <t>MTI07</t>
  </si>
  <si>
    <t>TOT07</t>
  </si>
  <si>
    <t>TOT03</t>
  </si>
  <si>
    <t>TOT05</t>
  </si>
  <si>
    <t>TOT10</t>
  </si>
  <si>
    <t>TOT09</t>
  </si>
  <si>
    <t>TOT11</t>
  </si>
  <si>
    <t>BKT08</t>
  </si>
  <si>
    <t>BKT01</t>
  </si>
  <si>
    <t>BKT03</t>
  </si>
  <si>
    <t>BKT09</t>
  </si>
  <si>
    <t>BKT02</t>
  </si>
  <si>
    <t>BKT07</t>
  </si>
  <si>
    <t>BKT21</t>
  </si>
  <si>
    <t>BKT20</t>
  </si>
  <si>
    <t>BKT19</t>
  </si>
  <si>
    <t>BKT12</t>
  </si>
  <si>
    <t>BKT05</t>
  </si>
  <si>
    <t>BKT10</t>
  </si>
  <si>
    <t>KEQ08</t>
  </si>
  <si>
    <t>KEQ07</t>
  </si>
  <si>
    <t>KEQ01</t>
  </si>
  <si>
    <t>KEQ03</t>
  </si>
  <si>
    <t>KEQ06</t>
  </si>
  <si>
    <t>KEQ10</t>
  </si>
  <si>
    <t>KEQ09</t>
  </si>
  <si>
    <t>KEQ02</t>
  </si>
  <si>
    <t>TCH06</t>
  </si>
  <si>
    <t>TCH09</t>
  </si>
  <si>
    <t>TCH13</t>
  </si>
  <si>
    <t>TCH14</t>
  </si>
  <si>
    <t>TCH15</t>
  </si>
  <si>
    <t>TCH12</t>
  </si>
  <si>
    <t>TCH05</t>
  </si>
  <si>
    <t>TCH08</t>
  </si>
  <si>
    <t>TCH07</t>
  </si>
  <si>
    <t>MKT05</t>
  </si>
  <si>
    <t>MKT12</t>
  </si>
  <si>
    <t>MKT06</t>
  </si>
  <si>
    <t>MKT13</t>
  </si>
  <si>
    <t>MKT17</t>
  </si>
  <si>
    <t>MKT19</t>
  </si>
  <si>
    <t>MKT15</t>
  </si>
  <si>
    <t>MKT18</t>
  </si>
  <si>
    <t>MKT11</t>
  </si>
  <si>
    <t>MKT10</t>
  </si>
  <si>
    <t>MKT01</t>
  </si>
  <si>
    <t>MKT16</t>
  </si>
  <si>
    <t>MKT20</t>
  </si>
  <si>
    <t>QKT04</t>
  </si>
  <si>
    <t>QKT03</t>
  </si>
  <si>
    <t>QKT16</t>
  </si>
  <si>
    <t>QKT14</t>
  </si>
  <si>
    <t>QKT05</t>
  </si>
  <si>
    <t>QKT06</t>
  </si>
  <si>
    <t>QKT07</t>
  </si>
  <si>
    <t>QKT15</t>
  </si>
  <si>
    <t>QKT13</t>
  </si>
  <si>
    <t>QKT17</t>
  </si>
  <si>
    <t>QKT18</t>
  </si>
  <si>
    <t>QKT20</t>
  </si>
  <si>
    <t>SPT21</t>
  </si>
  <si>
    <t>SPT24</t>
  </si>
  <si>
    <t>SPT22</t>
  </si>
  <si>
    <t>SPT08</t>
  </si>
  <si>
    <t>STV08</t>
  </si>
  <si>
    <t>STV01</t>
  </si>
  <si>
    <t>STV06</t>
  </si>
  <si>
    <t>STV10</t>
  </si>
  <si>
    <t>STV09</t>
  </si>
  <si>
    <t>STV02</t>
  </si>
  <si>
    <t>STV12</t>
  </si>
  <si>
    <t>SDV03</t>
  </si>
  <si>
    <t>SDV02</t>
  </si>
  <si>
    <t>SDV04</t>
  </si>
  <si>
    <t>CVS09</t>
  </si>
  <si>
    <t>CVS02</t>
  </si>
  <si>
    <t>CVS03</t>
  </si>
  <si>
    <t>CVS06</t>
  </si>
  <si>
    <t>CVS05</t>
  </si>
  <si>
    <t>CVS12</t>
  </si>
  <si>
    <t>SH004</t>
  </si>
  <si>
    <t>SH002</t>
  </si>
  <si>
    <t>SH001</t>
  </si>
  <si>
    <t>SH003</t>
  </si>
  <si>
    <t>SH006</t>
  </si>
  <si>
    <t>HOA21</t>
  </si>
  <si>
    <t>HOA01</t>
  </si>
  <si>
    <t>HOA12</t>
  </si>
  <si>
    <t>HOA02</t>
  </si>
  <si>
    <t>HOA17</t>
  </si>
  <si>
    <t>HOA07</t>
  </si>
  <si>
    <t>HOA24</t>
  </si>
  <si>
    <t>HOA25</t>
  </si>
  <si>
    <t>HOA18</t>
  </si>
  <si>
    <t>HOA26</t>
  </si>
  <si>
    <t>HOA27</t>
  </si>
  <si>
    <t>HOA28</t>
  </si>
  <si>
    <t>VSV05</t>
  </si>
  <si>
    <t>VSV04</t>
  </si>
  <si>
    <t>VSV09</t>
  </si>
  <si>
    <t>VSV07</t>
  </si>
  <si>
    <t>VSV10</t>
  </si>
  <si>
    <t>VSV03</t>
  </si>
  <si>
    <t>VSV02</t>
  </si>
  <si>
    <t>STN11</t>
  </si>
  <si>
    <t>STN13</t>
  </si>
  <si>
    <t>STN03</t>
  </si>
  <si>
    <t>STN07</t>
  </si>
  <si>
    <t>STN08</t>
  </si>
  <si>
    <t>STN02</t>
  </si>
  <si>
    <t>STN10</t>
  </si>
  <si>
    <t>STN15</t>
  </si>
  <si>
    <t>STN17</t>
  </si>
  <si>
    <t>STN16</t>
  </si>
  <si>
    <t>STN19</t>
  </si>
  <si>
    <t>STN18</t>
  </si>
  <si>
    <t>STN20</t>
  </si>
  <si>
    <t>CMT05</t>
  </si>
  <si>
    <t>CMT10</t>
  </si>
  <si>
    <t>CMT09</t>
  </si>
  <si>
    <t>CMT06</t>
  </si>
  <si>
    <t>CMT11</t>
  </si>
  <si>
    <t>CMT08</t>
  </si>
  <si>
    <t>QMT10</t>
  </si>
  <si>
    <t>QMT01</t>
  </si>
  <si>
    <t>QMT06</t>
  </si>
  <si>
    <t>QMT02</t>
  </si>
  <si>
    <t>QMT05</t>
  </si>
  <si>
    <t>QMT08</t>
  </si>
  <si>
    <t>QMT03</t>
  </si>
  <si>
    <t>NTS15</t>
  </si>
  <si>
    <t>NTS12</t>
  </si>
  <si>
    <t>NTS04</t>
  </si>
  <si>
    <t>NTS03</t>
  </si>
  <si>
    <t>NTS02</t>
  </si>
  <si>
    <t>NTS19</t>
  </si>
  <si>
    <t>NTS22</t>
  </si>
  <si>
    <t>NTS05</t>
  </si>
  <si>
    <t>NTS13</t>
  </si>
  <si>
    <t>NTS21</t>
  </si>
  <si>
    <t>NTS20</t>
  </si>
  <si>
    <t>BTS01</t>
  </si>
  <si>
    <t>DTS02</t>
  </si>
  <si>
    <t>DTS03</t>
  </si>
  <si>
    <t>GDT14</t>
  </si>
  <si>
    <t>GDT10</t>
  </si>
  <si>
    <t>GDT03</t>
  </si>
  <si>
    <t>GDT13</t>
  </si>
  <si>
    <t>GDT01</t>
  </si>
  <si>
    <t>GDT12</t>
  </si>
  <si>
    <t>GDT11</t>
  </si>
  <si>
    <t>GDT08</t>
  </si>
  <si>
    <t>GDT07</t>
  </si>
  <si>
    <t>GDT16</t>
  </si>
  <si>
    <t>GDT15</t>
  </si>
  <si>
    <t>GDT18</t>
  </si>
  <si>
    <t>GDT20</t>
  </si>
  <si>
    <t>GDT22</t>
  </si>
  <si>
    <t>GDT21</t>
  </si>
  <si>
    <t>GDT23</t>
  </si>
  <si>
    <t>GDT24</t>
  </si>
  <si>
    <t>A</t>
  </si>
  <si>
    <t>STT</t>
  </si>
  <si>
    <t>Mã GV</t>
  </si>
  <si>
    <t>Họ đệm</t>
  </si>
  <si>
    <t>Tên</t>
  </si>
  <si>
    <t>Mã</t>
  </si>
  <si>
    <t>Lớp ngoài giờ 
(LOP_DH và LOP_CD)</t>
  </si>
  <si>
    <t>Lớp đặc biệt</t>
  </si>
  <si>
    <t>Dự giờ</t>
  </si>
  <si>
    <t>Bộ môn</t>
  </si>
  <si>
    <t>TỔNG CỘNG</t>
  </si>
  <si>
    <t>Truy 
thu lại</t>
  </si>
  <si>
    <t>GDT17</t>
  </si>
  <si>
    <t>Còn lĩnh</t>
  </si>
  <si>
    <t>Tổng</t>
  </si>
  <si>
    <t>Đã nhận</t>
  </si>
  <si>
    <t>Truy lại</t>
  </si>
  <si>
    <t>Khoa Nông học</t>
  </si>
  <si>
    <t>Khoa Chăn nuôi</t>
  </si>
  <si>
    <t>Khoa Cơ Điện</t>
  </si>
  <si>
    <t>Khoa Công nghệ thực phẩm</t>
  </si>
  <si>
    <t>Khoa Thú y</t>
  </si>
  <si>
    <t>Khoa Công nghệ thông tin</t>
  </si>
  <si>
    <t>Khoa Kế toán và QTKD</t>
  </si>
  <si>
    <t>Khoa Công nghệ sinh học</t>
  </si>
  <si>
    <t>Khoa Thủy sản</t>
  </si>
  <si>
    <t>Khoa Giáo dục quốc phòng</t>
  </si>
  <si>
    <t>TT Giáo dục thể chất và Thể thao</t>
  </si>
  <si>
    <t>Cộng</t>
  </si>
  <si>
    <t>CNC14</t>
  </si>
  <si>
    <t>CNK22</t>
  </si>
  <si>
    <t>DIE06</t>
  </si>
  <si>
    <t>HSC12</t>
  </si>
  <si>
    <t>KT014</t>
  </si>
  <si>
    <t>QS012</t>
  </si>
  <si>
    <t>QS013</t>
  </si>
  <si>
    <t>QS014</t>
  </si>
  <si>
    <t>QS015</t>
  </si>
  <si>
    <t>QS016</t>
  </si>
  <si>
    <t>QS13</t>
  </si>
  <si>
    <t>QS15</t>
  </si>
  <si>
    <t>QS21</t>
  </si>
  <si>
    <t>QS35</t>
  </si>
  <si>
    <t>TPD05</t>
  </si>
  <si>
    <t>Khoa Khoa học xã hội</t>
  </si>
  <si>
    <t>Trừ năm 
trước</t>
  </si>
  <si>
    <t>Bổ sung năm học trước
(đồng)</t>
  </si>
  <si>
    <t>Nguyễn Thị</t>
  </si>
  <si>
    <t>Loan</t>
  </si>
  <si>
    <t>Thiều Thị Phong</t>
  </si>
  <si>
    <t>Thu</t>
  </si>
  <si>
    <t>Trần Thị</t>
  </si>
  <si>
    <t>Thiêm</t>
  </si>
  <si>
    <t>Chu Anh</t>
  </si>
  <si>
    <t>Tiệp</t>
  </si>
  <si>
    <t>Nguyễn Mai</t>
  </si>
  <si>
    <t>Thơm</t>
  </si>
  <si>
    <t>Vũ Duy</t>
  </si>
  <si>
    <t>Hoàng</t>
  </si>
  <si>
    <t>Dũng</t>
  </si>
  <si>
    <t>Nguyễn Thị Thanh</t>
  </si>
  <si>
    <t>Hồng</t>
  </si>
  <si>
    <t>Đỗ Trung</t>
  </si>
  <si>
    <t>Kiên</t>
  </si>
  <si>
    <t>Nguyễn Đức</t>
  </si>
  <si>
    <t>Huy</t>
  </si>
  <si>
    <t>Trần Nguyễn</t>
  </si>
  <si>
    <t>Hà</t>
  </si>
  <si>
    <t>Hà Viết</t>
  </si>
  <si>
    <t>Cường</t>
  </si>
  <si>
    <t>Hải</t>
  </si>
  <si>
    <t>Vũ Đình</t>
  </si>
  <si>
    <t>Đinh Thái</t>
  </si>
  <si>
    <t>Vũ Ngọc</t>
  </si>
  <si>
    <t>Thắng</t>
  </si>
  <si>
    <t>Bùi Thế</t>
  </si>
  <si>
    <t>Khuynh</t>
  </si>
  <si>
    <t>Ninh Thị</t>
  </si>
  <si>
    <t>Phíp</t>
  </si>
  <si>
    <t>Tăng Thị</t>
  </si>
  <si>
    <t>Hạnh</t>
  </si>
  <si>
    <t>Nguyễn Văn</t>
  </si>
  <si>
    <t>Lộc</t>
  </si>
  <si>
    <t>Phan Thị Hồng</t>
  </si>
  <si>
    <t>Nhung</t>
  </si>
  <si>
    <t>Dương Thị Thu</t>
  </si>
  <si>
    <t>Hằng</t>
  </si>
  <si>
    <t>Nguyễn Việt</t>
  </si>
  <si>
    <t>Long</t>
  </si>
  <si>
    <t>Phạm Văn</t>
  </si>
  <si>
    <t>Tùng</t>
  </si>
  <si>
    <t>Hồ Thị Thu</t>
  </si>
  <si>
    <t>Giang</t>
  </si>
  <si>
    <t>Lê Ngọc</t>
  </si>
  <si>
    <t>Anh</t>
  </si>
  <si>
    <t>Trần Thị Thu</t>
  </si>
  <si>
    <t>Phương</t>
  </si>
  <si>
    <t>Phạm Hồng</t>
  </si>
  <si>
    <t>Thái</t>
  </si>
  <si>
    <t>Phạm Thị</t>
  </si>
  <si>
    <t>Hiếu</t>
  </si>
  <si>
    <t>Khánh</t>
  </si>
  <si>
    <t>Thân Thế</t>
  </si>
  <si>
    <t>Đỗ Thị</t>
  </si>
  <si>
    <t>Hường</t>
  </si>
  <si>
    <t>Nguyễn Hồng</t>
  </si>
  <si>
    <t>Phan Thị</t>
  </si>
  <si>
    <t>Thủy</t>
  </si>
  <si>
    <t>Nghĩa</t>
  </si>
  <si>
    <t>Nguyễn Thị Ngọc</t>
  </si>
  <si>
    <t>Dinh</t>
  </si>
  <si>
    <t>Vũ Thị Thu</t>
  </si>
  <si>
    <t>Hiền</t>
  </si>
  <si>
    <t>Nguyễn Thanh</t>
  </si>
  <si>
    <t>Tuấn</t>
  </si>
  <si>
    <t>Ngọc</t>
  </si>
  <si>
    <t>Đoàn Thu</t>
  </si>
  <si>
    <t>Vũ Văn</t>
  </si>
  <si>
    <t>Nguyễn Tuấn</t>
  </si>
  <si>
    <t>Trần Văn</t>
  </si>
  <si>
    <t>Quang</t>
  </si>
  <si>
    <t>Ngô Thị Hồng</t>
  </si>
  <si>
    <t>Tươi</t>
  </si>
  <si>
    <t>Lê Thị Tuyết</t>
  </si>
  <si>
    <t>Châm</t>
  </si>
  <si>
    <t>Trần Thiện</t>
  </si>
  <si>
    <t>Phạm Thị Minh</t>
  </si>
  <si>
    <t>Phượng</t>
  </si>
  <si>
    <t>Trần Thị Minh</t>
  </si>
  <si>
    <t>Vũ Thanh</t>
  </si>
  <si>
    <t>Vũ Quỳnh</t>
  </si>
  <si>
    <t>Hoa</t>
  </si>
  <si>
    <t>Nguyễn Anh</t>
  </si>
  <si>
    <t>Đức</t>
  </si>
  <si>
    <t>Bùi Ngọc</t>
  </si>
  <si>
    <t>Tấn</t>
  </si>
  <si>
    <t>Phạm Thị Bích</t>
  </si>
  <si>
    <t>Vũ Tiến</t>
  </si>
  <si>
    <t>Bình</t>
  </si>
  <si>
    <t>Trần Anh</t>
  </si>
  <si>
    <t>Phạm Tuấn</t>
  </si>
  <si>
    <t>Dương Huyền</t>
  </si>
  <si>
    <t>Trang</t>
  </si>
  <si>
    <t>Nguyễn Thị Phương</t>
  </si>
  <si>
    <t>Dung</t>
  </si>
  <si>
    <t>Lan</t>
  </si>
  <si>
    <t>Trần Bình</t>
  </si>
  <si>
    <t>Đà</t>
  </si>
  <si>
    <t>Phùng Thị Thu</t>
  </si>
  <si>
    <t>Nguyễn Hữu</t>
  </si>
  <si>
    <t>Phạm Thị Huyền</t>
  </si>
  <si>
    <t>Hòa</t>
  </si>
  <si>
    <t>Phạm Phú</t>
  </si>
  <si>
    <t>Hoàng Anh</t>
  </si>
  <si>
    <t>Trần</t>
  </si>
  <si>
    <t>Hiệp</t>
  </si>
  <si>
    <t>Bùi Văn</t>
  </si>
  <si>
    <t>Nguyễn Thị Dương</t>
  </si>
  <si>
    <t>Huyền</t>
  </si>
  <si>
    <t>Tôn</t>
  </si>
  <si>
    <t>Xuân</t>
  </si>
  <si>
    <t>Đào Thị</t>
  </si>
  <si>
    <t>Nguyễn Xuân</t>
  </si>
  <si>
    <t>Trạch</t>
  </si>
  <si>
    <t>Nguyễn Ngọc</t>
  </si>
  <si>
    <t>Bằng</t>
  </si>
  <si>
    <t>Lê Hữu</t>
  </si>
  <si>
    <t>Hán Quang</t>
  </si>
  <si>
    <t>Nguyễn Hùng</t>
  </si>
  <si>
    <t>Sơn</t>
  </si>
  <si>
    <t>Hà Xuân</t>
  </si>
  <si>
    <t>Bộ</t>
  </si>
  <si>
    <t>Đỗ Đức</t>
  </si>
  <si>
    <t>Lực</t>
  </si>
  <si>
    <t>Nguyễn Chí</t>
  </si>
  <si>
    <t>Thành</t>
  </si>
  <si>
    <t>Nguyễn Hoàng</t>
  </si>
  <si>
    <t>Thịnh</t>
  </si>
  <si>
    <t>Phan Xuân</t>
  </si>
  <si>
    <t>Hảo</t>
  </si>
  <si>
    <t>Huế</t>
  </si>
  <si>
    <t>Chu Tuấn</t>
  </si>
  <si>
    <t>Nguyệt</t>
  </si>
  <si>
    <t>Dương Thu</t>
  </si>
  <si>
    <t>Hương</t>
  </si>
  <si>
    <t>Trần Bích</t>
  </si>
  <si>
    <t>Vinh</t>
  </si>
  <si>
    <t>Lê Việt</t>
  </si>
  <si>
    <t>Bùi Quang</t>
  </si>
  <si>
    <t>Nguyễn Thị Tuyết</t>
  </si>
  <si>
    <t>Lê</t>
  </si>
  <si>
    <t>Đặng Thúy</t>
  </si>
  <si>
    <t>Đặng Thái</t>
  </si>
  <si>
    <t>Bùi Huy</t>
  </si>
  <si>
    <t>Doanh</t>
  </si>
  <si>
    <t>Đinh Thị</t>
  </si>
  <si>
    <t>Yên</t>
  </si>
  <si>
    <t>Ngô Thị</t>
  </si>
  <si>
    <t>Nguyễn Bá</t>
  </si>
  <si>
    <t>Cù Thị Thiên</t>
  </si>
  <si>
    <t>Cao Việt</t>
  </si>
  <si>
    <t>Phan Quốc</t>
  </si>
  <si>
    <t>Hưng</t>
  </si>
  <si>
    <t>Luyện Hữu</t>
  </si>
  <si>
    <t>Cử</t>
  </si>
  <si>
    <t>Hoàng Quốc</t>
  </si>
  <si>
    <t>Việt</t>
  </si>
  <si>
    <t>Vũ Thị</t>
  </si>
  <si>
    <t>Ngô Thanh</t>
  </si>
  <si>
    <t>Nguyễn Quang</t>
  </si>
  <si>
    <t>Học</t>
  </si>
  <si>
    <t>Đỗ Văn</t>
  </si>
  <si>
    <t>Nhạ</t>
  </si>
  <si>
    <t>Nguyễn Khắc Việt</t>
  </si>
  <si>
    <t>Ba</t>
  </si>
  <si>
    <t>Tám</t>
  </si>
  <si>
    <t>Bùi Nguyên</t>
  </si>
  <si>
    <t>Nguyễn Thị Thu</t>
  </si>
  <si>
    <t>Phạm Phương</t>
  </si>
  <si>
    <t>Nam</t>
  </si>
  <si>
    <t>Đỗ Thị Đức</t>
  </si>
  <si>
    <t>Quân</t>
  </si>
  <si>
    <t>Phan Thị Thanh</t>
  </si>
  <si>
    <t>Biển</t>
  </si>
  <si>
    <t>Trà</t>
  </si>
  <si>
    <t>Bùi Lê</t>
  </si>
  <si>
    <t>Trần Quốc</t>
  </si>
  <si>
    <t>Lê Thị</t>
  </si>
  <si>
    <t>Đoàn Thanh</t>
  </si>
  <si>
    <t>Vân</t>
  </si>
  <si>
    <t>Thuận</t>
  </si>
  <si>
    <t>Nguyễn Thành</t>
  </si>
  <si>
    <t>Trung</t>
  </si>
  <si>
    <t>Nguyễn Thị Lan</t>
  </si>
  <si>
    <t>Nguyễn Thu</t>
  </si>
  <si>
    <t>Thao</t>
  </si>
  <si>
    <t>Phan Văn</t>
  </si>
  <si>
    <t>Khuê</t>
  </si>
  <si>
    <t>Trần Trọng</t>
  </si>
  <si>
    <t>Phan Thành</t>
  </si>
  <si>
    <t>Nội</t>
  </si>
  <si>
    <t>Nguyễn Đình</t>
  </si>
  <si>
    <t>Lê Thị Thu</t>
  </si>
  <si>
    <t>Trần Thanh</t>
  </si>
  <si>
    <t>Hiển</t>
  </si>
  <si>
    <t>Lê Thị Mai</t>
  </si>
  <si>
    <t>Linh</t>
  </si>
  <si>
    <t>Nguyễn Thị Hồng</t>
  </si>
  <si>
    <t>Hán Thị Phương</t>
  </si>
  <si>
    <t>Nga</t>
  </si>
  <si>
    <t>Thương</t>
  </si>
  <si>
    <t>Chu Thị</t>
  </si>
  <si>
    <t>Thanh</t>
  </si>
  <si>
    <t>Nguyễn Thị Khánh</t>
  </si>
  <si>
    <t>Nguyễn Tú</t>
  </si>
  <si>
    <t>Điệp</t>
  </si>
  <si>
    <t>Minh</t>
  </si>
  <si>
    <t>Hoàn</t>
  </si>
  <si>
    <t>Đinh Hồng</t>
  </si>
  <si>
    <t>Duyên</t>
  </si>
  <si>
    <t>Nguyễn Thế</t>
  </si>
  <si>
    <t>Thúy</t>
  </si>
  <si>
    <t>Nguyễn Thị Bích</t>
  </si>
  <si>
    <t>Thùy</t>
  </si>
  <si>
    <t>Thi</t>
  </si>
  <si>
    <t>Ngô Thế</t>
  </si>
  <si>
    <t>Ân</t>
  </si>
  <si>
    <t>Nông Hữu</t>
  </si>
  <si>
    <t>Dương</t>
  </si>
  <si>
    <t>Phan Thị Hải</t>
  </si>
  <si>
    <t>Luyến</t>
  </si>
  <si>
    <t>Nguyễn Tuyết</t>
  </si>
  <si>
    <t>Dương Thị</t>
  </si>
  <si>
    <t>Hội</t>
  </si>
  <si>
    <t>Trần Đức</t>
  </si>
  <si>
    <t>Trần Nguyên</t>
  </si>
  <si>
    <t>Lý Thị Thu</t>
  </si>
  <si>
    <t>Hồ Thị Thúy</t>
  </si>
  <si>
    <t>Võ Hữu</t>
  </si>
  <si>
    <t>Công</t>
  </si>
  <si>
    <t>Trịnh Quang</t>
  </si>
  <si>
    <t>Tú</t>
  </si>
  <si>
    <t>Đào Thị Thùy</t>
  </si>
  <si>
    <t>Nguyễn Thị Hương</t>
  </si>
  <si>
    <t>Lâm</t>
  </si>
  <si>
    <t>Cao Trường</t>
  </si>
  <si>
    <t>Đinh Thị Hải</t>
  </si>
  <si>
    <t>Thiết</t>
  </si>
  <si>
    <t>Nguyễn Chung</t>
  </si>
  <si>
    <t>Thông</t>
  </si>
  <si>
    <t>Dương Thành</t>
  </si>
  <si>
    <t>Huân</t>
  </si>
  <si>
    <t>Lê Minh</t>
  </si>
  <si>
    <t>Lư</t>
  </si>
  <si>
    <t>Nguyễn Thị Hạnh</t>
  </si>
  <si>
    <t>Nguyên</t>
  </si>
  <si>
    <t>Hiên</t>
  </si>
  <si>
    <t>Ngô Phương</t>
  </si>
  <si>
    <t>Mai Thị Thanh</t>
  </si>
  <si>
    <t>Hưởng</t>
  </si>
  <si>
    <t>Lương Thị Minh</t>
  </si>
  <si>
    <t>Châu</t>
  </si>
  <si>
    <t>Lê Vũ</t>
  </si>
  <si>
    <t>Lê Văn</t>
  </si>
  <si>
    <t>Bích</t>
  </si>
  <si>
    <t>Bùi Việt</t>
  </si>
  <si>
    <t>Thực</t>
  </si>
  <si>
    <t>Nguyễn Trọng</t>
  </si>
  <si>
    <t>Đặng Ngọc</t>
  </si>
  <si>
    <t>Danh</t>
  </si>
  <si>
    <t>Trần Như</t>
  </si>
  <si>
    <t>Hoàng Xuân</t>
  </si>
  <si>
    <t>Ngô Trí</t>
  </si>
  <si>
    <t>Đặng Thị Thúy</t>
  </si>
  <si>
    <t>Điều</t>
  </si>
  <si>
    <t>Nguyễn Thái</t>
  </si>
  <si>
    <t>Nguyễn Kim</t>
  </si>
  <si>
    <t>Phạm Thị Lan</t>
  </si>
  <si>
    <t>Đào Xuân</t>
  </si>
  <si>
    <t>Tiến</t>
  </si>
  <si>
    <t>Nguyễn Thị Huyền</t>
  </si>
  <si>
    <t>Trường</t>
  </si>
  <si>
    <t>Ngô Quang</t>
  </si>
  <si>
    <t>Ước</t>
  </si>
  <si>
    <t>Đoàn Bích</t>
  </si>
  <si>
    <t>Trí</t>
  </si>
  <si>
    <t>Thái Thị</t>
  </si>
  <si>
    <t>Bùi Thị Khánh</t>
  </si>
  <si>
    <t>Quỳnh</t>
  </si>
  <si>
    <t>Đồng Thanh</t>
  </si>
  <si>
    <t>Mai</t>
  </si>
  <si>
    <t>Nguyễn Tất</t>
  </si>
  <si>
    <t>Ngô Minh</t>
  </si>
  <si>
    <t>Tân</t>
  </si>
  <si>
    <t>Bạch Văn</t>
  </si>
  <si>
    <t>Trần Mạnh</t>
  </si>
  <si>
    <t>Mai Lan</t>
  </si>
  <si>
    <t>Nhài</t>
  </si>
  <si>
    <t>Quyền Đình</t>
  </si>
  <si>
    <t>Nguyễn Thị Minh</t>
  </si>
  <si>
    <t>Mai Thanh</t>
  </si>
  <si>
    <t>Cúc</t>
  </si>
  <si>
    <t>Đỗ Thị Thanh</t>
  </si>
  <si>
    <t>Giáp</t>
  </si>
  <si>
    <t>Diệp</t>
  </si>
  <si>
    <t>Nguyễn Thị Hải</t>
  </si>
  <si>
    <t>Ninh</t>
  </si>
  <si>
    <t>Hồ Ngọc</t>
  </si>
  <si>
    <t>Song</t>
  </si>
  <si>
    <t>Nguyễn Mậu</t>
  </si>
  <si>
    <t>Phạm Thanh</t>
  </si>
  <si>
    <t>Nguyễn Mạnh</t>
  </si>
  <si>
    <t>Lê Phương</t>
  </si>
  <si>
    <t>Hoàng Thị</t>
  </si>
  <si>
    <t>Dương Nam</t>
  </si>
  <si>
    <t>Trần Thế</t>
  </si>
  <si>
    <t>Lê Thị Long</t>
  </si>
  <si>
    <t>Vỹ</t>
  </si>
  <si>
    <t>Lê Khắc</t>
  </si>
  <si>
    <t>Hướng</t>
  </si>
  <si>
    <t>Hùng</t>
  </si>
  <si>
    <t>Nhuần</t>
  </si>
  <si>
    <t>Lý</t>
  </si>
  <si>
    <t>Vũ Khắc</t>
  </si>
  <si>
    <t>Phạm Thị Thanh</t>
  </si>
  <si>
    <t>Phong</t>
  </si>
  <si>
    <t>Đặng Xuân</t>
  </si>
  <si>
    <t>Phi</t>
  </si>
  <si>
    <t>Nguyễn Phượng</t>
  </si>
  <si>
    <t>Lê Thị Thanh</t>
  </si>
  <si>
    <t>Đỗ Kim</t>
  </si>
  <si>
    <t>Chung</t>
  </si>
  <si>
    <t>Lưu Văn</t>
  </si>
  <si>
    <t>Duy</t>
  </si>
  <si>
    <t>Trần Thị Như</t>
  </si>
  <si>
    <t>Hà Thị Thanh</t>
  </si>
  <si>
    <t>Đỗ Trường</t>
  </si>
  <si>
    <t>Trần Hương</t>
  </si>
  <si>
    <t>Nguyễn Đắc</t>
  </si>
  <si>
    <t>Lê Thị Kim</t>
  </si>
  <si>
    <t>Hà Thị</t>
  </si>
  <si>
    <t>Yến</t>
  </si>
  <si>
    <t>Dương Đức</t>
  </si>
  <si>
    <t>Trương Thị Thu</t>
  </si>
  <si>
    <t>Trần Khánh</t>
  </si>
  <si>
    <t>Dư</t>
  </si>
  <si>
    <t>Vũ Hải</t>
  </si>
  <si>
    <t>Hà Thị Hồng</t>
  </si>
  <si>
    <t>Trần Lê</t>
  </si>
  <si>
    <t>Tạ Quang</t>
  </si>
  <si>
    <t>Giảng</t>
  </si>
  <si>
    <t>Phạm Vân</t>
  </si>
  <si>
    <t>Đỗ Thị Kim</t>
  </si>
  <si>
    <t>Ngân</t>
  </si>
  <si>
    <t>Trịnh Thị Ngọc</t>
  </si>
  <si>
    <t>Diễn</t>
  </si>
  <si>
    <t>Phạm Thị Thu</t>
  </si>
  <si>
    <t>Ngô Trung</t>
  </si>
  <si>
    <t>Thư</t>
  </si>
  <si>
    <t>Nguyễn Công</t>
  </si>
  <si>
    <t>Bùi Thị Hải</t>
  </si>
  <si>
    <t>Tâm</t>
  </si>
  <si>
    <t>Hoài</t>
  </si>
  <si>
    <t>Nguyễn Thị Thúy</t>
  </si>
  <si>
    <t>Phạm Hương</t>
  </si>
  <si>
    <t>ACB04</t>
  </si>
  <si>
    <t>Vũ Khánh</t>
  </si>
  <si>
    <t>Trần Thị Tuyết</t>
  </si>
  <si>
    <t>Nguyễn Thị Kim</t>
  </si>
  <si>
    <t>Quế</t>
  </si>
  <si>
    <t>Bùi Thị</t>
  </si>
  <si>
    <t>Là</t>
  </si>
  <si>
    <t>Lê Thị Hồng</t>
  </si>
  <si>
    <t>Lam</t>
  </si>
  <si>
    <t>Trần Thu</t>
  </si>
  <si>
    <t>ACN04</t>
  </si>
  <si>
    <t>Bùi Trung</t>
  </si>
  <si>
    <t>ACN05</t>
  </si>
  <si>
    <t>Nghiêm Hồng</t>
  </si>
  <si>
    <t>Trần Thị Hà</t>
  </si>
  <si>
    <t>Trần Thị Thanh</t>
  </si>
  <si>
    <t>Nguyễn Huyền</t>
  </si>
  <si>
    <t>Đỗ Ngọc</t>
  </si>
  <si>
    <t>Lại Thị Ngọc</t>
  </si>
  <si>
    <t>Nguyễn Thị Lâm</t>
  </si>
  <si>
    <t>Hoàng Hải</t>
  </si>
  <si>
    <t>Hoàng Lan</t>
  </si>
  <si>
    <t>Định</t>
  </si>
  <si>
    <t>Quyên</t>
  </si>
  <si>
    <t>Giang Trung</t>
  </si>
  <si>
    <t>Khoa</t>
  </si>
  <si>
    <t>Thăng</t>
  </si>
  <si>
    <t>Hoàng Thị Minh</t>
  </si>
  <si>
    <t>Vũ Thị Kim</t>
  </si>
  <si>
    <t>Oanh</t>
  </si>
  <si>
    <t>Nguyễn Thị Hoàng</t>
  </si>
  <si>
    <t>Trần Thị Lan</t>
  </si>
  <si>
    <t>Lê Mỹ</t>
  </si>
  <si>
    <t>Phan Thị Phương</t>
  </si>
  <si>
    <t>Thảo</t>
  </si>
  <si>
    <t>Nguyễn Vĩnh</t>
  </si>
  <si>
    <t>Nhiên</t>
  </si>
  <si>
    <t>Chiên</t>
  </si>
  <si>
    <t>Bùi Khánh</t>
  </si>
  <si>
    <t>Tường</t>
  </si>
  <si>
    <t>Đàm Văn</t>
  </si>
  <si>
    <t>Phải</t>
  </si>
  <si>
    <t>Nguyễn Thị Mai</t>
  </si>
  <si>
    <t>Thơ</t>
  </si>
  <si>
    <t>Ngô Thành</t>
  </si>
  <si>
    <t>Nguyễn Hoài</t>
  </si>
  <si>
    <t>Lành</t>
  </si>
  <si>
    <t>Toản</t>
  </si>
  <si>
    <t>Sử Thanh</t>
  </si>
  <si>
    <t>Trần Thị Đức</t>
  </si>
  <si>
    <t>Tiếp</t>
  </si>
  <si>
    <t>Hoàng Minh</t>
  </si>
  <si>
    <t>Lại Thị Lan</t>
  </si>
  <si>
    <t>Vũ Đức</t>
  </si>
  <si>
    <t>Trịnh Đình</t>
  </si>
  <si>
    <t>Thâu</t>
  </si>
  <si>
    <t>Trương Hà</t>
  </si>
  <si>
    <t>Chu Thị Thanh</t>
  </si>
  <si>
    <t>Đặng Hữu</t>
  </si>
  <si>
    <t>Cao Thị Bích</t>
  </si>
  <si>
    <t>Mai Thị</t>
  </si>
  <si>
    <t>Trần Thị Hương</t>
  </si>
  <si>
    <t>Huỳnh Thị Mỹ</t>
  </si>
  <si>
    <t>Lệ</t>
  </si>
  <si>
    <t>Phan</t>
  </si>
  <si>
    <t>Dương Văn</t>
  </si>
  <si>
    <t>Nhiệm</t>
  </si>
  <si>
    <t>Cam Thị Thu</t>
  </si>
  <si>
    <t>Đồng Văn</t>
  </si>
  <si>
    <t>Trần Minh</t>
  </si>
  <si>
    <t>Bùi Trần Anh</t>
  </si>
  <si>
    <t>Đào</t>
  </si>
  <si>
    <t>Bùi Thị Tố</t>
  </si>
  <si>
    <t>Nguyễn Vũ</t>
  </si>
  <si>
    <t>Nên</t>
  </si>
  <si>
    <t>Lê Thị Diệu</t>
  </si>
  <si>
    <t>Huệ</t>
  </si>
  <si>
    <t>Nguyễn Hà</t>
  </si>
  <si>
    <t>Thân Ngọc</t>
  </si>
  <si>
    <t>Hoàng Thị Thanh</t>
  </si>
  <si>
    <t>Ngọc Minh</t>
  </si>
  <si>
    <t>Nguyễn Tiến</t>
  </si>
  <si>
    <t>Lương Minh</t>
  </si>
  <si>
    <t>Ngô Công</t>
  </si>
  <si>
    <t>Nhâm</t>
  </si>
  <si>
    <t>Trần Trung</t>
  </si>
  <si>
    <t>Lê Thị Minh</t>
  </si>
  <si>
    <t>Phan Trọng</t>
  </si>
  <si>
    <t>Lưu</t>
  </si>
  <si>
    <t>Ngô Tuấn</t>
  </si>
  <si>
    <t>Đoàn Thị Thu</t>
  </si>
  <si>
    <t>Phạm Quang</t>
  </si>
  <si>
    <t>Kương</t>
  </si>
  <si>
    <t>Trần Vũ</t>
  </si>
  <si>
    <t>Nguyễn Đăng</t>
  </si>
  <si>
    <t>Phí Thị Diễm</t>
  </si>
  <si>
    <t>Trần Nguyễn Thị</t>
  </si>
  <si>
    <t>Hoàng Thị Mai</t>
  </si>
  <si>
    <t>Huyên</t>
  </si>
  <si>
    <t>Trần Thị Hải</t>
  </si>
  <si>
    <t>Đào Thị Hoàng</t>
  </si>
  <si>
    <t>Đặng Thị Hải</t>
  </si>
  <si>
    <t>Bùi Thị Hồng</t>
  </si>
  <si>
    <t>Nguyễn Duy</t>
  </si>
  <si>
    <t>Đặng Thị Kim</t>
  </si>
  <si>
    <t>Vũ Thị Hằng</t>
  </si>
  <si>
    <t>Tuynh</t>
  </si>
  <si>
    <t>Trần Hữu</t>
  </si>
  <si>
    <t>Bùi Hồng</t>
  </si>
  <si>
    <t>Quý</t>
  </si>
  <si>
    <t>Trụ</t>
  </si>
  <si>
    <t>Đỗ Thị Mỹ</t>
  </si>
  <si>
    <t>Đỗ Thị Tuyết</t>
  </si>
  <si>
    <t>Nguyễn Thị Trang</t>
  </si>
  <si>
    <t>Phạm Thị Hương</t>
  </si>
  <si>
    <t>Dịu</t>
  </si>
  <si>
    <t>Đào Hồng</t>
  </si>
  <si>
    <t>Đoàn Thị Ngọc</t>
  </si>
  <si>
    <t>Nguyễn Quốc</t>
  </si>
  <si>
    <t>Chỉnh</t>
  </si>
  <si>
    <t>Lại Phương</t>
  </si>
  <si>
    <t>Lê Thanh</t>
  </si>
  <si>
    <t>Bùi Thị Mai</t>
  </si>
  <si>
    <t>Đỗ Quang</t>
  </si>
  <si>
    <t>Giám</t>
  </si>
  <si>
    <t>Trần Quang</t>
  </si>
  <si>
    <t>Nguyễn Thị Thùy</t>
  </si>
  <si>
    <t>Trịnh Thị Thu</t>
  </si>
  <si>
    <t>Bách</t>
  </si>
  <si>
    <t>Đặng Thị Thanh</t>
  </si>
  <si>
    <t>Nông Thị</t>
  </si>
  <si>
    <t>Đinh Trường</t>
  </si>
  <si>
    <t>Trần Thị Bình</t>
  </si>
  <si>
    <t>Ngô Thu</t>
  </si>
  <si>
    <t>Cảnh</t>
  </si>
  <si>
    <t>Trần Đông</t>
  </si>
  <si>
    <t>Trần Thị Hồng</t>
  </si>
  <si>
    <t>Ngô Xuân</t>
  </si>
  <si>
    <t>Nghiễn</t>
  </si>
  <si>
    <t>Đồng Huy</t>
  </si>
  <si>
    <t>Giới</t>
  </si>
  <si>
    <t>Bùi Thị Thu</t>
  </si>
  <si>
    <t>Phí Thị Cẩm</t>
  </si>
  <si>
    <t>Miện</t>
  </si>
  <si>
    <t>Tuyết</t>
  </si>
  <si>
    <t>Khuyến</t>
  </si>
  <si>
    <t>Kim Văn</t>
  </si>
  <si>
    <t>Vạn</t>
  </si>
  <si>
    <t>Trương Đình</t>
  </si>
  <si>
    <t>Đoàn Thị</t>
  </si>
  <si>
    <t>Nhinh</t>
  </si>
  <si>
    <t>Trần Thị Nắng</t>
  </si>
  <si>
    <t>Phạm Thị Lam</t>
  </si>
  <si>
    <t>Lê Thị Hoàng</t>
  </si>
  <si>
    <t>Mão</t>
  </si>
  <si>
    <t>QS20</t>
  </si>
  <si>
    <t>Quốc</t>
  </si>
  <si>
    <t>Lên</t>
  </si>
  <si>
    <t>Nguyễn Khắc</t>
  </si>
  <si>
    <t>Trọng</t>
  </si>
  <si>
    <t>Trịnh Hùng</t>
  </si>
  <si>
    <t>Vũ Anh</t>
  </si>
  <si>
    <t>Mạnh</t>
  </si>
  <si>
    <t>Mai Xuân</t>
  </si>
  <si>
    <t>Hãnh</t>
  </si>
  <si>
    <t>Quảng</t>
  </si>
  <si>
    <t>Đặng Đức</t>
  </si>
  <si>
    <t>Thiện</t>
  </si>
  <si>
    <t>Cừ</t>
  </si>
  <si>
    <t>Cao Hùng</t>
  </si>
  <si>
    <t>Hậu</t>
  </si>
  <si>
    <t>Lương Thanh</t>
  </si>
  <si>
    <t>Đào Quang</t>
  </si>
  <si>
    <t>Đỗ Thành</t>
  </si>
  <si>
    <t>Phạm Quốc</t>
  </si>
  <si>
    <t>Đạt</t>
  </si>
  <si>
    <t>Lê Trọng</t>
  </si>
  <si>
    <t>Động</t>
  </si>
  <si>
    <t>Tuân</t>
  </si>
  <si>
    <t>Khoa Tài nguyên và Môi trường</t>
  </si>
  <si>
    <t>KỲ I</t>
  </si>
  <si>
    <t>Truy 
thu lại do chi thừa</t>
  </si>
  <si>
    <t>Do chi thừa</t>
  </si>
  <si>
    <t>Do thiếu giờ</t>
  </si>
  <si>
    <t>Truy thu lại</t>
  </si>
  <si>
    <t>Trừ số 
NCKH 
còn thiếu</t>
  </si>
  <si>
    <t>Truy thu lại 
do thiếu giờ</t>
  </si>
  <si>
    <t>Khoa Du lịch và NN</t>
  </si>
  <si>
    <t>CCN12</t>
  </si>
  <si>
    <t>Nguyễn Phương</t>
  </si>
  <si>
    <t>KDT10</t>
  </si>
  <si>
    <t>Đặng Nam</t>
  </si>
  <si>
    <t>CNC15</t>
  </si>
  <si>
    <t>Thân Thị</t>
  </si>
  <si>
    <t>QTP06</t>
  </si>
  <si>
    <t>Hoàng Viết</t>
  </si>
  <si>
    <t>TOA30</t>
  </si>
  <si>
    <t>Chiêu</t>
  </si>
  <si>
    <t>Vũ Thị Thúy</t>
  </si>
  <si>
    <t>SLD08</t>
  </si>
  <si>
    <t>Oánh</t>
  </si>
  <si>
    <t>DLU18</t>
  </si>
  <si>
    <t>DLU17</t>
  </si>
  <si>
    <t>Nông Văn</t>
  </si>
  <si>
    <t>QKS03</t>
  </si>
  <si>
    <t>QDL04</t>
  </si>
  <si>
    <t>TPD09</t>
  </si>
  <si>
    <t>TPD10</t>
  </si>
  <si>
    <t>Ngô Duy</t>
  </si>
  <si>
    <t>Sạ</t>
  </si>
  <si>
    <t>QTP07</t>
  </si>
  <si>
    <t>Lê Thiên</t>
  </si>
  <si>
    <t>Kim</t>
  </si>
  <si>
    <t>BLY07</t>
  </si>
  <si>
    <t>QS020</t>
  </si>
  <si>
    <t>QS019</t>
  </si>
  <si>
    <t>Hoàng Mạnh</t>
  </si>
  <si>
    <t>QS017</t>
  </si>
  <si>
    <t>Hoàng Văn</t>
  </si>
  <si>
    <t>QS018</t>
  </si>
  <si>
    <t>Lê Trung</t>
  </si>
  <si>
    <t>DTA10</t>
  </si>
  <si>
    <t>Đào Thị Ngọc</t>
  </si>
  <si>
    <t>PHL08</t>
  </si>
  <si>
    <t>Hoàng Kiều</t>
  </si>
  <si>
    <t>PHL12</t>
  </si>
  <si>
    <t>Nguyễn Thị Lam</t>
  </si>
  <si>
    <t>ACB05</t>
  </si>
  <si>
    <t>Phạm Xuân</t>
  </si>
  <si>
    <t>CVS13</t>
  </si>
  <si>
    <t>Phạm Lê Anh</t>
  </si>
  <si>
    <t>Số giờ</t>
  </si>
  <si>
    <t>Tổng tiền</t>
  </si>
  <si>
    <t>Hướng dẫn</t>
  </si>
  <si>
    <t>Khoa Kinh tế và Quản lý</t>
  </si>
  <si>
    <t>Canh tác học</t>
  </si>
  <si>
    <t>Bệnh cây</t>
  </si>
  <si>
    <t>Cây công nghiệp</t>
  </si>
  <si>
    <t>CCN13</t>
  </si>
  <si>
    <t>Cây lương thực</t>
  </si>
  <si>
    <t>Côn trùng</t>
  </si>
  <si>
    <t>PP thí nghiệm và Thống kê sinh học</t>
  </si>
  <si>
    <t>Di truyền và chọn giống cây trồng</t>
  </si>
  <si>
    <t>Rau Hoa Quả và Cảnh quan</t>
  </si>
  <si>
    <t>Sinh lý thực vật</t>
  </si>
  <si>
    <t>Thực vật</t>
  </si>
  <si>
    <t>Chăn nuôi chuyên khoa</t>
  </si>
  <si>
    <t>Di truyền Giống gia súc</t>
  </si>
  <si>
    <t>Sinh học động vật</t>
  </si>
  <si>
    <t>Dinh dưỡng và Thức ăn</t>
  </si>
  <si>
    <t>Hoá sinh động vật</t>
  </si>
  <si>
    <t>Sinh lý - Tập tính động vật</t>
  </si>
  <si>
    <t>Khoa học đất và Dinh dưỡng cây trồng</t>
  </si>
  <si>
    <t>Quản lý tài nguyên</t>
  </si>
  <si>
    <t>Quy hoạch đất đai</t>
  </si>
  <si>
    <t>Quản lý đất đai</t>
  </si>
  <si>
    <t>Hệ thống thông tin tài nguyên môi trường</t>
  </si>
  <si>
    <t>Trắc địa bản đồ</t>
  </si>
  <si>
    <t>Hóa học</t>
  </si>
  <si>
    <t>Vi sinh vật</t>
  </si>
  <si>
    <t>Sinh thái nông nghiệp</t>
  </si>
  <si>
    <t>Công nghệ môi trường</t>
  </si>
  <si>
    <t>Quản lý môi trường</t>
  </si>
  <si>
    <t>Cơ học kỹ thuật</t>
  </si>
  <si>
    <t>Cơ sở kỹ thuật điện</t>
  </si>
  <si>
    <t>Công nghệ cơ khí</t>
  </si>
  <si>
    <t>Máy nông nghiệp và thực phẩm</t>
  </si>
  <si>
    <t>Động lực</t>
  </si>
  <si>
    <t>Tự động hóa</t>
  </si>
  <si>
    <t>Hệ thống điện</t>
  </si>
  <si>
    <t>Kinh tế</t>
  </si>
  <si>
    <t>Quản lý phát triển</t>
  </si>
  <si>
    <t>Kinh tế Tài nguyên và MT</t>
  </si>
  <si>
    <t>Quản lý kinh tế</t>
  </si>
  <si>
    <t>Kinh tế nông nghiệp và Chính sách</t>
  </si>
  <si>
    <t>Kế hoạch và Đầu tư</t>
  </si>
  <si>
    <t>Triết học</t>
  </si>
  <si>
    <t>Kinh tế chính trị - CNXH khoa học</t>
  </si>
  <si>
    <t>Khoa học chính trị</t>
  </si>
  <si>
    <t>Pháp luật</t>
  </si>
  <si>
    <t>Xã hội học</t>
  </si>
  <si>
    <t>Sư phạm công nghệ</t>
  </si>
  <si>
    <t>Tiếng Anh cơ bản</t>
  </si>
  <si>
    <t>Tiếng Anh chuyên nghiệp</t>
  </si>
  <si>
    <t>ACN07</t>
  </si>
  <si>
    <t>Quản trị khách sạn và Nhà hàng</t>
  </si>
  <si>
    <t>Quản lý du lịch và Lữ hành</t>
  </si>
  <si>
    <t>QDL05</t>
  </si>
  <si>
    <t>HS-CN sinh học thực phẩm</t>
  </si>
  <si>
    <t>Công nghệ chế biến</t>
  </si>
  <si>
    <t>Công nghệ Sau thu hoạch</t>
  </si>
  <si>
    <t>Công nghệ sau thu hoạch</t>
  </si>
  <si>
    <t>Thực phẩm và Dinh dưỡng</t>
  </si>
  <si>
    <t>Quản lý chất lượng và An toàn thực phẩm</t>
  </si>
  <si>
    <t>Ký sinh trùng</t>
  </si>
  <si>
    <t>Nội - Chẩn - Dược lý</t>
  </si>
  <si>
    <t>Ngoại sản</t>
  </si>
  <si>
    <t>NGS16</t>
  </si>
  <si>
    <t>Tổ chức - Giải phẫu - Phôi thai</t>
  </si>
  <si>
    <t>Vi sinh vật - Truyền nhiễm</t>
  </si>
  <si>
    <t>Thú y cộng đồng</t>
  </si>
  <si>
    <t>Bệnh lý thú y</t>
  </si>
  <si>
    <t>Bệnh viện Thú y</t>
  </si>
  <si>
    <t>Toán học</t>
  </si>
  <si>
    <t>Vật lý</t>
  </si>
  <si>
    <t>Công nghệ phần mềm</t>
  </si>
  <si>
    <t>Khoa học máy tính</t>
  </si>
  <si>
    <t>Mạng và Hệ thống thông tin</t>
  </si>
  <si>
    <t>Kế toán tài chính</t>
  </si>
  <si>
    <t>Tài chính</t>
  </si>
  <si>
    <t>TCH16</t>
  </si>
  <si>
    <t>Nguyễn Ngọc Diệp</t>
  </si>
  <si>
    <t>Marketing</t>
  </si>
  <si>
    <t>MKT21</t>
  </si>
  <si>
    <t>Trần Thị Mai</t>
  </si>
  <si>
    <t>Quản trị kinh doanh</t>
  </si>
  <si>
    <t>Kế toán quản trị và Kiểm toán</t>
  </si>
  <si>
    <t>SH phân tử và CNSH ứng dụng</t>
  </si>
  <si>
    <t>Công nghệ sinh học thực vật</t>
  </si>
  <si>
    <t>Công nghệ sinh học động vật</t>
  </si>
  <si>
    <t>Công nghệ vi sinh</t>
  </si>
  <si>
    <t>Sinh học</t>
  </si>
  <si>
    <t>Nuôi trồng thuỷ sản</t>
  </si>
  <si>
    <t>Môi trường và Bệnh thủy sản</t>
  </si>
  <si>
    <t>Dinh dưỡng và Thức ăn thủy sản</t>
  </si>
  <si>
    <t>Quân sự chung</t>
  </si>
  <si>
    <t>Đường lối quân sự</t>
  </si>
  <si>
    <t>Công tác QP-AN</t>
  </si>
  <si>
    <t>Giáo dục thể chất</t>
  </si>
  <si>
    <t>ĐH</t>
  </si>
  <si>
    <t>SĐH</t>
  </si>
  <si>
    <t>Số giờ hoàn thành</t>
  </si>
  <si>
    <t xml:space="preserve">Tiền vượt giờ </t>
  </si>
  <si>
    <t>Tiền chủ nhiệm lớp 
CLC-TT</t>
  </si>
  <si>
    <t xml:space="preserve">Số luận án, luận văn, khóa luận, chuyên đề </t>
  </si>
  <si>
    <t>Định 
mức</t>
  </si>
  <si>
    <t>DM</t>
  </si>
  <si>
    <t>BQ 
TIỀN</t>
  </si>
  <si>
    <t>BQ 
GIỜ</t>
  </si>
  <si>
    <t>BM3</t>
  </si>
  <si>
    <t>TỔNG HỢP GIỜ VÀ TIỀN  THEO KHOA</t>
  </si>
  <si>
    <t>TỔNG HỢP GIỜ VÀ TIỀN  THEO BỘ MÔN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</si>
  <si>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</si>
  <si>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</si>
  <si>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</si>
  <si>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</si>
  <si>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</si>
  <si>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</si>
  <si>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</si>
  <si>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</si>
  <si>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</si>
  <si>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0111</t>
  </si>
  <si>
    <t>0201</t>
  </si>
  <si>
    <t>0202</t>
  </si>
  <si>
    <t>0203</t>
  </si>
  <si>
    <t>0204</t>
  </si>
  <si>
    <t>0206</t>
  </si>
  <si>
    <t>0208</t>
  </si>
  <si>
    <t>0302</t>
  </si>
  <si>
    <t>0304</t>
  </si>
  <si>
    <t>0305</t>
  </si>
  <si>
    <t>0306</t>
  </si>
  <si>
    <t>0307</t>
  </si>
  <si>
    <t>0312</t>
  </si>
  <si>
    <t>0313</t>
  </si>
  <si>
    <t>0314</t>
  </si>
  <si>
    <t>0315</t>
  </si>
  <si>
    <t>0316</t>
  </si>
  <si>
    <t>0317</t>
  </si>
  <si>
    <t>0401</t>
  </si>
  <si>
    <t>0402</t>
  </si>
  <si>
    <t>0403</t>
  </si>
  <si>
    <t>0404</t>
  </si>
  <si>
    <t>0405</t>
  </si>
  <si>
    <t>0407</t>
  </si>
  <si>
    <t>0409</t>
  </si>
  <si>
    <t>0501</t>
  </si>
  <si>
    <t>0502</t>
  </si>
  <si>
    <t>0503</t>
  </si>
  <si>
    <t>0504</t>
  </si>
  <si>
    <t>0505</t>
  </si>
  <si>
    <t>0506</t>
  </si>
  <si>
    <t>0601</t>
  </si>
  <si>
    <t>0602</t>
  </si>
  <si>
    <t>0603</t>
  </si>
  <si>
    <t>0604</t>
  </si>
  <si>
    <t>0606</t>
  </si>
  <si>
    <t>0701</t>
  </si>
  <si>
    <t>0703</t>
  </si>
  <si>
    <t>0704</t>
  </si>
  <si>
    <t>0706</t>
  </si>
  <si>
    <t>0708</t>
  </si>
  <si>
    <t>0801</t>
  </si>
  <si>
    <t>0802</t>
  </si>
  <si>
    <t>0803</t>
  </si>
  <si>
    <t>0804</t>
  </si>
  <si>
    <t>0805</t>
  </si>
  <si>
    <t>0901</t>
  </si>
  <si>
    <t>0902</t>
  </si>
  <si>
    <t>0903</t>
  </si>
  <si>
    <t>0904</t>
  </si>
  <si>
    <t>0905</t>
  </si>
  <si>
    <t>0906</t>
  </si>
  <si>
    <t>0907</t>
  </si>
  <si>
    <t>0911</t>
  </si>
  <si>
    <t>1001</t>
  </si>
  <si>
    <t>1002</t>
  </si>
  <si>
    <t>1004</t>
  </si>
  <si>
    <t>1005</t>
  </si>
  <si>
    <t>1006</t>
  </si>
  <si>
    <t>1101</t>
  </si>
  <si>
    <t>1102</t>
  </si>
  <si>
    <t>1103</t>
  </si>
  <si>
    <t>1104</t>
  </si>
  <si>
    <t>1105</t>
  </si>
  <si>
    <t>1201</t>
  </si>
  <si>
    <t>1202</t>
  </si>
  <si>
    <t>1203</t>
  </si>
  <si>
    <t>1204</t>
  </si>
  <si>
    <t>1205</t>
  </si>
  <si>
    <t>1401</t>
  </si>
  <si>
    <t>1402</t>
  </si>
  <si>
    <t>1403</t>
  </si>
  <si>
    <t>ACN10</t>
  </si>
  <si>
    <t>Cấn Thị Kiều</t>
  </si>
  <si>
    <t>ACN11</t>
  </si>
  <si>
    <t>ACN12</t>
  </si>
  <si>
    <t>Vũ Thị Ngọc</t>
  </si>
  <si>
    <t>ACN08</t>
  </si>
  <si>
    <t>Nhữ Thị Lan</t>
  </si>
  <si>
    <t>ACN09</t>
  </si>
  <si>
    <t>Trần Thị Mỹ</t>
  </si>
  <si>
    <t>Nhi</t>
  </si>
  <si>
    <t>QS021</t>
  </si>
  <si>
    <t>Giờ 
đảm nhận (sau miễn giảm)</t>
  </si>
  <si>
    <t>Lớp ngoài giờ</t>
  </si>
  <si>
    <t>Vượt giờ</t>
  </si>
  <si>
    <t>Số luận án, luận văn, khóa luận, chuyên đề 
(bù giờ dạy)</t>
  </si>
  <si>
    <t>Số giờ
(bù giờ dạy)</t>
  </si>
  <si>
    <t>Số luận án, luận văn, khóa luận, chuyên đề 
(Còn lại)</t>
  </si>
  <si>
    <t>Số giờ
(Còn lại)</t>
  </si>
  <si>
    <t>Giờ vượt/Định mức (%)</t>
  </si>
  <si>
    <t>HT1</t>
  </si>
  <si>
    <t xml:space="preserve">Tổng giờ </t>
  </si>
  <si>
    <t>Số vượt</t>
  </si>
  <si>
    <t>VUOT1</t>
  </si>
  <si>
    <t>Tổng giờ hoàn thành
(ngoài giờ, đặc biệt, dạy)</t>
  </si>
  <si>
    <r>
      <t xml:space="preserve">Tổng giờ hoàn thành
(ngoài giờ, đặc biệt dạy 
và </t>
    </r>
    <r>
      <rPr>
        <b/>
        <sz val="11"/>
        <color rgb="FFFF0000"/>
        <rFont val="Times New Roman"/>
        <family val="1"/>
      </rPr>
      <t>Hướng dẫn</t>
    </r>
    <r>
      <rPr>
        <b/>
        <sz val="11"/>
        <rFont val="Times New Roman"/>
        <family val="1"/>
      </rPr>
      <t>)</t>
    </r>
  </si>
  <si>
    <t>ABC</t>
  </si>
  <si>
    <t>VUOT2</t>
  </si>
  <si>
    <t>GV1</t>
  </si>
  <si>
    <t>HT2</t>
  </si>
  <si>
    <t>GV2</t>
  </si>
  <si>
    <t>Ghi chú</t>
  </si>
  <si>
    <t>2001</t>
  </si>
  <si>
    <t>2002</t>
  </si>
  <si>
    <t>2003</t>
  </si>
  <si>
    <t xml:space="preserve">Lớp ngoài giờ </t>
  </si>
  <si>
    <t>I</t>
  </si>
  <si>
    <t>II</t>
  </si>
  <si>
    <t>Chủ nhiệm</t>
  </si>
  <si>
    <t>CN</t>
  </si>
  <si>
    <t xml:space="preserve"> 2024-2025</t>
  </si>
  <si>
    <t>Năm học</t>
  </si>
  <si>
    <t xml:space="preserve"> 2023-2024</t>
  </si>
  <si>
    <t xml:space="preserve"> 2022-2023</t>
  </si>
  <si>
    <t xml:space="preserve"> 2021-2022</t>
  </si>
  <si>
    <t xml:space="preserve"> 2020-2021</t>
  </si>
  <si>
    <t>Chủ nhiệm TT, CLC</t>
  </si>
  <si>
    <t>Tiền thanh toán</t>
  </si>
  <si>
    <t>Giờ giờ hoàn thành</t>
  </si>
  <si>
    <t>Dạy Đại học</t>
  </si>
  <si>
    <t>Dạy Sau đại học</t>
  </si>
  <si>
    <t>Giờ thanh toán</t>
  </si>
  <si>
    <t>NĂM HỌC 2025-2026</t>
  </si>
  <si>
    <t>BẢNG TỔNG HỢP SỐ GIỜ VÀ TIỀN VƯỢT GIỜ….</t>
  </si>
  <si>
    <t>Nguyễn Thị Ái</t>
  </si>
  <si>
    <t>Ánh</t>
  </si>
  <si>
    <t>Thuỳ</t>
  </si>
  <si>
    <t>Đoàn Thị Thuý</t>
  </si>
  <si>
    <t>Ái</t>
  </si>
  <si>
    <t>Nguyên Xuân</t>
  </si>
  <si>
    <t>CHO18</t>
  </si>
  <si>
    <t>Ngô Việt</t>
  </si>
  <si>
    <t>KLS13</t>
  </si>
  <si>
    <t xml:space="preserve">Hồ Ngọc </t>
  </si>
  <si>
    <t>KTL25</t>
  </si>
  <si>
    <t>Hoà</t>
  </si>
  <si>
    <t xml:space="preserve">Hà Thị </t>
  </si>
  <si>
    <t xml:space="preserve">Lê Thị </t>
  </si>
  <si>
    <t>Thuỷ</t>
  </si>
  <si>
    <t xml:space="preserve">Nguyễn Công </t>
  </si>
  <si>
    <t>Nguyễn Thuỷ</t>
  </si>
  <si>
    <t xml:space="preserve">Phan Lê </t>
  </si>
  <si>
    <t>Trần Ánh</t>
  </si>
  <si>
    <t>QS49</t>
  </si>
  <si>
    <t>Bùi Xuân</t>
  </si>
  <si>
    <t>QS023</t>
  </si>
  <si>
    <t>QS022</t>
  </si>
  <si>
    <t>Phạm Thành</t>
  </si>
  <si>
    <t>QS52</t>
  </si>
  <si>
    <t>QS28</t>
  </si>
  <si>
    <t>Lê Anh</t>
  </si>
  <si>
    <t>QS53</t>
  </si>
  <si>
    <t/>
  </si>
  <si>
    <t>Vượt trên 300 giờ</t>
  </si>
  <si>
    <t>3300</t>
  </si>
  <si>
    <t>(Ban Tài chính và Kế toán sẽ chuyển một lần tiền vào tài khoản cá nhân của Thầy/Cô)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</si>
</sst>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"/>
  </numFmts>
  <fonts count="5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11"/>
      <color indexed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.VnTime"/>
      <family val="2"/>
    </font>
    <font>
      <sz val="12"/>
      <name val="Times New Roman"/>
      <family val="1"/>
    </font>
    <font>
      <sz val="10"/>
      <name val=".VnArial"/>
      <family val="2"/>
    </font>
    <font>
      <sz val="10"/>
      <name val="VNI-Times"/>
    </font>
    <font>
      <sz val="12"/>
      <name val=".VnTime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0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sz val="11"/>
      <color indexed="60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9"/>
      <name val="Times New Roman"/>
      <family val="1"/>
    </font>
    <font>
      <b/>
      <sz val="11"/>
      <color indexed="17"/>
      <name val="Times New Roman"/>
      <family val="1"/>
    </font>
    <font>
      <b/>
      <sz val="11"/>
      <color indexed="20"/>
      <name val="Times New Roman"/>
      <family val="1"/>
    </font>
    <font>
      <b/>
      <sz val="11"/>
      <color indexed="63"/>
      <name val="Times New Roman"/>
      <family val="1"/>
    </font>
    <font>
      <sz val="11"/>
      <color indexed="10"/>
      <name val="Times New Roman"/>
      <family val="1"/>
    </font>
    <font>
      <b/>
      <sz val="11"/>
      <color indexed="10"/>
      <name val="Times New Roman"/>
      <family val="1"/>
    </font>
    <font>
      <b/>
      <sz val="11"/>
      <color theme="0"/>
      <name val="Times New Roman"/>
      <family val="1"/>
    </font>
    <font>
      <b/>
      <sz val="11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0"/>
      <name val="Arial"/>
      <family val="2"/>
    </font>
    <font>
      <sz val="11"/>
      <color rgb="FFFF0000"/>
      <name val="Times New Roman"/>
      <family val="1"/>
    </font>
    <font>
      <b/>
      <sz val="14"/>
      <color rgb="FF0070C0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10"/>
      </top>
      <bottom style="thin">
        <color indexed="64"/>
      </bottom>
      <diagonal/>
    </border>
    <border>
      <left/>
      <right/>
      <top style="hair">
        <color indexed="1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1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8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21" fillId="0" borderId="0"/>
    <xf numFmtId="0" fontId="20" fillId="0" borderId="0"/>
    <xf numFmtId="0" fontId="22" fillId="0" borderId="0"/>
    <xf numFmtId="0" fontId="23" fillId="0" borderId="0"/>
    <xf numFmtId="0" fontId="21" fillId="0" borderId="0"/>
    <xf numFmtId="0" fontId="24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247">
    <xf numFmtId="0" fontId="0" fillId="0" borderId="0" xfId="0"/>
    <xf numFmtId="0" fontId="4" fillId="0" borderId="0" xfId="0" applyFont="1" applyAlignment="1">
      <alignment vertical="center"/>
    </xf>
    <xf numFmtId="164" fontId="29" fillId="0" borderId="0" xfId="28" applyNumberFormat="1" applyFont="1" applyFill="1" applyAlignment="1" applyProtection="1">
      <alignment vertical="center"/>
      <protection hidden="1"/>
    </xf>
    <xf numFmtId="0" fontId="30" fillId="0" borderId="0" xfId="41" applyFont="1" applyAlignment="1" applyProtection="1">
      <alignment horizontal="center"/>
      <protection hidden="1"/>
    </xf>
    <xf numFmtId="0" fontId="4" fillId="0" borderId="0" xfId="41" applyFont="1" applyAlignment="1" applyProtection="1">
      <alignment horizontal="center"/>
      <protection hidden="1"/>
    </xf>
    <xf numFmtId="0" fontId="21" fillId="0" borderId="0" xfId="42"/>
    <xf numFmtId="0" fontId="31" fillId="0" borderId="0" xfId="42" applyFont="1" applyAlignment="1" applyProtection="1">
      <alignment horizontal="center" vertical="center" wrapText="1"/>
      <protection hidden="1"/>
    </xf>
    <xf numFmtId="0" fontId="3" fillId="0" borderId="0" xfId="41" applyFont="1" applyProtection="1">
      <protection hidden="1"/>
    </xf>
    <xf numFmtId="0" fontId="6" fillId="0" borderId="0" xfId="41" applyFont="1" applyProtection="1">
      <protection hidden="1"/>
    </xf>
    <xf numFmtId="0" fontId="32" fillId="0" borderId="0" xfId="42" applyFont="1" applyAlignment="1" applyProtection="1">
      <alignment vertical="center"/>
      <protection hidden="1"/>
    </xf>
    <xf numFmtId="0" fontId="33" fillId="0" borderId="0" xfId="42" applyFont="1" applyAlignment="1" applyProtection="1">
      <alignment horizontal="center" vertical="center"/>
      <protection hidden="1"/>
    </xf>
    <xf numFmtId="0" fontId="6" fillId="0" borderId="0" xfId="40" applyFont="1" applyAlignment="1" applyProtection="1">
      <alignment horizontal="center"/>
      <protection hidden="1"/>
    </xf>
    <xf numFmtId="0" fontId="6" fillId="0" borderId="0" xfId="41" applyFont="1" applyAlignment="1" applyProtection="1">
      <alignment horizontal="center"/>
      <protection hidden="1"/>
    </xf>
    <xf numFmtId="0" fontId="3" fillId="0" borderId="0" xfId="39" applyFont="1" applyAlignment="1">
      <alignment horizontal="center" vertical="center"/>
    </xf>
    <xf numFmtId="0" fontId="3" fillId="0" borderId="0" xfId="39" applyFont="1" applyAlignment="1">
      <alignment vertical="center"/>
    </xf>
    <xf numFmtId="0" fontId="3" fillId="0" borderId="0" xfId="39" applyFont="1" applyAlignment="1">
      <alignment vertical="center" wrapText="1"/>
    </xf>
    <xf numFmtId="1" fontId="3" fillId="0" borderId="0" xfId="39" applyNumberFormat="1" applyFont="1" applyAlignment="1">
      <alignment vertical="center"/>
    </xf>
    <xf numFmtId="0" fontId="3" fillId="0" borderId="0" xfId="39" applyFont="1" applyAlignment="1">
      <alignment horizontal="left" vertical="center"/>
    </xf>
    <xf numFmtId="2" fontId="3" fillId="0" borderId="0" xfId="39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3" fontId="3" fillId="0" borderId="0" xfId="28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3" fontId="4" fillId="24" borderId="15" xfId="0" applyNumberFormat="1" applyFont="1" applyFill="1" applyBorder="1" applyAlignment="1">
      <alignment horizontal="center" vertical="center"/>
    </xf>
    <xf numFmtId="0" fontId="4" fillId="24" borderId="15" xfId="0" applyFont="1" applyFill="1" applyBorder="1" applyAlignment="1">
      <alignment horizontal="center" vertical="center"/>
    </xf>
    <xf numFmtId="0" fontId="37" fillId="11" borderId="15" xfId="12" applyFont="1" applyBorder="1" applyAlignment="1">
      <alignment horizontal="center" vertical="center"/>
    </xf>
    <xf numFmtId="3" fontId="37" fillId="11" borderId="15" xfId="12" applyNumberFormat="1" applyFont="1" applyBorder="1" applyAlignment="1">
      <alignment horizontal="center" vertical="center"/>
    </xf>
    <xf numFmtId="0" fontId="34" fillId="0" borderId="16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38" fillId="12" borderId="15" xfId="13" applyFont="1" applyBorder="1" applyAlignment="1">
      <alignment horizontal="center" vertical="center" wrapText="1"/>
    </xf>
    <xf numFmtId="0" fontId="37" fillId="10" borderId="15" xfId="9" applyFont="1" applyBorder="1" applyAlignment="1">
      <alignment horizontal="center" vertical="center"/>
    </xf>
    <xf numFmtId="0" fontId="42" fillId="24" borderId="16" xfId="0" applyFont="1" applyFill="1" applyBorder="1" applyAlignment="1">
      <alignment horizontal="center" vertical="center"/>
    </xf>
    <xf numFmtId="0" fontId="43" fillId="24" borderId="16" xfId="0" applyFont="1" applyFill="1" applyBorder="1" applyAlignment="1">
      <alignment vertical="center"/>
    </xf>
    <xf numFmtId="3" fontId="43" fillId="24" borderId="16" xfId="0" applyNumberFormat="1" applyFont="1" applyFill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3" fontId="3" fillId="0" borderId="17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0" fontId="35" fillId="0" borderId="18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4" fillId="25" borderId="0" xfId="0" applyFont="1" applyFill="1" applyAlignment="1">
      <alignment vertical="center"/>
    </xf>
    <xf numFmtId="0" fontId="5" fillId="24" borderId="19" xfId="30" applyFont="1" applyFill="1" applyBorder="1" applyAlignment="1">
      <alignment horizontal="centerContinuous" vertical="center"/>
    </xf>
    <xf numFmtId="0" fontId="3" fillId="0" borderId="22" xfId="0" applyFont="1" applyBorder="1" applyAlignment="1">
      <alignment horizontal="center" vertical="center"/>
    </xf>
    <xf numFmtId="3" fontId="3" fillId="0" borderId="22" xfId="0" applyNumberFormat="1" applyFont="1" applyBorder="1" applyAlignment="1">
      <alignment vertical="center"/>
    </xf>
    <xf numFmtId="3" fontId="3" fillId="0" borderId="22" xfId="28" applyNumberFormat="1" applyFont="1" applyFill="1" applyBorder="1" applyAlignment="1">
      <alignment vertical="center"/>
    </xf>
    <xf numFmtId="3" fontId="3" fillId="0" borderId="22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3" fontId="3" fillId="0" borderId="25" xfId="0" applyNumberFormat="1" applyFont="1" applyBorder="1" applyAlignment="1">
      <alignment vertical="center"/>
    </xf>
    <xf numFmtId="3" fontId="3" fillId="0" borderId="25" xfId="28" applyNumberFormat="1" applyFont="1" applyFill="1" applyBorder="1" applyAlignment="1">
      <alignment vertical="center"/>
    </xf>
    <xf numFmtId="3" fontId="3" fillId="0" borderId="25" xfId="0" applyNumberFormat="1" applyFont="1" applyBorder="1" applyAlignment="1">
      <alignment horizontal="center" vertical="center"/>
    </xf>
    <xf numFmtId="0" fontId="5" fillId="24" borderId="21" xfId="30" applyFont="1" applyFill="1" applyBorder="1" applyAlignment="1">
      <alignment horizontal="centerContinuous" vertical="center" wrapText="1"/>
    </xf>
    <xf numFmtId="3" fontId="38" fillId="27" borderId="16" xfId="22" applyNumberFormat="1" applyFont="1" applyFill="1" applyBorder="1" applyAlignment="1">
      <alignment horizontal="center" vertical="center" wrapText="1"/>
    </xf>
    <xf numFmtId="4" fontId="37" fillId="11" borderId="15" xfId="12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center" vertical="center"/>
    </xf>
    <xf numFmtId="4" fontId="3" fillId="0" borderId="17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5" fillId="24" borderId="19" xfId="30" applyNumberFormat="1" applyFont="1" applyFill="1" applyBorder="1" applyAlignment="1">
      <alignment horizontal="center" vertical="center"/>
    </xf>
    <xf numFmtId="4" fontId="43" fillId="24" borderId="16" xfId="0" applyNumberFormat="1" applyFont="1" applyFill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4" fontId="3" fillId="0" borderId="25" xfId="0" applyNumberFormat="1" applyFont="1" applyBorder="1" applyAlignment="1">
      <alignment horizontal="center" vertical="center"/>
    </xf>
    <xf numFmtId="39" fontId="3" fillId="0" borderId="22" xfId="28" applyNumberFormat="1" applyFont="1" applyFill="1" applyBorder="1" applyAlignment="1">
      <alignment horizontal="center" vertical="center"/>
    </xf>
    <xf numFmtId="39" fontId="3" fillId="0" borderId="25" xfId="28" applyNumberFormat="1" applyFont="1" applyFill="1" applyBorder="1" applyAlignment="1">
      <alignment horizontal="center" vertical="center"/>
    </xf>
    <xf numFmtId="3" fontId="43" fillId="24" borderId="16" xfId="0" applyNumberFormat="1" applyFont="1" applyFill="1" applyBorder="1" applyAlignment="1">
      <alignment horizontal="center" vertical="center"/>
    </xf>
    <xf numFmtId="0" fontId="44" fillId="26" borderId="15" xfId="0" applyFont="1" applyFill="1" applyBorder="1" applyAlignment="1">
      <alignment horizontal="center" vertical="center" wrapText="1"/>
    </xf>
    <xf numFmtId="4" fontId="43" fillId="24" borderId="16" xfId="0" applyNumberFormat="1" applyFont="1" applyFill="1" applyBorder="1" applyAlignment="1">
      <alignment horizontal="right" vertical="center"/>
    </xf>
    <xf numFmtId="3" fontId="43" fillId="24" borderId="16" xfId="0" applyNumberFormat="1" applyFont="1" applyFill="1" applyBorder="1" applyAlignment="1">
      <alignment horizontal="right" vertical="center"/>
    </xf>
    <xf numFmtId="0" fontId="3" fillId="0" borderId="22" xfId="0" applyFont="1" applyBorder="1" applyAlignment="1">
      <alignment vertical="center"/>
    </xf>
    <xf numFmtId="4" fontId="3" fillId="0" borderId="22" xfId="28" applyNumberFormat="1" applyFont="1" applyBorder="1" applyAlignment="1">
      <alignment horizontal="center" vertical="center"/>
    </xf>
    <xf numFmtId="39" fontId="3" fillId="0" borderId="22" xfId="28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4" fontId="3" fillId="0" borderId="25" xfId="28" applyNumberFormat="1" applyFont="1" applyBorder="1" applyAlignment="1">
      <alignment horizontal="center" vertical="center"/>
    </xf>
    <xf numFmtId="39" fontId="3" fillId="0" borderId="25" xfId="28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right" vertical="center"/>
    </xf>
    <xf numFmtId="4" fontId="3" fillId="0" borderId="25" xfId="0" applyNumberFormat="1" applyFont="1" applyBorder="1" applyAlignment="1">
      <alignment horizontal="right" vertical="center"/>
    </xf>
    <xf numFmtId="0" fontId="3" fillId="0" borderId="34" xfId="0" applyFont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4" fontId="3" fillId="0" borderId="34" xfId="28" applyNumberFormat="1" applyFont="1" applyBorder="1" applyAlignment="1">
      <alignment horizontal="center" vertical="center"/>
    </xf>
    <xf numFmtId="3" fontId="3" fillId="0" borderId="34" xfId="0" applyNumberFormat="1" applyFont="1" applyBorder="1" applyAlignment="1">
      <alignment vertical="center"/>
    </xf>
    <xf numFmtId="39" fontId="3" fillId="0" borderId="34" xfId="28" applyNumberFormat="1" applyFont="1" applyBorder="1" applyAlignment="1">
      <alignment horizontal="center" vertical="center"/>
    </xf>
    <xf numFmtId="3" fontId="3" fillId="0" borderId="34" xfId="0" applyNumberFormat="1" applyFont="1" applyBorder="1" applyAlignment="1">
      <alignment horizontal="center" vertical="center"/>
    </xf>
    <xf numFmtId="4" fontId="3" fillId="0" borderId="34" xfId="0" applyNumberFormat="1" applyFont="1" applyBorder="1" applyAlignment="1">
      <alignment horizontal="center" vertical="center"/>
    </xf>
    <xf numFmtId="3" fontId="3" fillId="0" borderId="34" xfId="0" applyNumberFormat="1" applyFont="1" applyBorder="1" applyAlignment="1">
      <alignment horizontal="right" vertical="center"/>
    </xf>
    <xf numFmtId="4" fontId="3" fillId="0" borderId="34" xfId="0" applyNumberFormat="1" applyFont="1" applyBorder="1" applyAlignment="1">
      <alignment horizontal="right" vertical="center"/>
    </xf>
    <xf numFmtId="0" fontId="5" fillId="24" borderId="21" xfId="30" applyFont="1" applyFill="1" applyBorder="1" applyAlignment="1">
      <alignment horizontal="left" vertical="center"/>
    </xf>
    <xf numFmtId="0" fontId="45" fillId="28" borderId="15" xfId="0" applyFont="1" applyFill="1" applyBorder="1" applyAlignment="1">
      <alignment horizontal="center" vertical="center" wrapText="1"/>
    </xf>
    <xf numFmtId="3" fontId="3" fillId="0" borderId="22" xfId="28" applyNumberFormat="1" applyFont="1" applyBorder="1" applyAlignment="1">
      <alignment horizontal="center" vertical="center"/>
    </xf>
    <xf numFmtId="3" fontId="3" fillId="0" borderId="25" xfId="28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4" fontId="3" fillId="0" borderId="35" xfId="28" applyNumberFormat="1" applyFont="1" applyBorder="1" applyAlignment="1">
      <alignment horizontal="center" vertical="center"/>
    </xf>
    <xf numFmtId="3" fontId="3" fillId="0" borderId="35" xfId="28" applyNumberFormat="1" applyFont="1" applyBorder="1" applyAlignment="1">
      <alignment horizontal="center" vertical="center"/>
    </xf>
    <xf numFmtId="3" fontId="3" fillId="0" borderId="35" xfId="0" applyNumberFormat="1" applyFont="1" applyBorder="1" applyAlignment="1">
      <alignment horizontal="right" vertical="center"/>
    </xf>
    <xf numFmtId="0" fontId="5" fillId="29" borderId="19" xfId="30" applyFont="1" applyFill="1" applyBorder="1" applyAlignment="1">
      <alignment horizontal="left" vertical="center"/>
    </xf>
    <xf numFmtId="4" fontId="5" fillId="29" borderId="19" xfId="30" applyNumberFormat="1" applyFont="1" applyFill="1" applyBorder="1" applyAlignment="1">
      <alignment horizontal="left" vertical="center"/>
    </xf>
    <xf numFmtId="0" fontId="46" fillId="29" borderId="21" xfId="30" applyFont="1" applyFill="1" applyBorder="1" applyAlignment="1">
      <alignment horizontal="left" vertical="center"/>
    </xf>
    <xf numFmtId="3" fontId="3" fillId="0" borderId="22" xfId="28" applyNumberFormat="1" applyFont="1" applyBorder="1" applyAlignment="1">
      <alignment horizontal="right" vertical="center"/>
    </xf>
    <xf numFmtId="3" fontId="3" fillId="0" borderId="25" xfId="28" applyNumberFormat="1" applyFont="1" applyBorder="1" applyAlignment="1">
      <alignment horizontal="right" vertical="center"/>
    </xf>
    <xf numFmtId="3" fontId="3" fillId="0" borderId="35" xfId="28" applyNumberFormat="1" applyFont="1" applyBorder="1" applyAlignment="1">
      <alignment horizontal="right" vertical="center"/>
    </xf>
    <xf numFmtId="39" fontId="3" fillId="0" borderId="28" xfId="28" applyNumberFormat="1" applyFont="1" applyFill="1" applyBorder="1" applyAlignment="1">
      <alignment horizontal="center" vertical="center"/>
    </xf>
    <xf numFmtId="39" fontId="4" fillId="0" borderId="28" xfId="28" applyNumberFormat="1" applyFont="1" applyFill="1" applyBorder="1" applyAlignment="1">
      <alignment horizontal="center" vertical="center"/>
    </xf>
    <xf numFmtId="4" fontId="4" fillId="0" borderId="22" xfId="0" applyNumberFormat="1" applyFont="1" applyBorder="1" applyAlignment="1">
      <alignment horizontal="right" vertical="center"/>
    </xf>
    <xf numFmtId="0" fontId="34" fillId="24" borderId="15" xfId="0" applyFont="1" applyFill="1" applyBorder="1" applyAlignment="1">
      <alignment horizontal="center" vertical="center"/>
    </xf>
    <xf numFmtId="0" fontId="34" fillId="24" borderId="15" xfId="0" applyFont="1" applyFill="1" applyBorder="1" applyAlignment="1">
      <alignment vertical="center"/>
    </xf>
    <xf numFmtId="4" fontId="34" fillId="24" borderId="15" xfId="0" applyNumberFormat="1" applyFont="1" applyFill="1" applyBorder="1" applyAlignment="1">
      <alignment horizontal="center" vertical="center"/>
    </xf>
    <xf numFmtId="3" fontId="34" fillId="24" borderId="15" xfId="0" applyNumberFormat="1" applyFont="1" applyFill="1" applyBorder="1" applyAlignment="1">
      <alignment horizontal="center" vertical="center"/>
    </xf>
    <xf numFmtId="4" fontId="34" fillId="24" borderId="15" xfId="0" applyNumberFormat="1" applyFont="1" applyFill="1" applyBorder="1" applyAlignment="1">
      <alignment horizontal="right" vertical="center"/>
    </xf>
    <xf numFmtId="3" fontId="34" fillId="24" borderId="15" xfId="0" applyNumberFormat="1" applyFont="1" applyFill="1" applyBorder="1" applyAlignment="1">
      <alignment horizontal="right" vertical="center"/>
    </xf>
    <xf numFmtId="0" fontId="3" fillId="36" borderId="0" xfId="0" applyFont="1" applyFill="1" applyAlignment="1">
      <alignment vertical="center"/>
    </xf>
    <xf numFmtId="3" fontId="3" fillId="36" borderId="0" xfId="0" applyNumberFormat="1" applyFont="1" applyFill="1" applyAlignment="1">
      <alignment vertical="center"/>
    </xf>
    <xf numFmtId="49" fontId="3" fillId="0" borderId="25" xfId="0" applyNumberFormat="1" applyFont="1" applyBorder="1" applyAlignment="1">
      <alignment horizontal="center" vertical="center"/>
    </xf>
    <xf numFmtId="0" fontId="4" fillId="36" borderId="0" xfId="0" applyFont="1" applyFill="1" applyAlignment="1">
      <alignment vertical="center"/>
    </xf>
    <xf numFmtId="0" fontId="4" fillId="36" borderId="0" xfId="0" applyFont="1" applyFill="1" applyAlignment="1">
      <alignment horizontal="center" vertical="center"/>
    </xf>
    <xf numFmtId="0" fontId="44" fillId="36" borderId="15" xfId="0" applyFont="1" applyFill="1" applyBorder="1" applyAlignment="1">
      <alignment horizontal="center" vertical="center" wrapText="1"/>
    </xf>
    <xf numFmtId="4" fontId="3" fillId="36" borderId="22" xfId="0" applyNumberFormat="1" applyFont="1" applyFill="1" applyBorder="1" applyAlignment="1">
      <alignment horizontal="right" vertical="center"/>
    </xf>
    <xf numFmtId="4" fontId="3" fillId="36" borderId="25" xfId="0" applyNumberFormat="1" applyFont="1" applyFill="1" applyBorder="1" applyAlignment="1">
      <alignment horizontal="right" vertical="center"/>
    </xf>
    <xf numFmtId="4" fontId="3" fillId="36" borderId="34" xfId="0" applyNumberFormat="1" applyFont="1" applyFill="1" applyBorder="1" applyAlignment="1">
      <alignment horizontal="right" vertical="center"/>
    </xf>
    <xf numFmtId="4" fontId="43" fillId="36" borderId="16" xfId="0" applyNumberFormat="1" applyFont="1" applyFill="1" applyBorder="1" applyAlignment="1">
      <alignment horizontal="right" vertical="center"/>
    </xf>
    <xf numFmtId="0" fontId="45" fillId="36" borderId="15" xfId="0" applyFont="1" applyFill="1" applyBorder="1" applyAlignment="1">
      <alignment horizontal="center" vertical="center" wrapText="1"/>
    </xf>
    <xf numFmtId="4" fontId="3" fillId="36" borderId="35" xfId="0" applyNumberFormat="1" applyFont="1" applyFill="1" applyBorder="1" applyAlignment="1">
      <alignment horizontal="right" vertical="center"/>
    </xf>
    <xf numFmtId="4" fontId="34" fillId="36" borderId="15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48" fillId="0" borderId="0" xfId="0" applyFont="1" applyAlignment="1">
      <alignment horizontal="center"/>
    </xf>
    <xf numFmtId="0" fontId="1" fillId="0" borderId="0" xfId="0" applyFont="1"/>
    <xf numFmtId="164" fontId="0" fillId="0" borderId="0" xfId="28" applyNumberFormat="1" applyFont="1"/>
    <xf numFmtId="0" fontId="1" fillId="0" borderId="0" xfId="0" applyFont="1" applyAlignment="1">
      <alignment horizontal="center"/>
    </xf>
    <xf numFmtId="164" fontId="48" fillId="0" borderId="0" xfId="28" applyNumberFormat="1" applyFont="1" applyAlignment="1">
      <alignment horizontal="center"/>
    </xf>
    <xf numFmtId="0" fontId="48" fillId="0" borderId="0" xfId="0" applyFont="1"/>
    <xf numFmtId="0" fontId="5" fillId="37" borderId="0" xfId="0" applyFont="1" applyFill="1" applyAlignment="1">
      <alignment vertical="center"/>
    </xf>
    <xf numFmtId="0" fontId="46" fillId="37" borderId="0" xfId="0" applyFont="1" applyFill="1" applyAlignment="1">
      <alignment vertical="center"/>
    </xf>
    <xf numFmtId="0" fontId="49" fillId="0" borderId="22" xfId="0" applyFont="1" applyBorder="1" applyAlignment="1">
      <alignment horizontal="center" vertical="center"/>
    </xf>
    <xf numFmtId="0" fontId="49" fillId="0" borderId="23" xfId="0" applyFont="1" applyBorder="1" applyAlignment="1">
      <alignment vertical="center"/>
    </xf>
    <xf numFmtId="0" fontId="49" fillId="0" borderId="24" xfId="0" applyFont="1" applyBorder="1" applyAlignment="1">
      <alignment vertical="center"/>
    </xf>
    <xf numFmtId="0" fontId="49" fillId="0" borderId="25" xfId="0" applyFont="1" applyBorder="1" applyAlignment="1">
      <alignment horizontal="center" vertical="center"/>
    </xf>
    <xf numFmtId="0" fontId="49" fillId="0" borderId="25" xfId="0" applyFont="1" applyBorder="1" applyAlignment="1">
      <alignment vertical="center"/>
    </xf>
    <xf numFmtId="0" fontId="49" fillId="0" borderId="26" xfId="0" applyFont="1" applyBorder="1" applyAlignment="1">
      <alignment vertical="center"/>
    </xf>
    <xf numFmtId="0" fontId="49" fillId="0" borderId="27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3" fontId="35" fillId="0" borderId="0" xfId="0" applyNumberFormat="1" applyFont="1" applyAlignment="1">
      <alignment vertical="center"/>
    </xf>
    <xf numFmtId="0" fontId="40" fillId="3" borderId="15" xfId="25" applyFont="1" applyBorder="1" applyAlignment="1">
      <alignment horizontal="center" vertical="center" wrapText="1"/>
    </xf>
    <xf numFmtId="0" fontId="40" fillId="3" borderId="15" xfId="25" applyFont="1" applyBorder="1" applyAlignment="1">
      <alignment horizontal="center" vertical="center"/>
    </xf>
    <xf numFmtId="0" fontId="36" fillId="22" borderId="15" xfId="37" applyFont="1" applyBorder="1" applyAlignment="1">
      <alignment horizontal="center" vertical="center" wrapText="1"/>
    </xf>
    <xf numFmtId="0" fontId="36" fillId="22" borderId="15" xfId="37" applyFont="1" applyBorder="1" applyAlignment="1">
      <alignment horizontal="center" vertical="center"/>
    </xf>
    <xf numFmtId="3" fontId="39" fillId="4" borderId="15" xfId="30" applyNumberFormat="1" applyFont="1" applyBorder="1" applyAlignment="1">
      <alignment horizontal="center" vertical="center"/>
    </xf>
    <xf numFmtId="3" fontId="37" fillId="8" borderId="15" xfId="11" applyNumberFormat="1" applyFont="1" applyBorder="1" applyAlignment="1">
      <alignment horizontal="center" vertical="center" wrapText="1"/>
    </xf>
    <xf numFmtId="3" fontId="38" fillId="17" borderId="15" xfId="20" applyNumberFormat="1" applyFont="1" applyBorder="1" applyAlignment="1">
      <alignment horizontal="center" vertical="center" wrapText="1"/>
    </xf>
    <xf numFmtId="3" fontId="41" fillId="20" borderId="15" xfId="44" applyNumberFormat="1" applyFont="1" applyBorder="1" applyAlignment="1">
      <alignment horizontal="center" vertical="center" wrapText="1"/>
    </xf>
    <xf numFmtId="3" fontId="38" fillId="16" borderId="15" xfId="19" applyNumberFormat="1" applyFont="1" applyBorder="1" applyAlignment="1">
      <alignment horizontal="center" vertical="center" wrapText="1"/>
    </xf>
    <xf numFmtId="3" fontId="4" fillId="25" borderId="15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3" fontId="36" fillId="22" borderId="15" xfId="37" applyNumberFormat="1" applyFont="1" applyBorder="1" applyAlignment="1">
      <alignment horizontal="center" vertical="center" wrapText="1"/>
    </xf>
    <xf numFmtId="3" fontId="36" fillId="22" borderId="15" xfId="37" applyNumberFormat="1" applyFont="1" applyBorder="1" applyAlignment="1">
      <alignment horizontal="center" vertical="center"/>
    </xf>
    <xf numFmtId="3" fontId="4" fillId="31" borderId="13" xfId="20" applyNumberFormat="1" applyFont="1" applyFill="1" applyBorder="1" applyAlignment="1">
      <alignment horizontal="center" vertical="center" wrapText="1"/>
    </xf>
    <xf numFmtId="3" fontId="4" fillId="31" borderId="16" xfId="20" applyNumberFormat="1" applyFont="1" applyFill="1" applyBorder="1" applyAlignment="1">
      <alignment horizontal="center" vertical="center" wrapText="1"/>
    </xf>
    <xf numFmtId="3" fontId="47" fillId="32" borderId="13" xfId="22" applyNumberFormat="1" applyFont="1" applyFill="1" applyBorder="1" applyAlignment="1">
      <alignment horizontal="center" vertical="center" wrapText="1"/>
    </xf>
    <xf numFmtId="3" fontId="47" fillId="32" borderId="16" xfId="22" applyNumberFormat="1" applyFont="1" applyFill="1" applyBorder="1" applyAlignment="1">
      <alignment horizontal="center" vertical="center" wrapText="1"/>
    </xf>
    <xf numFmtId="3" fontId="37" fillId="3" borderId="15" xfId="2" applyNumberFormat="1" applyFont="1" applyBorder="1" applyAlignment="1">
      <alignment horizontal="center" vertical="center" wrapText="1"/>
    </xf>
    <xf numFmtId="3" fontId="40" fillId="3" borderId="15" xfId="25" applyNumberFormat="1" applyFont="1" applyBorder="1" applyAlignment="1">
      <alignment horizontal="center" vertical="center" wrapText="1"/>
    </xf>
    <xf numFmtId="3" fontId="4" fillId="4" borderId="14" xfId="30" applyNumberFormat="1" applyFont="1" applyBorder="1" applyAlignment="1">
      <alignment horizontal="center" vertical="center" wrapText="1"/>
    </xf>
    <xf numFmtId="3" fontId="4" fillId="4" borderId="29" xfId="30" applyNumberFormat="1" applyFont="1" applyBorder="1" applyAlignment="1">
      <alignment horizontal="center" vertical="center" wrapText="1"/>
    </xf>
    <xf numFmtId="3" fontId="4" fillId="4" borderId="30" xfId="30" applyNumberFormat="1" applyFont="1" applyBorder="1" applyAlignment="1">
      <alignment horizontal="center" vertical="center" wrapText="1"/>
    </xf>
    <xf numFmtId="3" fontId="4" fillId="4" borderId="31" xfId="30" applyNumberFormat="1" applyFont="1" applyBorder="1" applyAlignment="1">
      <alignment horizontal="center" vertical="center" wrapText="1"/>
    </xf>
    <xf numFmtId="3" fontId="4" fillId="4" borderId="32" xfId="30" applyNumberFormat="1" applyFont="1" applyBorder="1" applyAlignment="1">
      <alignment horizontal="center" vertical="center" wrapText="1"/>
    </xf>
    <xf numFmtId="3" fontId="4" fillId="4" borderId="33" xfId="30" applyNumberFormat="1" applyFont="1" applyBorder="1" applyAlignment="1">
      <alignment horizontal="center" vertical="center" wrapText="1"/>
    </xf>
    <xf numFmtId="3" fontId="37" fillId="11" borderId="21" xfId="12" applyNumberFormat="1" applyFont="1" applyBorder="1" applyAlignment="1">
      <alignment horizontal="center" vertical="center" wrapText="1"/>
    </xf>
    <xf numFmtId="3" fontId="37" fillId="11" borderId="19" xfId="12" applyNumberFormat="1" applyFont="1" applyBorder="1" applyAlignment="1">
      <alignment horizontal="center" vertical="center" wrapText="1"/>
    </xf>
    <xf numFmtId="3" fontId="37" fillId="11" borderId="20" xfId="12" applyNumberFormat="1" applyFont="1" applyBorder="1" applyAlignment="1">
      <alignment horizontal="center" vertical="center" wrapText="1"/>
    </xf>
    <xf numFmtId="3" fontId="4" fillId="24" borderId="21" xfId="0" applyNumberFormat="1" applyFont="1" applyFill="1" applyBorder="1" applyAlignment="1">
      <alignment horizontal="center" vertical="center" wrapText="1"/>
    </xf>
    <xf numFmtId="3" fontId="4" fillId="24" borderId="19" xfId="0" applyNumberFormat="1" applyFont="1" applyFill="1" applyBorder="1" applyAlignment="1">
      <alignment horizontal="center" vertical="center" wrapText="1"/>
    </xf>
    <xf numFmtId="3" fontId="4" fillId="24" borderId="20" xfId="0" applyNumberFormat="1" applyFont="1" applyFill="1" applyBorder="1" applyAlignment="1">
      <alignment horizontal="center" vertical="center" wrapText="1"/>
    </xf>
    <xf numFmtId="0" fontId="4" fillId="28" borderId="13" xfId="0" applyFont="1" applyFill="1" applyBorder="1" applyAlignment="1">
      <alignment horizontal="center" vertical="center" wrapText="1"/>
    </xf>
    <xf numFmtId="0" fontId="4" fillId="28" borderId="10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 vertical="center"/>
    </xf>
    <xf numFmtId="3" fontId="37" fillId="11" borderId="14" xfId="12" applyNumberFormat="1" applyFont="1" applyBorder="1" applyAlignment="1">
      <alignment horizontal="center" vertical="center"/>
    </xf>
    <xf numFmtId="3" fontId="37" fillId="11" borderId="29" xfId="12" applyNumberFormat="1" applyFont="1" applyBorder="1" applyAlignment="1">
      <alignment horizontal="center" vertical="center"/>
    </xf>
    <xf numFmtId="3" fontId="37" fillId="11" borderId="30" xfId="12" applyNumberFormat="1" applyFont="1" applyBorder="1" applyAlignment="1">
      <alignment horizontal="center" vertical="center"/>
    </xf>
    <xf numFmtId="3" fontId="37" fillId="11" borderId="31" xfId="12" applyNumberFormat="1" applyFont="1" applyBorder="1" applyAlignment="1">
      <alignment horizontal="center" vertical="center"/>
    </xf>
    <xf numFmtId="3" fontId="37" fillId="11" borderId="32" xfId="12" applyNumberFormat="1" applyFont="1" applyBorder="1" applyAlignment="1">
      <alignment horizontal="center" vertical="center"/>
    </xf>
    <xf numFmtId="3" fontId="37" fillId="11" borderId="33" xfId="12" applyNumberFormat="1" applyFont="1" applyBorder="1" applyAlignment="1">
      <alignment horizontal="center" vertical="center"/>
    </xf>
    <xf numFmtId="3" fontId="36" fillId="22" borderId="14" xfId="37" applyNumberFormat="1" applyFont="1" applyBorder="1" applyAlignment="1">
      <alignment horizontal="center" vertical="center" wrapText="1"/>
    </xf>
    <xf numFmtId="3" fontId="36" fillId="22" borderId="29" xfId="37" applyNumberFormat="1" applyFont="1" applyBorder="1" applyAlignment="1">
      <alignment horizontal="center" vertical="center" wrapText="1"/>
    </xf>
    <xf numFmtId="3" fontId="36" fillId="22" borderId="30" xfId="37" applyNumberFormat="1" applyFont="1" applyBorder="1" applyAlignment="1">
      <alignment horizontal="center" vertical="center" wrapText="1"/>
    </xf>
    <xf numFmtId="3" fontId="36" fillId="22" borderId="31" xfId="37" applyNumberFormat="1" applyFont="1" applyBorder="1" applyAlignment="1">
      <alignment horizontal="center" vertical="center" wrapText="1"/>
    </xf>
    <xf numFmtId="3" fontId="36" fillId="22" borderId="32" xfId="37" applyNumberFormat="1" applyFont="1" applyBorder="1" applyAlignment="1">
      <alignment horizontal="center" vertical="center" wrapText="1"/>
    </xf>
    <xf numFmtId="3" fontId="36" fillId="22" borderId="33" xfId="37" applyNumberFormat="1" applyFont="1" applyBorder="1" applyAlignment="1">
      <alignment horizontal="center" vertical="center" wrapText="1"/>
    </xf>
    <xf numFmtId="3" fontId="38" fillId="13" borderId="15" xfId="22" applyNumberFormat="1" applyFont="1" applyBorder="1" applyAlignment="1">
      <alignment horizontal="center" vertical="center" wrapText="1"/>
    </xf>
    <xf numFmtId="3" fontId="37" fillId="11" borderId="15" xfId="12" applyNumberFormat="1" applyFont="1" applyBorder="1" applyAlignment="1">
      <alignment horizontal="center" vertical="center" wrapText="1"/>
    </xf>
    <xf numFmtId="3" fontId="4" fillId="24" borderId="15" xfId="0" applyNumberFormat="1" applyFont="1" applyFill="1" applyBorder="1" applyAlignment="1">
      <alignment horizontal="center" vertical="center" wrapText="1"/>
    </xf>
    <xf numFmtId="3" fontId="4" fillId="27" borderId="13" xfId="20" applyNumberFormat="1" applyFont="1" applyFill="1" applyBorder="1" applyAlignment="1">
      <alignment horizontal="center" vertical="center" wrapText="1"/>
    </xf>
    <xf numFmtId="3" fontId="4" fillId="27" borderId="16" xfId="20" applyNumberFormat="1" applyFont="1" applyFill="1" applyBorder="1" applyAlignment="1">
      <alignment horizontal="center" vertical="center" wrapText="1"/>
    </xf>
    <xf numFmtId="3" fontId="4" fillId="3" borderId="14" xfId="2" applyNumberFormat="1" applyFont="1" applyBorder="1" applyAlignment="1">
      <alignment horizontal="center" vertical="center" wrapText="1"/>
    </xf>
    <xf numFmtId="3" fontId="4" fillId="3" borderId="29" xfId="2" applyNumberFormat="1" applyFont="1" applyBorder="1" applyAlignment="1">
      <alignment horizontal="center" vertical="center" wrapText="1"/>
    </xf>
    <xf numFmtId="3" fontId="4" fillId="3" borderId="30" xfId="2" applyNumberFormat="1" applyFont="1" applyBorder="1" applyAlignment="1">
      <alignment horizontal="center" vertical="center" wrapText="1"/>
    </xf>
    <xf numFmtId="3" fontId="4" fillId="3" borderId="31" xfId="2" applyNumberFormat="1" applyFont="1" applyBorder="1" applyAlignment="1">
      <alignment horizontal="center" vertical="center" wrapText="1"/>
    </xf>
    <xf numFmtId="3" fontId="4" fillId="3" borderId="32" xfId="2" applyNumberFormat="1" applyFont="1" applyBorder="1" applyAlignment="1">
      <alignment horizontal="center" vertical="center" wrapText="1"/>
    </xf>
    <xf numFmtId="3" fontId="4" fillId="3" borderId="33" xfId="2" applyNumberFormat="1" applyFont="1" applyBorder="1" applyAlignment="1">
      <alignment horizontal="center" vertical="center" wrapText="1"/>
    </xf>
    <xf numFmtId="3" fontId="38" fillId="27" borderId="21" xfId="22" applyNumberFormat="1" applyFont="1" applyFill="1" applyBorder="1" applyAlignment="1">
      <alignment horizontal="center" vertical="center" wrapText="1"/>
    </xf>
    <xf numFmtId="3" fontId="38" fillId="27" borderId="20" xfId="22" applyNumberFormat="1" applyFont="1" applyFill="1" applyBorder="1" applyAlignment="1">
      <alignment horizontal="center" vertical="center" wrapText="1"/>
    </xf>
    <xf numFmtId="3" fontId="4" fillId="30" borderId="13" xfId="20" applyNumberFormat="1" applyFont="1" applyFill="1" applyBorder="1" applyAlignment="1">
      <alignment horizontal="center" vertical="center" wrapText="1"/>
    </xf>
    <xf numFmtId="3" fontId="4" fillId="30" borderId="16" xfId="20" applyNumberFormat="1" applyFont="1" applyFill="1" applyBorder="1" applyAlignment="1">
      <alignment horizontal="center" vertical="center" wrapText="1"/>
    </xf>
    <xf numFmtId="0" fontId="4" fillId="28" borderId="10" xfId="0" applyFont="1" applyFill="1" applyBorder="1" applyAlignment="1">
      <alignment horizontal="center" vertical="center" wrapText="1"/>
    </xf>
    <xf numFmtId="0" fontId="4" fillId="28" borderId="16" xfId="0" applyFont="1" applyFill="1" applyBorder="1" applyAlignment="1">
      <alignment horizontal="center" vertical="center" wrapText="1"/>
    </xf>
    <xf numFmtId="0" fontId="4" fillId="33" borderId="21" xfId="0" applyFont="1" applyFill="1" applyBorder="1" applyAlignment="1">
      <alignment horizontal="center" vertical="center" wrapText="1"/>
    </xf>
    <xf numFmtId="0" fontId="4" fillId="33" borderId="19" xfId="0" applyFont="1" applyFill="1" applyBorder="1" applyAlignment="1">
      <alignment horizontal="center" vertical="center" wrapText="1"/>
    </xf>
    <xf numFmtId="0" fontId="4" fillId="33" borderId="20" xfId="0" applyFont="1" applyFill="1" applyBorder="1" applyAlignment="1">
      <alignment horizontal="center" vertical="center" wrapText="1"/>
    </xf>
    <xf numFmtId="0" fontId="4" fillId="34" borderId="13" xfId="0" applyFont="1" applyFill="1" applyBorder="1" applyAlignment="1">
      <alignment horizontal="center" vertical="center" wrapText="1"/>
    </xf>
    <xf numFmtId="0" fontId="4" fillId="34" borderId="10" xfId="0" applyFont="1" applyFill="1" applyBorder="1" applyAlignment="1">
      <alignment horizontal="center" vertical="center" wrapText="1"/>
    </xf>
    <xf numFmtId="0" fontId="4" fillId="34" borderId="16" xfId="0" applyFont="1" applyFill="1" applyBorder="1" applyAlignment="1">
      <alignment horizontal="center" vertical="center" wrapText="1"/>
    </xf>
    <xf numFmtId="0" fontId="4" fillId="35" borderId="13" xfId="0" applyFont="1" applyFill="1" applyBorder="1" applyAlignment="1">
      <alignment horizontal="center" vertical="center" wrapText="1"/>
    </xf>
    <xf numFmtId="0" fontId="4" fillId="35" borderId="10" xfId="0" applyFont="1" applyFill="1" applyBorder="1" applyAlignment="1">
      <alignment horizontal="center" vertical="center" wrapText="1"/>
    </xf>
    <xf numFmtId="0" fontId="4" fillId="35" borderId="16" xfId="0" applyFont="1" applyFill="1" applyBorder="1" applyAlignment="1">
      <alignment horizontal="center" vertical="center" wrapText="1"/>
    </xf>
    <xf numFmtId="0" fontId="4" fillId="32" borderId="21" xfId="0" applyFont="1" applyFill="1" applyBorder="1" applyAlignment="1">
      <alignment horizontal="center" vertical="center" wrapText="1"/>
    </xf>
    <xf numFmtId="0" fontId="4" fillId="32" borderId="19" xfId="0" applyFont="1" applyFill="1" applyBorder="1" applyAlignment="1">
      <alignment horizontal="center" vertical="center" wrapText="1"/>
    </xf>
    <xf numFmtId="0" fontId="4" fillId="32" borderId="20" xfId="0" applyFont="1" applyFill="1" applyBorder="1" applyAlignment="1">
      <alignment horizontal="center" vertical="center" wrapText="1"/>
    </xf>
    <xf numFmtId="3" fontId="37" fillId="3" borderId="14" xfId="2" applyNumberFormat="1" applyFont="1" applyBorder="1" applyAlignment="1">
      <alignment horizontal="center" vertical="center" wrapText="1"/>
    </xf>
    <xf numFmtId="3" fontId="37" fillId="3" borderId="31" xfId="2" applyNumberFormat="1" applyFont="1" applyBorder="1" applyAlignment="1">
      <alignment horizontal="center" vertical="center" wrapText="1"/>
    </xf>
    <xf numFmtId="3" fontId="37" fillId="3" borderId="30" xfId="2" applyNumberFormat="1" applyFont="1" applyBorder="1" applyAlignment="1">
      <alignment horizontal="center" vertical="center" wrapText="1"/>
    </xf>
    <xf numFmtId="3" fontId="37" fillId="3" borderId="33" xfId="2" applyNumberFormat="1" applyFont="1" applyBorder="1" applyAlignment="1">
      <alignment horizontal="center" vertical="center" wrapText="1"/>
    </xf>
    <xf numFmtId="0" fontId="4" fillId="29" borderId="15" xfId="0" applyFont="1" applyFill="1" applyBorder="1" applyAlignment="1">
      <alignment horizontal="center" vertical="center"/>
    </xf>
    <xf numFmtId="0" fontId="4" fillId="29" borderId="15" xfId="0" applyFont="1" applyFill="1" applyBorder="1" applyAlignment="1">
      <alignment horizontal="center" vertical="center"/>
    </xf>
    <xf numFmtId="0" fontId="4" fillId="29" borderId="15" xfId="0" applyFont="1" applyFill="1" applyBorder="1" applyAlignment="1">
      <alignment vertical="center"/>
    </xf>
    <xf numFmtId="4" fontId="4" fillId="29" borderId="15" xfId="28" applyNumberFormat="1" applyFont="1" applyFill="1" applyBorder="1" applyAlignment="1">
      <alignment horizontal="center" vertical="center"/>
    </xf>
    <xf numFmtId="3" fontId="4" fillId="29" borderId="15" xfId="28" applyNumberFormat="1" applyFont="1" applyFill="1" applyBorder="1" applyAlignment="1">
      <alignment horizontal="right" vertical="center"/>
    </xf>
    <xf numFmtId="165" fontId="4" fillId="29" borderId="15" xfId="28" applyNumberFormat="1" applyFont="1" applyFill="1" applyBorder="1" applyAlignment="1">
      <alignment horizontal="center" vertical="center"/>
    </xf>
    <xf numFmtId="3" fontId="4" fillId="29" borderId="15" xfId="28" applyNumberFormat="1" applyFont="1" applyFill="1" applyBorder="1" applyAlignment="1">
      <alignment horizontal="center" vertical="center"/>
    </xf>
    <xf numFmtId="4" fontId="4" fillId="29" borderId="15" xfId="28" applyNumberFormat="1" applyFont="1" applyFill="1" applyBorder="1" applyAlignment="1">
      <alignment horizontal="right" vertical="center"/>
    </xf>
    <xf numFmtId="39" fontId="4" fillId="29" borderId="28" xfId="28" applyNumberFormat="1" applyFont="1" applyFill="1" applyBorder="1" applyAlignment="1">
      <alignment horizontal="center" vertical="center"/>
    </xf>
    <xf numFmtId="39" fontId="3" fillId="29" borderId="28" xfId="28" applyNumberFormat="1" applyFont="1" applyFill="1" applyBorder="1" applyAlignment="1">
      <alignment horizontal="center" vertical="center"/>
    </xf>
    <xf numFmtId="0" fontId="4" fillId="29" borderId="0" xfId="0" applyFont="1" applyFill="1" applyAlignment="1">
      <alignment vertical="center"/>
    </xf>
    <xf numFmtId="0" fontId="3" fillId="29" borderId="0" xfId="0" applyFont="1" applyFill="1" applyAlignment="1">
      <alignment vertical="center"/>
    </xf>
    <xf numFmtId="0" fontId="50" fillId="37" borderId="0" xfId="0" applyFont="1" applyFill="1" applyAlignment="1">
      <alignment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 xr:uid="{00000000-0005-0000-0000-000026000000}"/>
    <cellStyle name="Normal_2018_07_00_Tong_hop_ca_nam_gui_Tai_chinh" xfId="39" xr:uid="{00000000-0005-0000-0000-000027000000}"/>
    <cellStyle name="Normal_Dichso" xfId="40" xr:uid="{00000000-0005-0000-0000-000028000000}"/>
    <cellStyle name="Normal_DocSoUnicode" xfId="41" xr:uid="{00000000-0005-0000-0000-000029000000}"/>
    <cellStyle name="Normal_Lenh_chi_VietinBank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8">
    <dxf>
      <fill>
        <patternFill>
          <bgColor indexed="26"/>
        </patternFill>
      </fill>
    </dxf>
    <dxf>
      <fill>
        <patternFill>
          <bgColor indexed="27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27"/>
  <sheetViews>
    <sheetView showZeros="0" workbookViewId="0">
      <selection activeCell="B18" sqref="B18"/>
    </sheetView>
  </sheetViews>
  <sheetFormatPr defaultColWidth="10.33203125" defaultRowHeight="13.8"/>
  <cols>
    <col min="1" max="1" width="10.33203125" style="13" customWidth="1"/>
    <col min="2" max="2" width="19.33203125" style="14" bestFit="1" customWidth="1"/>
    <col min="3" max="3" width="10.33203125" style="14" customWidth="1"/>
    <col min="4" max="4" width="10.33203125" style="13" customWidth="1"/>
    <col min="5" max="9" width="10.33203125" style="14" customWidth="1"/>
    <col min="10" max="12" width="10.33203125" style="13" customWidth="1"/>
    <col min="13" max="13" width="10.33203125" style="15" customWidth="1"/>
    <col min="14" max="18" width="10.33203125" style="13" customWidth="1"/>
    <col min="19" max="31" width="10.33203125" style="14" customWidth="1"/>
    <col min="32" max="32" width="10.33203125" style="16" customWidth="1"/>
    <col min="33" max="49" width="10.33203125" style="14" customWidth="1"/>
    <col min="50" max="51" width="10.33203125" style="13" customWidth="1"/>
    <col min="52" max="53" width="10.33203125" style="17" customWidth="1"/>
    <col min="54" max="54" width="10.33203125" style="13" customWidth="1"/>
    <col min="55" max="55" width="10.33203125" style="17" customWidth="1"/>
    <col min="56" max="60" width="10.33203125" style="13" customWidth="1"/>
    <col min="61" max="62" width="10.33203125" style="18" customWidth="1"/>
    <col min="63" max="84" width="10.33203125" style="13" customWidth="1"/>
    <col min="85" max="85" width="10.33203125" style="18" customWidth="1"/>
    <col min="86" max="87" width="10.33203125" style="13" customWidth="1"/>
    <col min="88" max="88" width="10.33203125" style="18" customWidth="1"/>
    <col min="89" max="89" width="10.33203125" style="13" customWidth="1"/>
    <col min="90" max="16384" width="10.33203125" style="14"/>
  </cols>
  <sheetData>
    <row r="1" spans="2:15" s="5" customFormat="1" ht="16.8">
      <c r="B1" s="2" t="e">
        <f>#REF!</f>
        <v>#REF!</v>
      </c>
      <c r="C1" s="3" t="e">
        <f>RIGHT("000000000000"&amp;ROUND(B1,0),12)</f>
        <v>#REF!</v>
      </c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</row>
    <row r="2" spans="2:15" s="5" customFormat="1" ht="26.4">
      <c r="B2" s="6" t="s">
        <v>3</v>
      </c>
      <c r="C2" s="7"/>
      <c r="D2" s="8" t="e">
        <f>VALUE(MID(C1,D1,1))</f>
        <v>#REF!</v>
      </c>
      <c r="E2" s="8" t="e">
        <f>VALUE(MID(C1,E1,1))</f>
        <v>#REF!</v>
      </c>
      <c r="F2" s="8" t="e">
        <f>VALUE(MID(C1,F1,1))</f>
        <v>#REF!</v>
      </c>
      <c r="G2" s="8" t="e">
        <f>VALUE(MID(C1,G1,1))</f>
        <v>#REF!</v>
      </c>
      <c r="H2" s="8" t="e">
        <f>VALUE(MID(C1,H1,1))</f>
        <v>#REF!</v>
      </c>
      <c r="I2" s="8" t="e">
        <f>VALUE(MID(C1,I1,1))</f>
        <v>#REF!</v>
      </c>
      <c r="J2" s="8" t="e">
        <f>VALUE(MID(C1,J1,1))</f>
        <v>#REF!</v>
      </c>
      <c r="K2" s="8" t="e">
        <f>VALUE(MID(C1,K1,1))</f>
        <v>#REF!</v>
      </c>
      <c r="L2" s="8" t="e">
        <f>VALUE(MID(C1,L1,1))</f>
        <v>#REF!</v>
      </c>
      <c r="M2" s="8" t="e">
        <f>VALUE(MID(C1,M1,1))</f>
        <v>#REF!</v>
      </c>
      <c r="N2" s="8" t="e">
        <f>VALUE(MID(C1,N1,1))</f>
        <v>#REF!</v>
      </c>
      <c r="O2" s="8" t="e">
        <f>VALUE(MID(C1,O1,1))</f>
        <v>#REF!</v>
      </c>
    </row>
    <row r="3" spans="2:15" s="5" customFormat="1" ht="16.8">
      <c r="B3" s="9"/>
      <c r="C3" s="7"/>
      <c r="D3" s="8" t="e">
        <f>SUM(D2:D2)</f>
        <v>#REF!</v>
      </c>
      <c r="E3" s="8" t="e">
        <f>SUM(D2:E2)</f>
        <v>#REF!</v>
      </c>
      <c r="F3" s="8" t="e">
        <f>SUM(D2:F2)</f>
        <v>#REF!</v>
      </c>
      <c r="G3" s="8" t="e">
        <f>SUM(G2:G2)</f>
        <v>#REF!</v>
      </c>
      <c r="H3" s="8" t="e">
        <f>SUM(G2:H2)</f>
        <v>#REF!</v>
      </c>
      <c r="I3" s="8" t="e">
        <f>SUM(G2:I2)</f>
        <v>#REF!</v>
      </c>
      <c r="J3" s="8" t="e">
        <f>SUM(J2:J2)</f>
        <v>#REF!</v>
      </c>
      <c r="K3" s="8" t="e">
        <f>SUM(J2:K2)</f>
        <v>#REF!</v>
      </c>
      <c r="L3" s="8" t="e">
        <f>SUM(J2:L2)</f>
        <v>#REF!</v>
      </c>
      <c r="M3" s="8" t="e">
        <f>SUM(M2:M2)</f>
        <v>#REF!</v>
      </c>
      <c r="N3" s="8" t="e">
        <f>SUM(M2:N2)</f>
        <v>#REF!</v>
      </c>
      <c r="O3" s="8" t="e">
        <f>SUM(M2:O2)</f>
        <v>#REF!</v>
      </c>
    </row>
    <row r="4" spans="2:15" s="5" customFormat="1" ht="16.8">
      <c r="B4" s="10"/>
      <c r="C4" s="7"/>
      <c r="D4" s="11" t="e">
        <f>IF(D2=0,"",CHOOSE(D2,"một","hai","ba","bốn","năm","sáu","bảy","tám","chín"))</f>
        <v>#REF!</v>
      </c>
      <c r="E4" s="11" t="e">
        <f>IF(E2=0,IF(AND(D2&lt;&gt;0,F2&lt;&gt;0),"lẻ",""),CHOOSE(E2,"mười ","hai","ba","bốn","năm","sáu","bảy","tám","chín"))</f>
        <v>#REF!</v>
      </c>
      <c r="F4" s="11" t="e">
        <f>IF(F2=0,"",CHOOSE(F2,IF(E2&gt;1,"mốt","một"),"hai","ba","bốn",IF(E2=0,"năm","lăm"),"sáu","bảy","tám","chín"))</f>
        <v>#REF!</v>
      </c>
      <c r="G4" s="11" t="e">
        <f>IF(G2=0,"",CHOOSE(G2,"một","hai","ba","bốn","năm","sáu","bảy","tám","chín"))</f>
        <v>#REF!</v>
      </c>
      <c r="H4" s="11" t="e">
        <f>IF(H2=0,IF(AND(G2&lt;&gt;0,I2&lt;&gt;0),"lẻ",""),CHOOSE(H2,"mười","hai","ba","bốn","năm","sáu","bảy","tám","chín"))</f>
        <v>#REF!</v>
      </c>
      <c r="I4" s="11" t="e">
        <f>IF(I2=0,"",CHOOSE(I2,IF(H2&gt;1,"mốt","một"),"hai","ba","bốn",IF(H2=0,"năm","lăm"),"sáu","bảy","tám","chín"))</f>
        <v>#REF!</v>
      </c>
      <c r="J4" s="11" t="e">
        <f>IF(J2=0,"",CHOOSE(J2,"một","hai","ba","bốn","năm","sáu","bảy","tám","chín"))</f>
        <v>#REF!</v>
      </c>
      <c r="K4" s="11" t="e">
        <f>IF(K2=0,IF(AND(J2&lt;&gt;0,L2&lt;&gt;0),"lẻ",""),CHOOSE(K2,"mười","hai","ba","bốn","năm","sáu","bảy","tám","chín"))</f>
        <v>#REF!</v>
      </c>
      <c r="L4" s="11" t="e">
        <f>IF(L2=0,"",CHOOSE(L2,IF(K2&gt;1,"mốt","một"),"hai","ba","bốn",IF(K2=0,"năm","lăm"),"sáu","bảy","tám","chín"))</f>
        <v>#REF!</v>
      </c>
      <c r="M4" s="8" t="e">
        <f>IF(M2=0,"",CHOOSE(M2,"một","hai","ba","bốn","năm","sáu","bảy","tám","chín"))</f>
        <v>#REF!</v>
      </c>
      <c r="N4" s="12" t="e">
        <f>IF(N2=0,IF(AND(M2&lt;&gt;0,O2&lt;&gt;0),"lẻ",""),CHOOSE(N2,"một","hai","ba","bốn","năm","sáu","bảy","tám","chín"))</f>
        <v>#REF!</v>
      </c>
      <c r="O4" s="12" t="e">
        <f>IF(O2=0,"",CHOOSE(O2,IF(N2&gt;1,"một","một"),"hai","ba","bốn",IF(N2=0,"năm","lăm"),"sáu","bảy","tám","chín"))</f>
        <v>#REF!</v>
      </c>
    </row>
    <row r="5" spans="2:15" s="5" customFormat="1" ht="16.8">
      <c r="B5" s="9"/>
      <c r="C5" s="7"/>
      <c r="D5" s="12" t="e">
        <f>IF(D2=0,"","trăm")</f>
        <v>#REF!</v>
      </c>
      <c r="E5" s="12" t="e">
        <f>IF(E2=0,"",IF(E2=1,"","mươi"))</f>
        <v>#REF!</v>
      </c>
      <c r="F5" s="12" t="e">
        <f>IF(AND(F2=0,F3=0),"","tỷ")</f>
        <v>#REF!</v>
      </c>
      <c r="G5" s="12" t="e">
        <f>IF(G2=0,"","trăm")</f>
        <v>#REF!</v>
      </c>
      <c r="H5" s="12" t="e">
        <f>IF(H2=0,"",IF(H2=1,"","mươi"))</f>
        <v>#REF!</v>
      </c>
      <c r="I5" s="12" t="e">
        <f>IF(AND(I2=0,I3=0),"","triệu")</f>
        <v>#REF!</v>
      </c>
      <c r="J5" s="12" t="e">
        <f>IF(J2=0,"","trăm")</f>
        <v>#REF!</v>
      </c>
      <c r="K5" s="12" t="e">
        <f>IF(K2=0,"",IF(K2=1,"","mươi"))</f>
        <v>#REF!</v>
      </c>
      <c r="L5" s="12" t="e">
        <f>IF(AND(L2=0,L3=0),"","ngàn")</f>
        <v>#REF!</v>
      </c>
      <c r="M5" s="12" t="e">
        <f>IF(M2=0,"","trăm")</f>
        <v>#REF!</v>
      </c>
      <c r="N5" s="12" t="e">
        <f>IF(N2=0,"",IF(N2=1,"","mươi"))</f>
        <v>#REF!</v>
      </c>
      <c r="O5" s="12" t="s">
        <v>4</v>
      </c>
    </row>
    <row r="6" spans="2:15" s="5" customFormat="1" ht="16.8">
      <c r="B6" s="9"/>
      <c r="C6" s="8" t="e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#REF!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8" spans="2:15" s="5" customFormat="1" ht="16.8">
      <c r="B8" s="2" t="e">
        <f>#REF!</f>
        <v>#REF!</v>
      </c>
      <c r="C8" s="3" t="e">
        <f>RIGHT("000000000000"&amp;ROUND(B8,0),12)</f>
        <v>#REF!</v>
      </c>
      <c r="D8" s="4">
        <v>1</v>
      </c>
      <c r="E8" s="4">
        <v>2</v>
      </c>
      <c r="F8" s="4">
        <v>3</v>
      </c>
      <c r="G8" s="4">
        <v>4</v>
      </c>
      <c r="H8" s="4">
        <v>5</v>
      </c>
      <c r="I8" s="4">
        <v>6</v>
      </c>
      <c r="J8" s="4">
        <v>7</v>
      </c>
      <c r="K8" s="4">
        <v>8</v>
      </c>
      <c r="L8" s="4">
        <v>9</v>
      </c>
      <c r="M8" s="4">
        <v>10</v>
      </c>
      <c r="N8" s="4">
        <v>11</v>
      </c>
      <c r="O8" s="4">
        <v>12</v>
      </c>
    </row>
    <row r="9" spans="2:15" s="5" customFormat="1" ht="26.4">
      <c r="B9" s="6" t="s">
        <v>3</v>
      </c>
      <c r="C9" s="7"/>
      <c r="D9" s="8" t="e">
        <f>VALUE(MID(C8,D8,1))</f>
        <v>#REF!</v>
      </c>
      <c r="E9" s="8" t="e">
        <f>VALUE(MID(C8,E8,1))</f>
        <v>#REF!</v>
      </c>
      <c r="F9" s="8" t="e">
        <f>VALUE(MID(C8,F8,1))</f>
        <v>#REF!</v>
      </c>
      <c r="G9" s="8" t="e">
        <f>VALUE(MID(C8,G8,1))</f>
        <v>#REF!</v>
      </c>
      <c r="H9" s="8" t="e">
        <f>VALUE(MID(C8,H8,1))</f>
        <v>#REF!</v>
      </c>
      <c r="I9" s="8" t="e">
        <f>VALUE(MID(C8,I8,1))</f>
        <v>#REF!</v>
      </c>
      <c r="J9" s="8" t="e">
        <f>VALUE(MID(C8,J8,1))</f>
        <v>#REF!</v>
      </c>
      <c r="K9" s="8" t="e">
        <f>VALUE(MID(C8,K8,1))</f>
        <v>#REF!</v>
      </c>
      <c r="L9" s="8" t="e">
        <f>VALUE(MID(C8,L8,1))</f>
        <v>#REF!</v>
      </c>
      <c r="M9" s="8" t="e">
        <f>VALUE(MID(C8,M8,1))</f>
        <v>#REF!</v>
      </c>
      <c r="N9" s="8" t="e">
        <f>VALUE(MID(C8,N8,1))</f>
        <v>#REF!</v>
      </c>
      <c r="O9" s="8" t="e">
        <f>VALUE(MID(C8,O8,1))</f>
        <v>#REF!</v>
      </c>
    </row>
    <row r="10" spans="2:15" s="5" customFormat="1" ht="16.8">
      <c r="B10" s="9"/>
      <c r="C10" s="7"/>
      <c r="D10" s="8" t="e">
        <f>SUM(D9:D9)</f>
        <v>#REF!</v>
      </c>
      <c r="E10" s="8" t="e">
        <f>SUM(D9:E9)</f>
        <v>#REF!</v>
      </c>
      <c r="F10" s="8" t="e">
        <f>SUM(D9:F9)</f>
        <v>#REF!</v>
      </c>
      <c r="G10" s="8" t="e">
        <f>SUM(G9:G9)</f>
        <v>#REF!</v>
      </c>
      <c r="H10" s="8" t="e">
        <f>SUM(G9:H9)</f>
        <v>#REF!</v>
      </c>
      <c r="I10" s="8" t="e">
        <f>SUM(G9:I9)</f>
        <v>#REF!</v>
      </c>
      <c r="J10" s="8" t="e">
        <f>SUM(J9:J9)</f>
        <v>#REF!</v>
      </c>
      <c r="K10" s="8" t="e">
        <f>SUM(J9:K9)</f>
        <v>#REF!</v>
      </c>
      <c r="L10" s="8" t="e">
        <f>SUM(J9:L9)</f>
        <v>#REF!</v>
      </c>
      <c r="M10" s="8" t="e">
        <f>SUM(M9:M9)</f>
        <v>#REF!</v>
      </c>
      <c r="N10" s="8" t="e">
        <f>SUM(M9:N9)</f>
        <v>#REF!</v>
      </c>
      <c r="O10" s="8" t="e">
        <f>SUM(M9:O9)</f>
        <v>#REF!</v>
      </c>
    </row>
    <row r="11" spans="2:15" s="5" customFormat="1" ht="16.8">
      <c r="B11" s="10"/>
      <c r="C11" s="7"/>
      <c r="D11" s="11" t="e">
        <f>IF(D9=0,"",CHOOSE(D9,"một","hai","ba","bốn","năm","sáu","bảy","tám","chín"))</f>
        <v>#REF!</v>
      </c>
      <c r="E11" s="11" t="e">
        <f>IF(E9=0,IF(AND(D9&lt;&gt;0,F9&lt;&gt;0),"lẻ",""),CHOOSE(E9,"mười ","hai","ba","bốn","năm","sáu","bảy","tám","chín"))</f>
        <v>#REF!</v>
      </c>
      <c r="F11" s="11" t="e">
        <f>IF(F9=0,"",CHOOSE(F9,IF(E9&gt;1,"mốt","một"),"hai","ba","bốn",IF(E9=0,"năm","lăm"),"sáu","bảy","tám","chín"))</f>
        <v>#REF!</v>
      </c>
      <c r="G11" s="11" t="e">
        <f>IF(G9=0,"",CHOOSE(G9,"một","hai","ba","bốn","năm","sáu","bảy","tám","chín"))</f>
        <v>#REF!</v>
      </c>
      <c r="H11" s="11" t="e">
        <f>IF(H9=0,IF(AND(G9&lt;&gt;0,I9&lt;&gt;0),"lẻ",""),CHOOSE(H9,"mười","hai","ba","bốn","năm","sáu","bảy","tám","chín"))</f>
        <v>#REF!</v>
      </c>
      <c r="I11" s="11" t="e">
        <f>IF(I9=0,"",CHOOSE(I9,IF(H9&gt;1,"mốt","một"),"hai","ba","bốn",IF(H9=0,"năm","lăm"),"sáu","bảy","tám","chín"))</f>
        <v>#REF!</v>
      </c>
      <c r="J11" s="11" t="e">
        <f>IF(J9=0,"",CHOOSE(J9,"một","hai","ba","bốn","năm","sáu","bảy","tám","chín"))</f>
        <v>#REF!</v>
      </c>
      <c r="K11" s="11" t="e">
        <f>IF(K9=0,IF(AND(J9&lt;&gt;0,L9&lt;&gt;0),"lẻ",""),CHOOSE(K9,"mười","hai","ba","bốn","năm","sáu","bảy","tám","chín"))</f>
        <v>#REF!</v>
      </c>
      <c r="L11" s="11" t="e">
        <f>IF(L9=0,"",CHOOSE(L9,IF(K9&gt;1,"mốt","một"),"hai","ba","bốn",IF(K9=0,"năm","lăm"),"sáu","bảy","tám","chín"))</f>
        <v>#REF!</v>
      </c>
      <c r="M11" s="8" t="e">
        <f>IF(M9=0,"",CHOOSE(M9,"một","hai","ba","bốn","năm","sáu","bảy","tám","chín"))</f>
        <v>#REF!</v>
      </c>
      <c r="N11" s="12" t="e">
        <f>IF(N9=0,IF(AND(M9&lt;&gt;0,O9&lt;&gt;0),"lẻ",""),CHOOSE(N9,"một","hai","ba","bốn","năm","sáu","bảy","tám","chín"))</f>
        <v>#REF!</v>
      </c>
      <c r="O11" s="12" t="e">
        <f>IF(O9=0,"",CHOOSE(O9,IF(N9&gt;1,"một","một"),"hai","ba","bốn",IF(N9=0,"năm","lăm"),"sáu","bảy","tám","chín"))</f>
        <v>#REF!</v>
      </c>
    </row>
    <row r="12" spans="2:15" s="5" customFormat="1" ht="16.8">
      <c r="B12" s="9"/>
      <c r="C12" s="7"/>
      <c r="D12" s="12" t="e">
        <f>IF(D9=0,"","trăm")</f>
        <v>#REF!</v>
      </c>
      <c r="E12" s="12" t="e">
        <f>IF(E9=0,"",IF(E9=1,"","mươi"))</f>
        <v>#REF!</v>
      </c>
      <c r="F12" s="12" t="e">
        <f>IF(AND(F9=0,F10=0),"","tỷ")</f>
        <v>#REF!</v>
      </c>
      <c r="G12" s="12" t="e">
        <f>IF(G9=0,"","trăm")</f>
        <v>#REF!</v>
      </c>
      <c r="H12" s="12" t="e">
        <f>IF(H9=0,"",IF(H9=1,"","mươi"))</f>
        <v>#REF!</v>
      </c>
      <c r="I12" s="12" t="e">
        <f>IF(AND(I9=0,I10=0),"","triệu")</f>
        <v>#REF!</v>
      </c>
      <c r="J12" s="12" t="e">
        <f>IF(J9=0,"","trăm")</f>
        <v>#REF!</v>
      </c>
      <c r="K12" s="12" t="e">
        <f>IF(K9=0,"",IF(K9=1,"","mươi"))</f>
        <v>#REF!</v>
      </c>
      <c r="L12" s="12" t="e">
        <f>IF(AND(L9=0,L10=0),"","ngàn")</f>
        <v>#REF!</v>
      </c>
      <c r="M12" s="12" t="e">
        <f>IF(M9=0,"","trăm")</f>
        <v>#REF!</v>
      </c>
      <c r="N12" s="12" t="e">
        <f>IF(N9=0,"",IF(N9=1,"","mươi"))</f>
        <v>#REF!</v>
      </c>
      <c r="O12" s="12" t="s">
        <v>4</v>
      </c>
    </row>
    <row r="13" spans="2:15" s="5" customFormat="1" ht="16.8">
      <c r="B13" s="9"/>
      <c r="C13" s="8" t="e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#REF!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5" spans="2:15" s="5" customFormat="1" ht="16.8">
      <c r="B15" s="2" t="e">
        <f>#REF!</f>
        <v>#REF!</v>
      </c>
      <c r="C15" s="3" t="e">
        <f>RIGHT("000000000000"&amp;ROUND(B15,0),12)</f>
        <v>#REF!</v>
      </c>
      <c r="D15" s="4">
        <v>1</v>
      </c>
      <c r="E15" s="4">
        <v>2</v>
      </c>
      <c r="F15" s="4">
        <v>3</v>
      </c>
      <c r="G15" s="4">
        <v>4</v>
      </c>
      <c r="H15" s="4">
        <v>5</v>
      </c>
      <c r="I15" s="4">
        <v>6</v>
      </c>
      <c r="J15" s="4">
        <v>7</v>
      </c>
      <c r="K15" s="4">
        <v>8</v>
      </c>
      <c r="L15" s="4">
        <v>9</v>
      </c>
      <c r="M15" s="4">
        <v>10</v>
      </c>
      <c r="N15" s="4">
        <v>11</v>
      </c>
      <c r="O15" s="4">
        <v>12</v>
      </c>
    </row>
    <row r="16" spans="2:15" s="5" customFormat="1" ht="26.4">
      <c r="B16" s="6" t="s">
        <v>3</v>
      </c>
      <c r="C16" s="7"/>
      <c r="D16" s="8" t="e">
        <f>VALUE(MID(C15,D15,1))</f>
        <v>#REF!</v>
      </c>
      <c r="E16" s="8" t="e">
        <f>VALUE(MID(C15,E15,1))</f>
        <v>#REF!</v>
      </c>
      <c r="F16" s="8" t="e">
        <f>VALUE(MID(C15,F15,1))</f>
        <v>#REF!</v>
      </c>
      <c r="G16" s="8" t="e">
        <f>VALUE(MID(C15,G15,1))</f>
        <v>#REF!</v>
      </c>
      <c r="H16" s="8" t="e">
        <f>VALUE(MID(C15,H15,1))</f>
        <v>#REF!</v>
      </c>
      <c r="I16" s="8" t="e">
        <f>VALUE(MID(C15,I15,1))</f>
        <v>#REF!</v>
      </c>
      <c r="J16" s="8" t="e">
        <f>VALUE(MID(C15,J15,1))</f>
        <v>#REF!</v>
      </c>
      <c r="K16" s="8" t="e">
        <f>VALUE(MID(C15,K15,1))</f>
        <v>#REF!</v>
      </c>
      <c r="L16" s="8" t="e">
        <f>VALUE(MID(C15,L15,1))</f>
        <v>#REF!</v>
      </c>
      <c r="M16" s="8" t="e">
        <f>VALUE(MID(C15,M15,1))</f>
        <v>#REF!</v>
      </c>
      <c r="N16" s="8" t="e">
        <f>VALUE(MID(C15,N15,1))</f>
        <v>#REF!</v>
      </c>
      <c r="O16" s="8" t="e">
        <f>VALUE(MID(C15,O15,1))</f>
        <v>#REF!</v>
      </c>
    </row>
    <row r="17" spans="2:15" s="5" customFormat="1" ht="16.8">
      <c r="B17" s="9"/>
      <c r="C17" s="7"/>
      <c r="D17" s="8" t="e">
        <f>SUM(D16:D16)</f>
        <v>#REF!</v>
      </c>
      <c r="E17" s="8" t="e">
        <f>SUM(D16:E16)</f>
        <v>#REF!</v>
      </c>
      <c r="F17" s="8" t="e">
        <f>SUM(D16:F16)</f>
        <v>#REF!</v>
      </c>
      <c r="G17" s="8" t="e">
        <f>SUM(G16:G16)</f>
        <v>#REF!</v>
      </c>
      <c r="H17" s="8" t="e">
        <f>SUM(G16:H16)</f>
        <v>#REF!</v>
      </c>
      <c r="I17" s="8" t="e">
        <f>SUM(G16:I16)</f>
        <v>#REF!</v>
      </c>
      <c r="J17" s="8" t="e">
        <f>SUM(J16:J16)</f>
        <v>#REF!</v>
      </c>
      <c r="K17" s="8" t="e">
        <f>SUM(J16:K16)</f>
        <v>#REF!</v>
      </c>
      <c r="L17" s="8" t="e">
        <f>SUM(J16:L16)</f>
        <v>#REF!</v>
      </c>
      <c r="M17" s="8" t="e">
        <f>SUM(M16:M16)</f>
        <v>#REF!</v>
      </c>
      <c r="N17" s="8" t="e">
        <f>SUM(M16:N16)</f>
        <v>#REF!</v>
      </c>
      <c r="O17" s="8" t="e">
        <f>SUM(M16:O16)</f>
        <v>#REF!</v>
      </c>
    </row>
    <row r="18" spans="2:15" s="5" customFormat="1" ht="16.8">
      <c r="B18" s="10"/>
      <c r="C18" s="7"/>
      <c r="D18" s="11" t="e">
        <f>IF(D16=0,"",CHOOSE(D16,"một","hai","ba","bốn","năm","sáu","bảy","tám","chín"))</f>
        <v>#REF!</v>
      </c>
      <c r="E18" s="11" t="e">
        <f>IF(E16=0,IF(AND(D16&lt;&gt;0,F16&lt;&gt;0),"lẻ",""),CHOOSE(E16,"mười ","hai","ba","bốn","năm","sáu","bảy","tám","chín"))</f>
        <v>#REF!</v>
      </c>
      <c r="F18" s="11" t="e">
        <f>IF(F16=0,"",CHOOSE(F16,IF(E16&gt;1,"mốt","một"),"hai","ba","bốn",IF(E16=0,"năm","lăm"),"sáu","bảy","tám","chín"))</f>
        <v>#REF!</v>
      </c>
      <c r="G18" s="11" t="e">
        <f>IF(G16=0,"",CHOOSE(G16,"một","hai","ba","bốn","năm","sáu","bảy","tám","chín"))</f>
        <v>#REF!</v>
      </c>
      <c r="H18" s="11" t="e">
        <f>IF(H16=0,IF(AND(G16&lt;&gt;0,I16&lt;&gt;0),"lẻ",""),CHOOSE(H16,"mười","hai","ba","bốn","năm","sáu","bảy","tám","chín"))</f>
        <v>#REF!</v>
      </c>
      <c r="I18" s="11" t="e">
        <f>IF(I16=0,"",CHOOSE(I16,IF(H16&gt;1,"mốt","một"),"hai","ba","bốn",IF(H16=0,"năm","lăm"),"sáu","bảy","tám","chín"))</f>
        <v>#REF!</v>
      </c>
      <c r="J18" s="11" t="e">
        <f>IF(J16=0,"",CHOOSE(J16,"một","hai","ba","bốn","năm","sáu","bảy","tám","chín"))</f>
        <v>#REF!</v>
      </c>
      <c r="K18" s="11" t="e">
        <f>IF(K16=0,IF(AND(J16&lt;&gt;0,L16&lt;&gt;0),"lẻ",""),CHOOSE(K16,"mười","hai","ba","bốn","năm","sáu","bảy","tám","chín"))</f>
        <v>#REF!</v>
      </c>
      <c r="L18" s="11" t="e">
        <f>IF(L16=0,"",CHOOSE(L16,IF(K16&gt;1,"mốt","một"),"hai","ba","bốn",IF(K16=0,"năm","lăm"),"sáu","bảy","tám","chín"))</f>
        <v>#REF!</v>
      </c>
      <c r="M18" s="8" t="e">
        <f>IF(M16=0,"",CHOOSE(M16,"một","hai","ba","bốn","năm","sáu","bảy","tám","chín"))</f>
        <v>#REF!</v>
      </c>
      <c r="N18" s="12" t="e">
        <f>IF(N16=0,IF(AND(M16&lt;&gt;0,O16&lt;&gt;0),"lẻ",""),CHOOSE(N16,"một","hai","ba","bốn","năm","sáu","bảy","tám","chín"))</f>
        <v>#REF!</v>
      </c>
      <c r="O18" s="12" t="e">
        <f>IF(O16=0,"",CHOOSE(O16,IF(N16&gt;1,"một","một"),"hai","ba","bốn",IF(N16=0,"năm","lăm"),"sáu","bảy","tám","chín"))</f>
        <v>#REF!</v>
      </c>
    </row>
    <row r="19" spans="2:15" s="5" customFormat="1" ht="16.8">
      <c r="B19" s="9"/>
      <c r="C19" s="7"/>
      <c r="D19" s="12" t="e">
        <f>IF(D16=0,"","trăm")</f>
        <v>#REF!</v>
      </c>
      <c r="E19" s="12" t="e">
        <f>IF(E16=0,"",IF(E16=1,"","mươi"))</f>
        <v>#REF!</v>
      </c>
      <c r="F19" s="12" t="e">
        <f>IF(AND(F16=0,F17=0),"","tỷ")</f>
        <v>#REF!</v>
      </c>
      <c r="G19" s="12" t="e">
        <f>IF(G16=0,"","trăm")</f>
        <v>#REF!</v>
      </c>
      <c r="H19" s="12" t="e">
        <f>IF(H16=0,"",IF(H16=1,"","mươi"))</f>
        <v>#REF!</v>
      </c>
      <c r="I19" s="12" t="e">
        <f>IF(AND(I16=0,I17=0),"","triệu")</f>
        <v>#REF!</v>
      </c>
      <c r="J19" s="12" t="e">
        <f>IF(J16=0,"","trăm")</f>
        <v>#REF!</v>
      </c>
      <c r="K19" s="12" t="e">
        <f>IF(K16=0,"",IF(K16=1,"","mươi"))</f>
        <v>#REF!</v>
      </c>
      <c r="L19" s="12" t="e">
        <f>IF(AND(L16=0,L17=0),"","ngàn")</f>
        <v>#REF!</v>
      </c>
      <c r="M19" s="12" t="e">
        <f>IF(M16=0,"","trăm")</f>
        <v>#REF!</v>
      </c>
      <c r="N19" s="12" t="e">
        <f>IF(N16=0,"",IF(N16=1,"","mươi"))</f>
        <v>#REF!</v>
      </c>
      <c r="O19" s="12" t="s">
        <v>4</v>
      </c>
    </row>
    <row r="20" spans="2:15" s="5" customFormat="1" ht="16.8">
      <c r="B20" s="9"/>
      <c r="C20" s="8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2" spans="2:15" s="5" customFormat="1" ht="16.8">
      <c r="B22" s="2" t="e">
        <f>#REF!</f>
        <v>#REF!</v>
      </c>
      <c r="C22" s="3" t="e">
        <f>RIGHT("000000000000"&amp;ROUND(B22,0),12)</f>
        <v>#REF!</v>
      </c>
      <c r="D22" s="4">
        <v>1</v>
      </c>
      <c r="E22" s="4">
        <v>2</v>
      </c>
      <c r="F22" s="4">
        <v>3</v>
      </c>
      <c r="G22" s="4">
        <v>4</v>
      </c>
      <c r="H22" s="4">
        <v>5</v>
      </c>
      <c r="I22" s="4">
        <v>6</v>
      </c>
      <c r="J22" s="4">
        <v>7</v>
      </c>
      <c r="K22" s="4">
        <v>8</v>
      </c>
      <c r="L22" s="4">
        <v>9</v>
      </c>
      <c r="M22" s="4">
        <v>10</v>
      </c>
      <c r="N22" s="4">
        <v>11</v>
      </c>
      <c r="O22" s="4">
        <v>12</v>
      </c>
    </row>
    <row r="23" spans="2:15" s="5" customFormat="1" ht="26.4">
      <c r="B23" s="6" t="s">
        <v>3</v>
      </c>
      <c r="C23" s="7"/>
      <c r="D23" s="8" t="e">
        <f>VALUE(MID(C22,D22,1))</f>
        <v>#REF!</v>
      </c>
      <c r="E23" s="8" t="e">
        <f>VALUE(MID(C22,E22,1))</f>
        <v>#REF!</v>
      </c>
      <c r="F23" s="8" t="e">
        <f>VALUE(MID(C22,F22,1))</f>
        <v>#REF!</v>
      </c>
      <c r="G23" s="8" t="e">
        <f>VALUE(MID(C22,G22,1))</f>
        <v>#REF!</v>
      </c>
      <c r="H23" s="8" t="e">
        <f>VALUE(MID(C22,H22,1))</f>
        <v>#REF!</v>
      </c>
      <c r="I23" s="8" t="e">
        <f>VALUE(MID(C22,I22,1))</f>
        <v>#REF!</v>
      </c>
      <c r="J23" s="8" t="e">
        <f>VALUE(MID(C22,J22,1))</f>
        <v>#REF!</v>
      </c>
      <c r="K23" s="8" t="e">
        <f>VALUE(MID(C22,K22,1))</f>
        <v>#REF!</v>
      </c>
      <c r="L23" s="8" t="e">
        <f>VALUE(MID(C22,L22,1))</f>
        <v>#REF!</v>
      </c>
      <c r="M23" s="8" t="e">
        <f>VALUE(MID(C22,M22,1))</f>
        <v>#REF!</v>
      </c>
      <c r="N23" s="8" t="e">
        <f>VALUE(MID(C22,N22,1))</f>
        <v>#REF!</v>
      </c>
      <c r="O23" s="8" t="e">
        <f>VALUE(MID(C22,O22,1))</f>
        <v>#REF!</v>
      </c>
    </row>
    <row r="24" spans="2:15" s="5" customFormat="1" ht="16.8">
      <c r="B24" s="9"/>
      <c r="C24" s="7"/>
      <c r="D24" s="8" t="e">
        <f>SUM(D23:D23)</f>
        <v>#REF!</v>
      </c>
      <c r="E24" s="8" t="e">
        <f>SUM(D23:E23)</f>
        <v>#REF!</v>
      </c>
      <c r="F24" s="8" t="e">
        <f>SUM(D23:F23)</f>
        <v>#REF!</v>
      </c>
      <c r="G24" s="8" t="e">
        <f>SUM(G23:G23)</f>
        <v>#REF!</v>
      </c>
      <c r="H24" s="8" t="e">
        <f>SUM(G23:H23)</f>
        <v>#REF!</v>
      </c>
      <c r="I24" s="8" t="e">
        <f>SUM(G23:I23)</f>
        <v>#REF!</v>
      </c>
      <c r="J24" s="8" t="e">
        <f>SUM(J23:J23)</f>
        <v>#REF!</v>
      </c>
      <c r="K24" s="8" t="e">
        <f>SUM(J23:K23)</f>
        <v>#REF!</v>
      </c>
      <c r="L24" s="8" t="e">
        <f>SUM(J23:L23)</f>
        <v>#REF!</v>
      </c>
      <c r="M24" s="8" t="e">
        <f>SUM(M23:M23)</f>
        <v>#REF!</v>
      </c>
      <c r="N24" s="8" t="e">
        <f>SUM(M23:N23)</f>
        <v>#REF!</v>
      </c>
      <c r="O24" s="8" t="e">
        <f>SUM(M23:O23)</f>
        <v>#REF!</v>
      </c>
    </row>
    <row r="25" spans="2:15" s="5" customFormat="1" ht="16.8">
      <c r="B25" s="10"/>
      <c r="C25" s="7"/>
      <c r="D25" s="11" t="e">
        <f>IF(D23=0,"",CHOOSE(D23,"một","hai","ba","bốn","năm","sáu","bảy","tám","chín"))</f>
        <v>#REF!</v>
      </c>
      <c r="E25" s="11" t="e">
        <f>IF(E23=0,IF(AND(D23&lt;&gt;0,F23&lt;&gt;0),"lẻ",""),CHOOSE(E23,"mười ","hai","ba","bốn","năm","sáu","bảy","tám","chín"))</f>
        <v>#REF!</v>
      </c>
      <c r="F25" s="11" t="e">
        <f>IF(F23=0,"",CHOOSE(F23,IF(E23&gt;1,"mốt","một"),"hai","ba","bốn",IF(E23=0,"năm","lăm"),"sáu","bảy","tám","chín"))</f>
        <v>#REF!</v>
      </c>
      <c r="G25" s="11" t="e">
        <f>IF(G23=0,"",CHOOSE(G23,"một","hai","ba","bốn","năm","sáu","bảy","tám","chín"))</f>
        <v>#REF!</v>
      </c>
      <c r="H25" s="11" t="e">
        <f>IF(H23=0,IF(AND(G23&lt;&gt;0,I23&lt;&gt;0),"lẻ",""),CHOOSE(H23,"mười","hai","ba","bốn","năm","sáu","bảy","tám","chín"))</f>
        <v>#REF!</v>
      </c>
      <c r="I25" s="11" t="e">
        <f>IF(I23=0,"",CHOOSE(I23,IF(H23&gt;1,"mốt","một"),"hai","ba","bốn",IF(H23=0,"năm","lăm"),"sáu","bảy","tám","chín"))</f>
        <v>#REF!</v>
      </c>
      <c r="J25" s="11" t="e">
        <f>IF(J23=0,"",CHOOSE(J23,"một","hai","ba","bốn","năm","sáu","bảy","tám","chín"))</f>
        <v>#REF!</v>
      </c>
      <c r="K25" s="11" t="e">
        <f>IF(K23=0,IF(AND(J23&lt;&gt;0,L23&lt;&gt;0),"lẻ",""),CHOOSE(K23,"mười","hai","ba","bốn","năm","sáu","bảy","tám","chín"))</f>
        <v>#REF!</v>
      </c>
      <c r="L25" s="11" t="e">
        <f>IF(L23=0,"",CHOOSE(L23,IF(K23&gt;1,"mốt","một"),"hai","ba","bốn",IF(K23=0,"năm","lăm"),"sáu","bảy","tám","chín"))</f>
        <v>#REF!</v>
      </c>
      <c r="M25" s="8" t="e">
        <f>IF(M23=0,"",CHOOSE(M23,"một","hai","ba","bốn","năm","sáu","bảy","tám","chín"))</f>
        <v>#REF!</v>
      </c>
      <c r="N25" s="12" t="e">
        <f>IF(N23=0,IF(AND(M23&lt;&gt;0,O23&lt;&gt;0),"lẻ",""),CHOOSE(N23,"một","hai","ba","bốn","năm","sáu","bảy","tám","chín"))</f>
        <v>#REF!</v>
      </c>
      <c r="O25" s="12" t="e">
        <f>IF(O23=0,"",CHOOSE(O23,IF(N23&gt;1,"một","một"),"hai","ba","bốn",IF(N23=0,"năm","lăm"),"sáu","bảy","tám","chín"))</f>
        <v>#REF!</v>
      </c>
    </row>
    <row r="26" spans="2:15" s="5" customFormat="1" ht="16.8">
      <c r="B26" s="9"/>
      <c r="C26" s="7"/>
      <c r="D26" s="12" t="e">
        <f>IF(D23=0,"","trăm")</f>
        <v>#REF!</v>
      </c>
      <c r="E26" s="12" t="e">
        <f>IF(E23=0,"",IF(E23=1,"","mươi"))</f>
        <v>#REF!</v>
      </c>
      <c r="F26" s="12" t="e">
        <f>IF(AND(F23=0,F24=0),"","tỷ")</f>
        <v>#REF!</v>
      </c>
      <c r="G26" s="12" t="e">
        <f>IF(G23=0,"","trăm")</f>
        <v>#REF!</v>
      </c>
      <c r="H26" s="12" t="e">
        <f>IF(H23=0,"",IF(H23=1,"","mươi"))</f>
        <v>#REF!</v>
      </c>
      <c r="I26" s="12" t="e">
        <f>IF(AND(I23=0,I24=0),"","triệu")</f>
        <v>#REF!</v>
      </c>
      <c r="J26" s="12" t="e">
        <f>IF(J23=0,"","trăm")</f>
        <v>#REF!</v>
      </c>
      <c r="K26" s="12" t="e">
        <f>IF(K23=0,"",IF(K23=1,"","mươi"))</f>
        <v>#REF!</v>
      </c>
      <c r="L26" s="12" t="e">
        <f>IF(AND(L23=0,L24=0),"","ngàn")</f>
        <v>#REF!</v>
      </c>
      <c r="M26" s="12" t="e">
        <f>IF(M23=0,"","trăm")</f>
        <v>#REF!</v>
      </c>
      <c r="N26" s="12" t="e">
        <f>IF(N23=0,"",IF(N23=1,"","mươi"))</f>
        <v>#REF!</v>
      </c>
      <c r="O26" s="12" t="s">
        <v>4</v>
      </c>
    </row>
    <row r="27" spans="2:15" s="5" customFormat="1" ht="16.8">
      <c r="B27" s="9"/>
      <c r="C27" s="8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</sheetData>
  <phoneticPr fontId="20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P742"/>
  <sheetViews>
    <sheetView showZeros="0" tabSelected="1" zoomScale="90" zoomScaleNormal="90" workbookViewId="0">
      <pane xSplit="6" ySplit="9" topLeftCell="G10" activePane="bottomRight" state="frozen"/>
      <selection pane="topRight" activeCell="G1" sqref="G1"/>
      <selection pane="bottomLeft" activeCell="A9" sqref="A9"/>
      <selection pane="bottomRight" activeCell="G10" sqref="G10"/>
    </sheetView>
  </sheetViews>
  <sheetFormatPr defaultColWidth="9.109375" defaultRowHeight="13.8"/>
  <cols>
    <col min="1" max="1" width="4.88671875" style="26" bestFit="1" customWidth="1"/>
    <col min="2" max="2" width="8" style="26" customWidth="1"/>
    <col min="3" max="3" width="18.33203125" style="19" customWidth="1"/>
    <col min="4" max="4" width="8.5546875" style="19" customWidth="1"/>
    <col min="5" max="5" width="6.44140625" style="26" bestFit="1" customWidth="1"/>
    <col min="6" max="6" width="37.109375" style="19" bestFit="1" customWidth="1"/>
    <col min="7" max="7" width="9.77734375" style="66" customWidth="1"/>
    <col min="8" max="8" width="12.44140625" style="19" customWidth="1"/>
    <col min="9" max="9" width="10.88671875" style="19" customWidth="1"/>
    <col min="10" max="11" width="12.44140625" style="19" customWidth="1"/>
    <col min="12" max="12" width="12.77734375" style="19" customWidth="1"/>
    <col min="13" max="13" width="12.109375" style="19" customWidth="1"/>
    <col min="14" max="14" width="12.77734375" style="19" customWidth="1"/>
    <col min="15" max="15" width="12.44140625" style="66" customWidth="1"/>
    <col min="16" max="16" width="16.5546875" style="19" bestFit="1" customWidth="1"/>
    <col min="17" max="17" width="11.33203125" style="19" customWidth="1"/>
    <col min="18" max="19" width="14.33203125" style="19" customWidth="1"/>
    <col min="20" max="20" width="14.5546875" style="19" bestFit="1" customWidth="1"/>
    <col min="21" max="21" width="12.6640625" style="19" customWidth="1"/>
    <col min="22" max="22" width="14.33203125" style="19" customWidth="1"/>
    <col min="23" max="23" width="11.33203125" style="19" customWidth="1"/>
    <col min="24" max="24" width="9.44140625" style="19" customWidth="1"/>
    <col min="25" max="25" width="11.33203125" style="19" customWidth="1"/>
    <col min="26" max="26" width="12" style="19" customWidth="1"/>
    <col min="27" max="27" width="10.5546875" style="19" customWidth="1"/>
    <col min="28" max="28" width="12" style="19" customWidth="1"/>
    <col min="29" max="29" width="14.21875" style="19" customWidth="1"/>
    <col min="30" max="30" width="9.88671875" style="19" customWidth="1"/>
    <col min="31" max="31" width="11.5546875" style="19" customWidth="1"/>
    <col min="32" max="32" width="8.77734375" style="19" customWidth="1"/>
    <col min="33" max="33" width="12.109375" style="19" customWidth="1"/>
    <col min="34" max="34" width="9.88671875" style="19" customWidth="1"/>
    <col min="35" max="35" width="16.109375" style="19" customWidth="1"/>
    <col min="36" max="36" width="12.6640625" style="19" customWidth="1"/>
    <col min="37" max="39" width="14.33203125" style="19" customWidth="1"/>
    <col min="40" max="41" width="11" style="19" customWidth="1"/>
    <col min="42" max="42" width="9.88671875" style="19" customWidth="1"/>
    <col min="43" max="44" width="15.44140625" style="19" customWidth="1"/>
    <col min="45" max="45" width="12.44140625" style="19" customWidth="1"/>
    <col min="46" max="46" width="9.5546875" style="19" customWidth="1"/>
    <col min="47" max="47" width="14.33203125" style="27" customWidth="1"/>
    <col min="48" max="49" width="15.44140625" style="27" customWidth="1"/>
    <col min="50" max="50" width="12.44140625" style="27" customWidth="1"/>
    <col min="51" max="51" width="12" style="27" customWidth="1"/>
    <col min="52" max="52" width="10.109375" style="27" customWidth="1"/>
    <col min="53" max="53" width="11.33203125" style="27" customWidth="1"/>
    <col min="54" max="54" width="15.44140625" style="31" customWidth="1"/>
    <col min="55" max="55" width="15.77734375" style="31" customWidth="1"/>
    <col min="56" max="56" width="12.44140625" style="31" customWidth="1"/>
    <col min="57" max="57" width="15.88671875" style="19" customWidth="1"/>
    <col min="58" max="58" width="13.77734375" style="19" bestFit="1" customWidth="1"/>
    <col min="59" max="59" width="10.88671875" style="19" customWidth="1"/>
    <col min="60" max="60" width="11" style="19" customWidth="1"/>
    <col min="61" max="62" width="11.6640625" style="19" customWidth="1"/>
    <col min="63" max="63" width="13.21875" style="19" customWidth="1"/>
    <col min="64" max="64" width="12.33203125" style="19" customWidth="1"/>
    <col min="65" max="65" width="11.44140625" style="19" customWidth="1"/>
    <col min="66" max="66" width="10.109375" style="120" hidden="1" customWidth="1"/>
    <col min="67" max="67" width="16.6640625" style="19" customWidth="1"/>
    <col min="68" max="68" width="15.77734375" style="19" bestFit="1" customWidth="1"/>
    <col min="69" max="16384" width="9.109375" style="19"/>
  </cols>
  <sheetData>
    <row r="1" spans="1:67" ht="24" customHeight="1">
      <c r="A1" s="141" t="s">
        <v>1445</v>
      </c>
      <c r="B1" s="140"/>
      <c r="C1" s="140"/>
      <c r="D1" s="140"/>
      <c r="E1" s="140"/>
      <c r="F1" s="140"/>
      <c r="G1" s="246" t="s">
        <v>1477</v>
      </c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28"/>
      <c r="BF1" s="29">
        <f>IF(BD1&lt;BB1,0,BD1-BB1)</f>
        <v>0</v>
      </c>
    </row>
    <row r="2" spans="1:67" ht="24" customHeight="1">
      <c r="A2" s="141" t="s">
        <v>1444</v>
      </c>
      <c r="B2" s="141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28"/>
      <c r="BF2" s="29"/>
    </row>
    <row r="4" spans="1:67" s="1" customFormat="1" ht="44.4" customHeight="1">
      <c r="A4" s="163" t="s">
        <v>566</v>
      </c>
      <c r="B4" s="163" t="s">
        <v>567</v>
      </c>
      <c r="C4" s="165" t="s">
        <v>568</v>
      </c>
      <c r="D4" s="164" t="s">
        <v>569</v>
      </c>
      <c r="E4" s="163" t="s">
        <v>570</v>
      </c>
      <c r="F4" s="163" t="s">
        <v>574</v>
      </c>
      <c r="G4" s="174" t="s">
        <v>571</v>
      </c>
      <c r="H4" s="175"/>
      <c r="I4" s="175"/>
      <c r="J4" s="175"/>
      <c r="K4" s="175"/>
      <c r="L4" s="175"/>
      <c r="M4" s="175"/>
      <c r="N4" s="176"/>
      <c r="O4" s="195" t="s">
        <v>572</v>
      </c>
      <c r="P4" s="196"/>
      <c r="Q4" s="196"/>
      <c r="R4" s="196"/>
      <c r="S4" s="196"/>
      <c r="T4" s="196"/>
      <c r="U4" s="196"/>
      <c r="V4" s="197"/>
      <c r="W4" s="172" t="s">
        <v>573</v>
      </c>
      <c r="X4" s="172"/>
      <c r="Y4" s="172"/>
      <c r="Z4" s="172"/>
      <c r="AA4" s="172"/>
      <c r="AB4" s="172"/>
      <c r="AC4" s="189" t="s">
        <v>1203</v>
      </c>
      <c r="AD4" s="190"/>
      <c r="AE4" s="190"/>
      <c r="AF4" s="190"/>
      <c r="AG4" s="190"/>
      <c r="AH4" s="190"/>
      <c r="AI4" s="190"/>
      <c r="AJ4" s="190"/>
      <c r="AK4" s="190"/>
      <c r="AL4" s="190"/>
      <c r="AM4" s="191"/>
      <c r="AN4" s="206" t="s">
        <v>1302</v>
      </c>
      <c r="AO4" s="207"/>
      <c r="AP4" s="207"/>
      <c r="AQ4" s="207"/>
      <c r="AR4" s="207"/>
      <c r="AS4" s="207"/>
      <c r="AT4" s="207"/>
      <c r="AU4" s="207"/>
      <c r="AV4" s="207"/>
      <c r="AW4" s="207"/>
      <c r="AX4" s="208"/>
      <c r="AY4" s="162" t="s">
        <v>1303</v>
      </c>
      <c r="AZ4" s="162"/>
      <c r="BA4" s="162"/>
      <c r="BB4" s="155" t="s">
        <v>2</v>
      </c>
      <c r="BC4" s="155"/>
      <c r="BD4" s="156"/>
      <c r="BE4" s="153" t="s">
        <v>0</v>
      </c>
      <c r="BF4" s="154"/>
      <c r="BG4" s="186" t="s">
        <v>1305</v>
      </c>
      <c r="BH4" s="227" t="s">
        <v>1417</v>
      </c>
      <c r="BI4" s="228"/>
      <c r="BJ4" s="229"/>
      <c r="BK4" s="218" t="s">
        <v>1416</v>
      </c>
      <c r="BL4" s="219"/>
      <c r="BM4" s="220"/>
      <c r="BN4" s="123"/>
      <c r="BO4" s="186" t="s">
        <v>1423</v>
      </c>
    </row>
    <row r="5" spans="1:67" s="1" customFormat="1" ht="19.5" customHeight="1">
      <c r="A5" s="163"/>
      <c r="B5" s="163"/>
      <c r="C5" s="165"/>
      <c r="D5" s="164"/>
      <c r="E5" s="163"/>
      <c r="F5" s="163"/>
      <c r="G5" s="177"/>
      <c r="H5" s="178"/>
      <c r="I5" s="178"/>
      <c r="J5" s="178"/>
      <c r="K5" s="178"/>
      <c r="L5" s="178"/>
      <c r="M5" s="178"/>
      <c r="N5" s="179"/>
      <c r="O5" s="198"/>
      <c r="P5" s="199"/>
      <c r="Q5" s="199"/>
      <c r="R5" s="199"/>
      <c r="S5" s="199"/>
      <c r="T5" s="199"/>
      <c r="U5" s="199"/>
      <c r="V5" s="200"/>
      <c r="W5" s="172"/>
      <c r="X5" s="172"/>
      <c r="Y5" s="172"/>
      <c r="Z5" s="172"/>
      <c r="AA5" s="172"/>
      <c r="AB5" s="172"/>
      <c r="AC5" s="192"/>
      <c r="AD5" s="193"/>
      <c r="AE5" s="193"/>
      <c r="AF5" s="193"/>
      <c r="AG5" s="193"/>
      <c r="AH5" s="193"/>
      <c r="AI5" s="193"/>
      <c r="AJ5" s="193"/>
      <c r="AK5" s="193"/>
      <c r="AL5" s="193"/>
      <c r="AM5" s="194"/>
      <c r="AN5" s="209"/>
      <c r="AO5" s="210"/>
      <c r="AP5" s="210"/>
      <c r="AQ5" s="210"/>
      <c r="AR5" s="210"/>
      <c r="AS5" s="210"/>
      <c r="AT5" s="210"/>
      <c r="AU5" s="210"/>
      <c r="AV5" s="210"/>
      <c r="AW5" s="210"/>
      <c r="AX5" s="211"/>
      <c r="AY5" s="162"/>
      <c r="AZ5" s="162"/>
      <c r="BA5" s="162"/>
      <c r="BB5" s="156"/>
      <c r="BC5" s="156"/>
      <c r="BD5" s="156"/>
      <c r="BE5" s="154"/>
      <c r="BF5" s="154"/>
      <c r="BG5" s="187"/>
      <c r="BH5" s="221" t="s">
        <v>1413</v>
      </c>
      <c r="BI5" s="186" t="s">
        <v>1414</v>
      </c>
      <c r="BJ5" s="186" t="s">
        <v>1411</v>
      </c>
      <c r="BK5" s="224" t="s">
        <v>1413</v>
      </c>
      <c r="BL5" s="186" t="s">
        <v>1414</v>
      </c>
      <c r="BM5" s="186" t="s">
        <v>1411</v>
      </c>
      <c r="BN5" s="123"/>
      <c r="BO5" s="187"/>
    </row>
    <row r="6" spans="1:67" s="1" customFormat="1" ht="22.8" customHeight="1">
      <c r="A6" s="163"/>
      <c r="B6" s="163"/>
      <c r="C6" s="165"/>
      <c r="D6" s="164"/>
      <c r="E6" s="163"/>
      <c r="F6" s="163"/>
      <c r="G6" s="180" t="s">
        <v>1150</v>
      </c>
      <c r="H6" s="181"/>
      <c r="I6" s="181"/>
      <c r="J6" s="182"/>
      <c r="K6" s="183" t="s">
        <v>6</v>
      </c>
      <c r="L6" s="184"/>
      <c r="M6" s="185"/>
      <c r="N6" s="159" t="s">
        <v>578</v>
      </c>
      <c r="O6" s="180" t="s">
        <v>1150</v>
      </c>
      <c r="P6" s="181"/>
      <c r="Q6" s="181"/>
      <c r="R6" s="182"/>
      <c r="S6" s="183" t="s">
        <v>6</v>
      </c>
      <c r="T6" s="184"/>
      <c r="U6" s="185"/>
      <c r="V6" s="159" t="s">
        <v>578</v>
      </c>
      <c r="W6" s="202" t="s">
        <v>1150</v>
      </c>
      <c r="X6" s="202"/>
      <c r="Y6" s="202"/>
      <c r="Z6" s="203" t="s">
        <v>6</v>
      </c>
      <c r="AA6" s="203"/>
      <c r="AB6" s="159" t="s">
        <v>578</v>
      </c>
      <c r="AC6" s="204" t="s">
        <v>1304</v>
      </c>
      <c r="AD6" s="204" t="s">
        <v>1201</v>
      </c>
      <c r="AE6" s="214" t="s">
        <v>1407</v>
      </c>
      <c r="AF6" s="214" t="s">
        <v>1408</v>
      </c>
      <c r="AG6" s="168" t="s">
        <v>1409</v>
      </c>
      <c r="AH6" s="168" t="s">
        <v>1410</v>
      </c>
      <c r="AI6" s="157" t="s">
        <v>1202</v>
      </c>
      <c r="AJ6" s="173" t="s">
        <v>610</v>
      </c>
      <c r="AK6" s="167" t="s">
        <v>580</v>
      </c>
      <c r="AL6" s="159" t="s">
        <v>578</v>
      </c>
      <c r="AM6" s="201" t="s">
        <v>576</v>
      </c>
      <c r="AN6" s="170" t="s">
        <v>1404</v>
      </c>
      <c r="AO6" s="212" t="s">
        <v>1301</v>
      </c>
      <c r="AP6" s="213"/>
      <c r="AQ6" s="157" t="s">
        <v>1202</v>
      </c>
      <c r="AR6" s="166" t="s">
        <v>611</v>
      </c>
      <c r="AS6" s="158" t="s">
        <v>1</v>
      </c>
      <c r="AT6" s="173" t="s">
        <v>1155</v>
      </c>
      <c r="AU6" s="167" t="s">
        <v>580</v>
      </c>
      <c r="AV6" s="159" t="s">
        <v>578</v>
      </c>
      <c r="AW6" s="160" t="s">
        <v>1151</v>
      </c>
      <c r="AX6" s="201" t="s">
        <v>1156</v>
      </c>
      <c r="AY6" s="157" t="s">
        <v>579</v>
      </c>
      <c r="AZ6" s="158" t="s">
        <v>1</v>
      </c>
      <c r="BA6" s="159" t="s">
        <v>578</v>
      </c>
      <c r="BB6" s="161" t="s">
        <v>578</v>
      </c>
      <c r="BC6" s="153" t="s">
        <v>1154</v>
      </c>
      <c r="BD6" s="153"/>
      <c r="BE6" s="159" t="s">
        <v>578</v>
      </c>
      <c r="BF6" s="160" t="s">
        <v>581</v>
      </c>
      <c r="BG6" s="187"/>
      <c r="BH6" s="222"/>
      <c r="BI6" s="216"/>
      <c r="BJ6" s="216"/>
      <c r="BK6" s="225"/>
      <c r="BL6" s="216"/>
      <c r="BM6" s="216"/>
      <c r="BN6" s="123"/>
      <c r="BO6" s="187"/>
    </row>
    <row r="7" spans="1:67" s="1" customFormat="1" ht="48.6" customHeight="1">
      <c r="A7" s="163"/>
      <c r="B7" s="163"/>
      <c r="C7" s="165"/>
      <c r="D7" s="164"/>
      <c r="E7" s="163"/>
      <c r="F7" s="163"/>
      <c r="G7" s="62" t="s">
        <v>1201</v>
      </c>
      <c r="H7" s="34" t="s">
        <v>1202</v>
      </c>
      <c r="I7" s="35" t="s">
        <v>7</v>
      </c>
      <c r="J7" s="35" t="s">
        <v>580</v>
      </c>
      <c r="K7" s="33" t="s">
        <v>1201</v>
      </c>
      <c r="L7" s="33" t="s">
        <v>1202</v>
      </c>
      <c r="M7" s="32" t="s">
        <v>7</v>
      </c>
      <c r="N7" s="159"/>
      <c r="O7" s="62" t="s">
        <v>1201</v>
      </c>
      <c r="P7" s="34" t="s">
        <v>1202</v>
      </c>
      <c r="Q7" s="35" t="s">
        <v>7</v>
      </c>
      <c r="R7" s="35" t="s">
        <v>580</v>
      </c>
      <c r="S7" s="33" t="s">
        <v>1201</v>
      </c>
      <c r="T7" s="33" t="s">
        <v>1202</v>
      </c>
      <c r="U7" s="32" t="s">
        <v>7</v>
      </c>
      <c r="V7" s="159"/>
      <c r="W7" s="34" t="s">
        <v>579</v>
      </c>
      <c r="X7" s="35" t="s">
        <v>7</v>
      </c>
      <c r="Y7" s="35" t="s">
        <v>580</v>
      </c>
      <c r="Z7" s="33" t="s">
        <v>579</v>
      </c>
      <c r="AA7" s="32" t="s">
        <v>7</v>
      </c>
      <c r="AB7" s="159"/>
      <c r="AC7" s="205"/>
      <c r="AD7" s="205"/>
      <c r="AE7" s="215"/>
      <c r="AF7" s="215"/>
      <c r="AG7" s="169"/>
      <c r="AH7" s="169"/>
      <c r="AI7" s="157"/>
      <c r="AJ7" s="173"/>
      <c r="AK7" s="167"/>
      <c r="AL7" s="159"/>
      <c r="AM7" s="201"/>
      <c r="AN7" s="171"/>
      <c r="AO7" s="61" t="s">
        <v>1299</v>
      </c>
      <c r="AP7" s="61" t="s">
        <v>1300</v>
      </c>
      <c r="AQ7" s="157"/>
      <c r="AR7" s="166"/>
      <c r="AS7" s="158"/>
      <c r="AT7" s="173"/>
      <c r="AU7" s="167"/>
      <c r="AV7" s="159"/>
      <c r="AW7" s="160"/>
      <c r="AX7" s="201"/>
      <c r="AY7" s="157"/>
      <c r="AZ7" s="158"/>
      <c r="BA7" s="159"/>
      <c r="BB7" s="161"/>
      <c r="BC7" s="38" t="s">
        <v>1152</v>
      </c>
      <c r="BD7" s="39" t="s">
        <v>1153</v>
      </c>
      <c r="BE7" s="159"/>
      <c r="BF7" s="160"/>
      <c r="BG7" s="188"/>
      <c r="BH7" s="223"/>
      <c r="BI7" s="217"/>
      <c r="BJ7" s="217"/>
      <c r="BK7" s="226"/>
      <c r="BL7" s="217"/>
      <c r="BM7" s="217"/>
      <c r="BN7" s="123"/>
      <c r="BO7" s="188"/>
    </row>
    <row r="8" spans="1:67" s="1" customFormat="1" hidden="1">
      <c r="A8" s="20"/>
      <c r="B8" s="20"/>
      <c r="C8" s="21"/>
      <c r="D8" s="22"/>
      <c r="E8" s="20"/>
      <c r="F8" s="20"/>
      <c r="G8" s="63"/>
      <c r="H8" s="20"/>
      <c r="I8" s="20"/>
      <c r="J8" s="20"/>
      <c r="K8" s="20"/>
      <c r="L8" s="23"/>
      <c r="M8" s="23"/>
      <c r="N8" s="23"/>
      <c r="O8" s="6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36"/>
      <c r="BC8" s="36"/>
      <c r="BD8" s="36"/>
      <c r="BE8" s="37"/>
      <c r="BF8" s="37"/>
    </row>
    <row r="9" spans="1:67" s="30" customFormat="1" ht="24" customHeight="1">
      <c r="A9" s="24" t="s">
        <v>565</v>
      </c>
      <c r="B9" s="24">
        <v>1</v>
      </c>
      <c r="C9" s="25">
        <f t="shared" ref="C9:E9" si="0">B9+1</f>
        <v>2</v>
      </c>
      <c r="D9" s="25">
        <f t="shared" si="0"/>
        <v>3</v>
      </c>
      <c r="E9" s="25">
        <f t="shared" si="0"/>
        <v>4</v>
      </c>
      <c r="F9" s="25">
        <f t="shared" ref="F9" si="1">E9+1</f>
        <v>5</v>
      </c>
      <c r="G9" s="69">
        <f t="shared" ref="G9" si="2">F9+1</f>
        <v>6</v>
      </c>
      <c r="H9" s="25">
        <f t="shared" ref="H9" si="3">G9+1</f>
        <v>7</v>
      </c>
      <c r="I9" s="25">
        <f t="shared" ref="I9" si="4">H9+1</f>
        <v>8</v>
      </c>
      <c r="J9" s="25">
        <f t="shared" ref="J9" si="5">I9+1</f>
        <v>9</v>
      </c>
      <c r="K9" s="25">
        <f t="shared" ref="K9" si="6">J9+1</f>
        <v>10</v>
      </c>
      <c r="L9" s="25">
        <f t="shared" ref="L9" si="7">K9+1</f>
        <v>11</v>
      </c>
      <c r="M9" s="25">
        <f t="shared" ref="M9" si="8">L9+1</f>
        <v>12</v>
      </c>
      <c r="N9" s="25">
        <f t="shared" ref="N9" si="9">M9+1</f>
        <v>13</v>
      </c>
      <c r="O9" s="69">
        <f t="shared" ref="O9" si="10">N9+1</f>
        <v>14</v>
      </c>
      <c r="P9" s="25">
        <f t="shared" ref="P9" si="11">O9+1</f>
        <v>15</v>
      </c>
      <c r="Q9" s="25">
        <f t="shared" ref="Q9" si="12">P9+1</f>
        <v>16</v>
      </c>
      <c r="R9" s="25">
        <f t="shared" ref="R9" si="13">Q9+1</f>
        <v>17</v>
      </c>
      <c r="S9" s="25">
        <f t="shared" ref="S9" si="14">R9+1</f>
        <v>18</v>
      </c>
      <c r="T9" s="25">
        <f t="shared" ref="T9" si="15">S9+1</f>
        <v>19</v>
      </c>
      <c r="U9" s="25">
        <f t="shared" ref="U9" si="16">T9+1</f>
        <v>20</v>
      </c>
      <c r="V9" s="25">
        <f t="shared" ref="V9" si="17">U9+1</f>
        <v>21</v>
      </c>
      <c r="W9" s="25">
        <f t="shared" ref="W9" si="18">V9+1</f>
        <v>22</v>
      </c>
      <c r="X9" s="25">
        <f t="shared" ref="X9" si="19">W9+1</f>
        <v>23</v>
      </c>
      <c r="Y9" s="25">
        <f t="shared" ref="Y9" si="20">X9+1</f>
        <v>24</v>
      </c>
      <c r="Z9" s="25">
        <f t="shared" ref="Z9" si="21">Y9+1</f>
        <v>25</v>
      </c>
      <c r="AA9" s="25">
        <f t="shared" ref="AA9" si="22">Z9+1</f>
        <v>26</v>
      </c>
      <c r="AB9" s="25">
        <f t="shared" ref="AB9" si="23">AA9+1</f>
        <v>27</v>
      </c>
      <c r="AC9" s="25">
        <f t="shared" ref="AC9" si="24">AB9+1</f>
        <v>28</v>
      </c>
      <c r="AD9" s="25">
        <f t="shared" ref="AD9" si="25">AC9+1</f>
        <v>29</v>
      </c>
      <c r="AE9" s="25">
        <f t="shared" ref="AE9" si="26">AD9+1</f>
        <v>30</v>
      </c>
      <c r="AF9" s="25">
        <f t="shared" ref="AF9" si="27">AE9+1</f>
        <v>31</v>
      </c>
      <c r="AG9" s="25">
        <f t="shared" ref="AG9" si="28">AF9+1</f>
        <v>32</v>
      </c>
      <c r="AH9" s="25">
        <f t="shared" ref="AH9" si="29">AG9+1</f>
        <v>33</v>
      </c>
      <c r="AI9" s="25">
        <f t="shared" ref="AI9" si="30">AH9+1</f>
        <v>34</v>
      </c>
      <c r="AJ9" s="25">
        <f t="shared" ref="AJ9" si="31">AI9+1</f>
        <v>35</v>
      </c>
      <c r="AK9" s="25">
        <f t="shared" ref="AK9" si="32">AJ9+1</f>
        <v>36</v>
      </c>
      <c r="AL9" s="25">
        <f t="shared" ref="AL9" si="33">AK9+1</f>
        <v>37</v>
      </c>
      <c r="AM9" s="25">
        <f t="shared" ref="AM9:AO9" si="34">AL9+1</f>
        <v>38</v>
      </c>
      <c r="AN9" s="25">
        <f t="shared" si="34"/>
        <v>39</v>
      </c>
      <c r="AO9" s="25">
        <f t="shared" si="34"/>
        <v>40</v>
      </c>
      <c r="AP9" s="25">
        <f t="shared" ref="AP9" si="35">AO9+1</f>
        <v>41</v>
      </c>
      <c r="AQ9" s="25">
        <f t="shared" ref="AQ9" si="36">AP9+1</f>
        <v>42</v>
      </c>
      <c r="AR9" s="25">
        <f t="shared" ref="AR9" si="37">AQ9+1</f>
        <v>43</v>
      </c>
      <c r="AS9" s="25">
        <f t="shared" ref="AS9" si="38">AR9+1</f>
        <v>44</v>
      </c>
      <c r="AT9" s="25">
        <f t="shared" ref="AT9" si="39">AS9+1</f>
        <v>45</v>
      </c>
      <c r="AU9" s="25">
        <f t="shared" ref="AU9" si="40">AT9+1</f>
        <v>46</v>
      </c>
      <c r="AV9" s="25">
        <f t="shared" ref="AV9" si="41">AU9+1</f>
        <v>47</v>
      </c>
      <c r="AW9" s="25">
        <f t="shared" ref="AW9" si="42">AV9+1</f>
        <v>48</v>
      </c>
      <c r="AX9" s="25">
        <f t="shared" ref="AX9" si="43">AW9+1</f>
        <v>49</v>
      </c>
      <c r="AY9" s="25">
        <f t="shared" ref="AY9" si="44">AX9+1</f>
        <v>50</v>
      </c>
      <c r="AZ9" s="25">
        <f t="shared" ref="AZ9" si="45">AY9+1</f>
        <v>51</v>
      </c>
      <c r="BA9" s="25">
        <f t="shared" ref="BA9" si="46">AZ9+1</f>
        <v>52</v>
      </c>
      <c r="BB9" s="25">
        <f t="shared" ref="BB9" si="47">BA9+1</f>
        <v>53</v>
      </c>
      <c r="BC9" s="25">
        <f t="shared" ref="BC9" si="48">BB9+1</f>
        <v>54</v>
      </c>
      <c r="BD9" s="25">
        <f t="shared" ref="BD9" si="49">BC9+1</f>
        <v>55</v>
      </c>
      <c r="BE9" s="25">
        <f t="shared" ref="BE9" si="50">BD9+1</f>
        <v>56</v>
      </c>
      <c r="BF9" s="25">
        <f t="shared" ref="BF9" si="51">BE9+1</f>
        <v>57</v>
      </c>
      <c r="BG9" s="30" t="s">
        <v>1306</v>
      </c>
      <c r="BH9" s="30" t="s">
        <v>1412</v>
      </c>
      <c r="BI9" s="30" t="s">
        <v>1415</v>
      </c>
      <c r="BJ9" s="30" t="s">
        <v>1420</v>
      </c>
      <c r="BK9" s="30" t="s">
        <v>1421</v>
      </c>
      <c r="BL9" s="30" t="s">
        <v>1419</v>
      </c>
      <c r="BM9" s="30" t="s">
        <v>1422</v>
      </c>
      <c r="BN9" s="124" t="s">
        <v>1309</v>
      </c>
      <c r="BO9" s="30" t="s">
        <v>1418</v>
      </c>
    </row>
    <row r="10" spans="1:67" ht="27.6" customHeight="1">
      <c r="A10" s="51">
        <v>1</v>
      </c>
      <c r="B10" s="142" t="s">
        <v>12</v>
      </c>
      <c r="C10" s="143" t="s">
        <v>616</v>
      </c>
      <c r="D10" s="144" t="s">
        <v>617</v>
      </c>
      <c r="E10" s="145">
        <v>1</v>
      </c>
      <c r="F10" s="146" t="s">
        <v>1205</v>
      </c>
      <c r="G10" s="64">
        <v>0</v>
      </c>
      <c r="H10" s="52">
        <v>0</v>
      </c>
      <c r="I10" s="52">
        <v>0</v>
      </c>
      <c r="J10" s="52">
        <v>0</v>
      </c>
      <c r="K10" s="70">
        <v>11.6</v>
      </c>
      <c r="L10" s="57">
        <v>1189000</v>
      </c>
      <c r="M10" s="57">
        <v>0</v>
      </c>
      <c r="N10" s="52">
        <v>1189000</v>
      </c>
      <c r="O10" s="64">
        <v>30.7</v>
      </c>
      <c r="P10" s="57">
        <v>3146750</v>
      </c>
      <c r="Q10" s="57">
        <v>0</v>
      </c>
      <c r="R10" s="52">
        <v>3146750</v>
      </c>
      <c r="S10" s="70">
        <v>0</v>
      </c>
      <c r="T10" s="57">
        <v>0</v>
      </c>
      <c r="U10" s="57">
        <v>0</v>
      </c>
      <c r="V10" s="52">
        <v>0</v>
      </c>
      <c r="W10" s="57"/>
      <c r="X10" s="57"/>
      <c r="Y10" s="57"/>
      <c r="Z10" s="57">
        <v>272000</v>
      </c>
      <c r="AA10" s="52">
        <v>0</v>
      </c>
      <c r="AB10" s="52">
        <v>272000</v>
      </c>
      <c r="AC10" s="59">
        <v>40</v>
      </c>
      <c r="AD10" s="59">
        <v>1</v>
      </c>
      <c r="AE10" s="59">
        <v>0</v>
      </c>
      <c r="AF10" s="59">
        <v>0</v>
      </c>
      <c r="AG10" s="59">
        <v>40</v>
      </c>
      <c r="AH10" s="59">
        <v>1</v>
      </c>
      <c r="AI10" s="57">
        <v>2100000</v>
      </c>
      <c r="AJ10" s="57">
        <v>0</v>
      </c>
      <c r="AK10" s="58">
        <v>0</v>
      </c>
      <c r="AL10" s="57">
        <v>2100000</v>
      </c>
      <c r="AM10" s="57">
        <v>0</v>
      </c>
      <c r="AN10" s="70">
        <v>240</v>
      </c>
      <c r="AO10" s="70">
        <v>357.4</v>
      </c>
      <c r="AP10" s="70">
        <v>0</v>
      </c>
      <c r="AQ10" s="57">
        <v>16025100</v>
      </c>
      <c r="AR10" s="57">
        <v>0</v>
      </c>
      <c r="AS10" s="57">
        <v>0</v>
      </c>
      <c r="AT10" s="57">
        <v>0</v>
      </c>
      <c r="AU10" s="57">
        <v>0</v>
      </c>
      <c r="AV10" s="58">
        <v>16025100</v>
      </c>
      <c r="AW10" s="58">
        <v>0</v>
      </c>
      <c r="AX10" s="58">
        <v>0</v>
      </c>
      <c r="AY10" s="57">
        <v>0</v>
      </c>
      <c r="AZ10" s="58">
        <v>0</v>
      </c>
      <c r="BA10" s="58">
        <v>0</v>
      </c>
      <c r="BB10" s="53">
        <v>19586100</v>
      </c>
      <c r="BC10" s="53">
        <v>0</v>
      </c>
      <c r="BD10" s="53">
        <v>0</v>
      </c>
      <c r="BE10" s="53">
        <v>19586100</v>
      </c>
      <c r="BF10" s="53">
        <v>0</v>
      </c>
      <c r="BG10" s="71">
        <v>240</v>
      </c>
      <c r="BH10" s="72">
        <v>400.7</v>
      </c>
      <c r="BI10" s="111">
        <v>160.69999999999999</v>
      </c>
      <c r="BJ10" s="111">
        <v>66.958333333333329</v>
      </c>
      <c r="BK10" s="111">
        <v>399.7</v>
      </c>
      <c r="BL10" s="111">
        <v>159.69999999999999</v>
      </c>
      <c r="BM10" s="111">
        <v>66.541666666666671</v>
      </c>
      <c r="BN10" s="149" t="s">
        <v>1312</v>
      </c>
      <c r="BO10" s="111" t="s">
        <v>1474</v>
      </c>
    </row>
    <row r="11" spans="1:67" ht="27.6" customHeight="1">
      <c r="A11" s="55">
        <v>2</v>
      </c>
      <c r="B11" s="145" t="s">
        <v>13</v>
      </c>
      <c r="C11" s="147" t="s">
        <v>618</v>
      </c>
      <c r="D11" s="148" t="s">
        <v>619</v>
      </c>
      <c r="E11" s="145">
        <v>1</v>
      </c>
      <c r="F11" s="146" t="s">
        <v>1205</v>
      </c>
      <c r="G11" s="70">
        <v>0</v>
      </c>
      <c r="H11" s="57">
        <v>0</v>
      </c>
      <c r="I11" s="57">
        <v>0</v>
      </c>
      <c r="J11" s="57">
        <v>0</v>
      </c>
      <c r="K11" s="70">
        <v>0</v>
      </c>
      <c r="L11" s="57">
        <v>0</v>
      </c>
      <c r="M11" s="57">
        <v>0</v>
      </c>
      <c r="N11" s="57">
        <v>0</v>
      </c>
      <c r="O11" s="70">
        <v>0</v>
      </c>
      <c r="P11" s="57">
        <v>0</v>
      </c>
      <c r="Q11" s="57">
        <v>0</v>
      </c>
      <c r="R11" s="57">
        <v>0</v>
      </c>
      <c r="S11" s="70">
        <v>0</v>
      </c>
      <c r="T11" s="57">
        <v>0</v>
      </c>
      <c r="U11" s="57">
        <v>0</v>
      </c>
      <c r="V11" s="57">
        <v>0</v>
      </c>
      <c r="W11" s="57"/>
      <c r="X11" s="57"/>
      <c r="Y11" s="57"/>
      <c r="Z11" s="57">
        <v>119500</v>
      </c>
      <c r="AA11" s="57">
        <v>119500</v>
      </c>
      <c r="AB11" s="57">
        <v>0</v>
      </c>
      <c r="AC11" s="59">
        <v>20</v>
      </c>
      <c r="AD11" s="59">
        <v>1</v>
      </c>
      <c r="AE11" s="59">
        <v>20</v>
      </c>
      <c r="AF11" s="59">
        <v>1</v>
      </c>
      <c r="AG11" s="59">
        <v>0</v>
      </c>
      <c r="AH11" s="59">
        <v>0</v>
      </c>
      <c r="AI11" s="57">
        <v>0</v>
      </c>
      <c r="AJ11" s="57">
        <v>1050000</v>
      </c>
      <c r="AK11" s="58">
        <v>0</v>
      </c>
      <c r="AL11" s="57">
        <v>0</v>
      </c>
      <c r="AM11" s="57">
        <v>1050000</v>
      </c>
      <c r="AN11" s="70">
        <v>150</v>
      </c>
      <c r="AO11" s="70">
        <v>143.69999999999999</v>
      </c>
      <c r="AP11" s="70">
        <v>0</v>
      </c>
      <c r="AQ11" s="57">
        <v>1986500</v>
      </c>
      <c r="AR11" s="57">
        <v>0</v>
      </c>
      <c r="AS11" s="57">
        <v>6879187</v>
      </c>
      <c r="AT11" s="57">
        <v>0</v>
      </c>
      <c r="AU11" s="57">
        <v>0</v>
      </c>
      <c r="AV11" s="58">
        <v>0</v>
      </c>
      <c r="AW11" s="58">
        <v>4892687</v>
      </c>
      <c r="AX11" s="58">
        <v>0</v>
      </c>
      <c r="AY11" s="57">
        <v>0</v>
      </c>
      <c r="AZ11" s="58">
        <v>0</v>
      </c>
      <c r="BA11" s="58">
        <v>0</v>
      </c>
      <c r="BB11" s="58">
        <v>0</v>
      </c>
      <c r="BC11" s="58">
        <v>5942687</v>
      </c>
      <c r="BD11" s="58">
        <v>0</v>
      </c>
      <c r="BE11" s="58">
        <v>0</v>
      </c>
      <c r="BF11" s="58">
        <v>5942687</v>
      </c>
      <c r="BG11" s="72">
        <v>150</v>
      </c>
      <c r="BH11" s="72">
        <v>144.69999999999999</v>
      </c>
      <c r="BI11" s="72">
        <v>0</v>
      </c>
      <c r="BJ11" s="72">
        <v>0</v>
      </c>
      <c r="BK11" s="72">
        <v>143.69999999999999</v>
      </c>
      <c r="BL11" s="72">
        <v>0</v>
      </c>
      <c r="BM11" s="72">
        <v>0</v>
      </c>
      <c r="BN11" s="150" t="s">
        <v>1312</v>
      </c>
      <c r="BO11" s="72" t="s">
        <v>1474</v>
      </c>
    </row>
    <row r="12" spans="1:67" ht="27.6" customHeight="1">
      <c r="A12" s="55">
        <v>3</v>
      </c>
      <c r="B12" s="145" t="s">
        <v>14</v>
      </c>
      <c r="C12" s="147" t="s">
        <v>614</v>
      </c>
      <c r="D12" s="148" t="s">
        <v>615</v>
      </c>
      <c r="E12" s="145">
        <v>1</v>
      </c>
      <c r="F12" s="146" t="s">
        <v>1205</v>
      </c>
      <c r="G12" s="70">
        <v>0</v>
      </c>
      <c r="H12" s="57">
        <v>0</v>
      </c>
      <c r="I12" s="57">
        <v>0</v>
      </c>
      <c r="J12" s="57">
        <v>0</v>
      </c>
      <c r="K12" s="70">
        <v>9.8000000000000007</v>
      </c>
      <c r="L12" s="57">
        <v>1004500</v>
      </c>
      <c r="M12" s="57">
        <v>0</v>
      </c>
      <c r="N12" s="57">
        <v>1004500</v>
      </c>
      <c r="O12" s="70">
        <v>0</v>
      </c>
      <c r="P12" s="57">
        <v>0</v>
      </c>
      <c r="Q12" s="57">
        <v>0</v>
      </c>
      <c r="R12" s="57">
        <v>0</v>
      </c>
      <c r="S12" s="70">
        <v>30.599999999999998</v>
      </c>
      <c r="T12" s="57">
        <v>3136500</v>
      </c>
      <c r="U12" s="57">
        <v>0</v>
      </c>
      <c r="V12" s="57">
        <v>3136500</v>
      </c>
      <c r="W12" s="57"/>
      <c r="X12" s="57"/>
      <c r="Y12" s="57"/>
      <c r="Z12" s="57">
        <v>136000</v>
      </c>
      <c r="AA12" s="57">
        <v>0</v>
      </c>
      <c r="AB12" s="57">
        <v>136000</v>
      </c>
      <c r="AC12" s="59">
        <v>20</v>
      </c>
      <c r="AD12" s="59">
        <v>1</v>
      </c>
      <c r="AE12" s="59">
        <v>0</v>
      </c>
      <c r="AF12" s="59">
        <v>0</v>
      </c>
      <c r="AG12" s="59">
        <v>20</v>
      </c>
      <c r="AH12" s="59">
        <v>1</v>
      </c>
      <c r="AI12" s="57">
        <v>1050000</v>
      </c>
      <c r="AJ12" s="57">
        <v>0</v>
      </c>
      <c r="AK12" s="58">
        <v>0</v>
      </c>
      <c r="AL12" s="57">
        <v>1050000</v>
      </c>
      <c r="AM12" s="57">
        <v>0</v>
      </c>
      <c r="AN12" s="70">
        <v>255</v>
      </c>
      <c r="AO12" s="70">
        <v>416.20000000000005</v>
      </c>
      <c r="AP12" s="70">
        <v>0</v>
      </c>
      <c r="AQ12" s="57">
        <v>22003800</v>
      </c>
      <c r="AR12" s="57">
        <v>0</v>
      </c>
      <c r="AS12" s="57">
        <v>0</v>
      </c>
      <c r="AT12" s="57">
        <v>0</v>
      </c>
      <c r="AU12" s="57">
        <v>0</v>
      </c>
      <c r="AV12" s="58">
        <v>22003800</v>
      </c>
      <c r="AW12" s="58">
        <v>0</v>
      </c>
      <c r="AX12" s="58">
        <v>0</v>
      </c>
      <c r="AY12" s="57">
        <v>4000000</v>
      </c>
      <c r="AZ12" s="58">
        <v>0</v>
      </c>
      <c r="BA12" s="58">
        <v>4000000</v>
      </c>
      <c r="BB12" s="58">
        <v>31330800</v>
      </c>
      <c r="BC12" s="58">
        <v>0</v>
      </c>
      <c r="BD12" s="58">
        <v>0</v>
      </c>
      <c r="BE12" s="58">
        <v>31330800</v>
      </c>
      <c r="BF12" s="58">
        <v>0</v>
      </c>
      <c r="BG12" s="72">
        <v>255</v>
      </c>
      <c r="BH12" s="72">
        <v>457.6</v>
      </c>
      <c r="BI12" s="72">
        <v>202.60000000000002</v>
      </c>
      <c r="BJ12" s="72">
        <v>79.450980392156865</v>
      </c>
      <c r="BK12" s="72">
        <v>456.6</v>
      </c>
      <c r="BL12" s="72">
        <v>201.60000000000002</v>
      </c>
      <c r="BM12" s="72">
        <v>79.058823529411768</v>
      </c>
      <c r="BN12" s="150" t="s">
        <v>1312</v>
      </c>
      <c r="BO12" s="72" t="s">
        <v>1474</v>
      </c>
    </row>
    <row r="13" spans="1:67" ht="27.6" customHeight="1">
      <c r="A13" s="55">
        <v>4</v>
      </c>
      <c r="B13" s="145" t="s">
        <v>15</v>
      </c>
      <c r="C13" s="147" t="s">
        <v>620</v>
      </c>
      <c r="D13" s="148" t="s">
        <v>621</v>
      </c>
      <c r="E13" s="145">
        <v>1</v>
      </c>
      <c r="F13" s="146" t="s">
        <v>1205</v>
      </c>
      <c r="G13" s="70">
        <v>0</v>
      </c>
      <c r="H13" s="57">
        <v>0</v>
      </c>
      <c r="I13" s="57">
        <v>0</v>
      </c>
      <c r="J13" s="57">
        <v>0</v>
      </c>
      <c r="K13" s="70">
        <v>0</v>
      </c>
      <c r="L13" s="57">
        <v>0</v>
      </c>
      <c r="M13" s="57">
        <v>0</v>
      </c>
      <c r="N13" s="57">
        <v>0</v>
      </c>
      <c r="O13" s="70">
        <v>0</v>
      </c>
      <c r="P13" s="57">
        <v>0</v>
      </c>
      <c r="Q13" s="57">
        <v>0</v>
      </c>
      <c r="R13" s="57">
        <v>0</v>
      </c>
      <c r="S13" s="70">
        <v>30.1</v>
      </c>
      <c r="T13" s="57">
        <v>3085250</v>
      </c>
      <c r="U13" s="57">
        <v>3085250</v>
      </c>
      <c r="V13" s="57">
        <v>0</v>
      </c>
      <c r="W13" s="57"/>
      <c r="X13" s="57"/>
      <c r="Y13" s="57"/>
      <c r="Z13" s="57">
        <v>119500</v>
      </c>
      <c r="AA13" s="57">
        <v>119500</v>
      </c>
      <c r="AB13" s="57">
        <v>0</v>
      </c>
      <c r="AC13" s="59">
        <v>40</v>
      </c>
      <c r="AD13" s="59">
        <v>2</v>
      </c>
      <c r="AE13" s="59">
        <v>0</v>
      </c>
      <c r="AF13" s="59">
        <v>0</v>
      </c>
      <c r="AG13" s="59">
        <v>40</v>
      </c>
      <c r="AH13" s="59">
        <v>2</v>
      </c>
      <c r="AI13" s="57">
        <v>2100000</v>
      </c>
      <c r="AJ13" s="57">
        <v>2100000</v>
      </c>
      <c r="AK13" s="58">
        <v>0</v>
      </c>
      <c r="AL13" s="57">
        <v>0</v>
      </c>
      <c r="AM13" s="57">
        <v>0</v>
      </c>
      <c r="AN13" s="70">
        <v>240</v>
      </c>
      <c r="AO13" s="70">
        <v>306.60000000000002</v>
      </c>
      <c r="AP13" s="70">
        <v>43.2</v>
      </c>
      <c r="AQ13" s="57">
        <v>16854300</v>
      </c>
      <c r="AR13" s="57">
        <v>0</v>
      </c>
      <c r="AS13" s="57">
        <v>1551012</v>
      </c>
      <c r="AT13" s="57">
        <v>0</v>
      </c>
      <c r="AU13" s="57">
        <v>0</v>
      </c>
      <c r="AV13" s="58">
        <v>15303288</v>
      </c>
      <c r="AW13" s="58">
        <v>0</v>
      </c>
      <c r="AX13" s="58">
        <v>0</v>
      </c>
      <c r="AY13" s="57">
        <v>0</v>
      </c>
      <c r="AZ13" s="58">
        <v>0</v>
      </c>
      <c r="BA13" s="58">
        <v>0</v>
      </c>
      <c r="BB13" s="58">
        <v>15303288</v>
      </c>
      <c r="BC13" s="58">
        <v>0</v>
      </c>
      <c r="BD13" s="58">
        <v>0</v>
      </c>
      <c r="BE13" s="58">
        <v>15303288</v>
      </c>
      <c r="BF13" s="58">
        <v>0</v>
      </c>
      <c r="BG13" s="72">
        <v>240</v>
      </c>
      <c r="BH13" s="72">
        <v>381.90000000000003</v>
      </c>
      <c r="BI13" s="72">
        <v>141.90000000000003</v>
      </c>
      <c r="BJ13" s="72">
        <v>59.125000000000014</v>
      </c>
      <c r="BK13" s="72">
        <v>379.90000000000003</v>
      </c>
      <c r="BL13" s="72">
        <v>139.90000000000003</v>
      </c>
      <c r="BM13" s="72">
        <v>58.291666666666686</v>
      </c>
      <c r="BN13" s="150" t="s">
        <v>1312</v>
      </c>
      <c r="BO13" s="72" t="s">
        <v>1474</v>
      </c>
    </row>
    <row r="14" spans="1:67" ht="27.6" customHeight="1">
      <c r="A14" s="55">
        <v>5</v>
      </c>
      <c r="B14" s="145" t="s">
        <v>16</v>
      </c>
      <c r="C14" s="147" t="s">
        <v>622</v>
      </c>
      <c r="D14" s="148" t="s">
        <v>623</v>
      </c>
      <c r="E14" s="145">
        <v>1</v>
      </c>
      <c r="F14" s="146" t="s">
        <v>1205</v>
      </c>
      <c r="G14" s="70">
        <v>0</v>
      </c>
      <c r="H14" s="57">
        <v>0</v>
      </c>
      <c r="I14" s="57">
        <v>0</v>
      </c>
      <c r="J14" s="57">
        <v>0</v>
      </c>
      <c r="K14" s="70">
        <v>5</v>
      </c>
      <c r="L14" s="57">
        <v>512500</v>
      </c>
      <c r="M14" s="57">
        <v>0</v>
      </c>
      <c r="N14" s="57">
        <v>512500</v>
      </c>
      <c r="O14" s="70">
        <v>0</v>
      </c>
      <c r="P14" s="57">
        <v>0</v>
      </c>
      <c r="Q14" s="57">
        <v>0</v>
      </c>
      <c r="R14" s="57">
        <v>0</v>
      </c>
      <c r="S14" s="70">
        <v>0</v>
      </c>
      <c r="T14" s="57">
        <v>0</v>
      </c>
      <c r="U14" s="57">
        <v>0</v>
      </c>
      <c r="V14" s="57">
        <v>0</v>
      </c>
      <c r="W14" s="57"/>
      <c r="X14" s="57"/>
      <c r="Y14" s="57"/>
      <c r="Z14" s="57">
        <v>119500</v>
      </c>
      <c r="AA14" s="57">
        <v>0</v>
      </c>
      <c r="AB14" s="57">
        <v>119500</v>
      </c>
      <c r="AC14" s="59">
        <v>100</v>
      </c>
      <c r="AD14" s="59">
        <v>4</v>
      </c>
      <c r="AE14" s="59">
        <v>0</v>
      </c>
      <c r="AF14" s="59">
        <v>0</v>
      </c>
      <c r="AG14" s="59">
        <v>100</v>
      </c>
      <c r="AH14" s="59">
        <v>4</v>
      </c>
      <c r="AI14" s="57">
        <v>5250000</v>
      </c>
      <c r="AJ14" s="57">
        <v>0</v>
      </c>
      <c r="AK14" s="58">
        <v>1050000</v>
      </c>
      <c r="AL14" s="57">
        <v>4200000</v>
      </c>
      <c r="AM14" s="57">
        <v>0</v>
      </c>
      <c r="AN14" s="70">
        <v>217.5</v>
      </c>
      <c r="AO14" s="70">
        <v>314.5</v>
      </c>
      <c r="AP14" s="70">
        <v>0</v>
      </c>
      <c r="AQ14" s="57">
        <v>13240500</v>
      </c>
      <c r="AR14" s="57">
        <v>0</v>
      </c>
      <c r="AS14" s="57">
        <v>0</v>
      </c>
      <c r="AT14" s="57">
        <v>0</v>
      </c>
      <c r="AU14" s="57">
        <v>0</v>
      </c>
      <c r="AV14" s="58">
        <v>13240500</v>
      </c>
      <c r="AW14" s="58">
        <v>0</v>
      </c>
      <c r="AX14" s="58">
        <v>0</v>
      </c>
      <c r="AY14" s="57">
        <v>0</v>
      </c>
      <c r="AZ14" s="58">
        <v>0</v>
      </c>
      <c r="BA14" s="58">
        <v>0</v>
      </c>
      <c r="BB14" s="58">
        <v>18072500</v>
      </c>
      <c r="BC14" s="58">
        <v>0</v>
      </c>
      <c r="BD14" s="58">
        <v>0</v>
      </c>
      <c r="BE14" s="58">
        <v>18072500</v>
      </c>
      <c r="BF14" s="58">
        <v>0</v>
      </c>
      <c r="BG14" s="72">
        <v>217.5</v>
      </c>
      <c r="BH14" s="72">
        <v>323.5</v>
      </c>
      <c r="BI14" s="72">
        <v>106</v>
      </c>
      <c r="BJ14" s="72">
        <v>48.735632183908045</v>
      </c>
      <c r="BK14" s="72">
        <v>319.5</v>
      </c>
      <c r="BL14" s="72">
        <v>102</v>
      </c>
      <c r="BM14" s="72">
        <v>46.896551724137929</v>
      </c>
      <c r="BN14" s="150" t="s">
        <v>1312</v>
      </c>
      <c r="BO14" s="72" t="s">
        <v>1474</v>
      </c>
    </row>
    <row r="15" spans="1:67" ht="27.6" customHeight="1">
      <c r="A15" s="55">
        <v>6</v>
      </c>
      <c r="B15" s="145" t="s">
        <v>17</v>
      </c>
      <c r="C15" s="147" t="s">
        <v>612</v>
      </c>
      <c r="D15" s="148" t="s">
        <v>613</v>
      </c>
      <c r="E15" s="145">
        <v>1</v>
      </c>
      <c r="F15" s="146" t="s">
        <v>1205</v>
      </c>
      <c r="G15" s="70">
        <v>0</v>
      </c>
      <c r="H15" s="57">
        <v>0</v>
      </c>
      <c r="I15" s="57">
        <v>0</v>
      </c>
      <c r="J15" s="57">
        <v>0</v>
      </c>
      <c r="K15" s="70">
        <v>19.2</v>
      </c>
      <c r="L15" s="57">
        <v>1968000</v>
      </c>
      <c r="M15" s="57">
        <v>0</v>
      </c>
      <c r="N15" s="57">
        <v>1968000</v>
      </c>
      <c r="O15" s="70">
        <v>0</v>
      </c>
      <c r="P15" s="57">
        <v>0</v>
      </c>
      <c r="Q15" s="57">
        <v>0</v>
      </c>
      <c r="R15" s="57">
        <v>0</v>
      </c>
      <c r="S15" s="70">
        <v>0</v>
      </c>
      <c r="T15" s="57">
        <v>0</v>
      </c>
      <c r="U15" s="57">
        <v>0</v>
      </c>
      <c r="V15" s="57">
        <v>0</v>
      </c>
      <c r="W15" s="57"/>
      <c r="X15" s="57"/>
      <c r="Y15" s="57"/>
      <c r="Z15" s="57">
        <v>225000</v>
      </c>
      <c r="AA15" s="57">
        <v>0</v>
      </c>
      <c r="AB15" s="57">
        <v>225000</v>
      </c>
      <c r="AC15" s="59">
        <v>80</v>
      </c>
      <c r="AD15" s="59">
        <v>4</v>
      </c>
      <c r="AE15" s="59">
        <v>0</v>
      </c>
      <c r="AF15" s="59">
        <v>0</v>
      </c>
      <c r="AG15" s="59">
        <v>80</v>
      </c>
      <c r="AH15" s="59">
        <v>4</v>
      </c>
      <c r="AI15" s="57">
        <v>4200000</v>
      </c>
      <c r="AJ15" s="57">
        <v>0</v>
      </c>
      <c r="AK15" s="58">
        <v>1050000</v>
      </c>
      <c r="AL15" s="57">
        <v>3150000</v>
      </c>
      <c r="AM15" s="57">
        <v>0</v>
      </c>
      <c r="AN15" s="70">
        <v>255</v>
      </c>
      <c r="AO15" s="70">
        <v>382</v>
      </c>
      <c r="AP15" s="70">
        <v>0</v>
      </c>
      <c r="AQ15" s="57">
        <v>17335500</v>
      </c>
      <c r="AR15" s="57">
        <v>0</v>
      </c>
      <c r="AS15" s="57">
        <v>0</v>
      </c>
      <c r="AT15" s="57">
        <v>0</v>
      </c>
      <c r="AU15" s="57">
        <v>0</v>
      </c>
      <c r="AV15" s="58">
        <v>17335500</v>
      </c>
      <c r="AW15" s="58">
        <v>0</v>
      </c>
      <c r="AX15" s="58">
        <v>0</v>
      </c>
      <c r="AY15" s="57">
        <v>0</v>
      </c>
      <c r="AZ15" s="58">
        <v>0</v>
      </c>
      <c r="BA15" s="58">
        <v>0</v>
      </c>
      <c r="BB15" s="58">
        <v>22678500</v>
      </c>
      <c r="BC15" s="58">
        <v>0</v>
      </c>
      <c r="BD15" s="58">
        <v>0</v>
      </c>
      <c r="BE15" s="58">
        <v>22678500</v>
      </c>
      <c r="BF15" s="58">
        <v>0</v>
      </c>
      <c r="BG15" s="72">
        <v>255</v>
      </c>
      <c r="BH15" s="72">
        <v>405.2</v>
      </c>
      <c r="BI15" s="72">
        <v>150.19999999999999</v>
      </c>
      <c r="BJ15" s="72">
        <v>58.901960784313722</v>
      </c>
      <c r="BK15" s="72">
        <v>401.2</v>
      </c>
      <c r="BL15" s="72">
        <v>146.19999999999999</v>
      </c>
      <c r="BM15" s="72">
        <v>57.333333333333329</v>
      </c>
      <c r="BN15" s="150" t="s">
        <v>1312</v>
      </c>
      <c r="BO15" s="72" t="s">
        <v>1474</v>
      </c>
    </row>
    <row r="16" spans="1:67" ht="27.6" customHeight="1">
      <c r="A16" s="55">
        <v>7</v>
      </c>
      <c r="B16" s="145" t="s">
        <v>18</v>
      </c>
      <c r="C16" s="147" t="s">
        <v>625</v>
      </c>
      <c r="D16" s="148" t="s">
        <v>626</v>
      </c>
      <c r="E16" s="145">
        <v>1</v>
      </c>
      <c r="F16" s="146" t="s">
        <v>1206</v>
      </c>
      <c r="G16" s="70">
        <v>0</v>
      </c>
      <c r="H16" s="57">
        <v>0</v>
      </c>
      <c r="I16" s="57">
        <v>0</v>
      </c>
      <c r="J16" s="57">
        <v>0</v>
      </c>
      <c r="K16" s="70">
        <v>0</v>
      </c>
      <c r="L16" s="57">
        <v>0</v>
      </c>
      <c r="M16" s="57">
        <v>0</v>
      </c>
      <c r="N16" s="57">
        <v>0</v>
      </c>
      <c r="O16" s="70">
        <v>75.5</v>
      </c>
      <c r="P16" s="57">
        <v>7738750</v>
      </c>
      <c r="Q16" s="57">
        <v>0</v>
      </c>
      <c r="R16" s="57">
        <v>7738750</v>
      </c>
      <c r="S16" s="70">
        <v>0</v>
      </c>
      <c r="T16" s="57">
        <v>0</v>
      </c>
      <c r="U16" s="57">
        <v>0</v>
      </c>
      <c r="V16" s="57">
        <v>0</v>
      </c>
      <c r="W16" s="57"/>
      <c r="X16" s="57"/>
      <c r="Y16" s="57"/>
      <c r="Z16" s="57">
        <v>225000</v>
      </c>
      <c r="AA16" s="57">
        <v>0</v>
      </c>
      <c r="AB16" s="57">
        <v>225000</v>
      </c>
      <c r="AC16" s="59">
        <v>60</v>
      </c>
      <c r="AD16" s="59">
        <v>3</v>
      </c>
      <c r="AE16" s="59">
        <v>0</v>
      </c>
      <c r="AF16" s="59">
        <v>0</v>
      </c>
      <c r="AG16" s="59">
        <v>60</v>
      </c>
      <c r="AH16" s="59">
        <v>3</v>
      </c>
      <c r="AI16" s="57">
        <v>3150000</v>
      </c>
      <c r="AJ16" s="57">
        <v>0</v>
      </c>
      <c r="AK16" s="58">
        <v>1050000</v>
      </c>
      <c r="AL16" s="57">
        <v>2100000</v>
      </c>
      <c r="AM16" s="57">
        <v>0</v>
      </c>
      <c r="AN16" s="70">
        <v>255</v>
      </c>
      <c r="AO16" s="70">
        <v>269.85000000000002</v>
      </c>
      <c r="AP16" s="70">
        <v>0</v>
      </c>
      <c r="AQ16" s="57">
        <v>2027025</v>
      </c>
      <c r="AR16" s="57">
        <v>0</v>
      </c>
      <c r="AS16" s="57">
        <v>0</v>
      </c>
      <c r="AT16" s="57">
        <v>0</v>
      </c>
      <c r="AU16" s="57">
        <v>0</v>
      </c>
      <c r="AV16" s="58">
        <v>2027025</v>
      </c>
      <c r="AW16" s="58">
        <v>0</v>
      </c>
      <c r="AX16" s="58">
        <v>0</v>
      </c>
      <c r="AY16" s="57">
        <v>0</v>
      </c>
      <c r="AZ16" s="58">
        <v>0</v>
      </c>
      <c r="BA16" s="58">
        <v>0</v>
      </c>
      <c r="BB16" s="58">
        <v>4352025</v>
      </c>
      <c r="BC16" s="58">
        <v>0</v>
      </c>
      <c r="BD16" s="58">
        <v>0</v>
      </c>
      <c r="BE16" s="58">
        <v>4352025</v>
      </c>
      <c r="BF16" s="58">
        <v>0</v>
      </c>
      <c r="BG16" s="72">
        <v>255</v>
      </c>
      <c r="BH16" s="72">
        <v>348.35</v>
      </c>
      <c r="BI16" s="72">
        <v>93.350000000000023</v>
      </c>
      <c r="BJ16" s="72">
        <v>36.60784313725491</v>
      </c>
      <c r="BK16" s="72">
        <v>345.35</v>
      </c>
      <c r="BL16" s="72">
        <v>90.350000000000023</v>
      </c>
      <c r="BM16" s="72">
        <v>35.431372549019621</v>
      </c>
      <c r="BN16" s="150" t="s">
        <v>1313</v>
      </c>
      <c r="BO16" s="72" t="s">
        <v>1474</v>
      </c>
    </row>
    <row r="17" spans="1:67" ht="27.6" customHeight="1">
      <c r="A17" s="55">
        <v>8</v>
      </c>
      <c r="B17" s="145" t="s">
        <v>19</v>
      </c>
      <c r="C17" s="147" t="s">
        <v>629</v>
      </c>
      <c r="D17" s="148" t="s">
        <v>630</v>
      </c>
      <c r="E17" s="145">
        <v>1</v>
      </c>
      <c r="F17" s="146" t="s">
        <v>1206</v>
      </c>
      <c r="G17" s="70">
        <v>0</v>
      </c>
      <c r="H17" s="57">
        <v>0</v>
      </c>
      <c r="I17" s="57">
        <v>0</v>
      </c>
      <c r="J17" s="57">
        <v>0</v>
      </c>
      <c r="K17" s="70">
        <v>0</v>
      </c>
      <c r="L17" s="57">
        <v>0</v>
      </c>
      <c r="M17" s="57">
        <v>0</v>
      </c>
      <c r="N17" s="57">
        <v>0</v>
      </c>
      <c r="O17" s="70">
        <v>61.500000000000007</v>
      </c>
      <c r="P17" s="57">
        <v>6303750.0000000009</v>
      </c>
      <c r="Q17" s="57">
        <v>0</v>
      </c>
      <c r="R17" s="57">
        <v>6303750</v>
      </c>
      <c r="S17" s="70">
        <v>30.599999999999998</v>
      </c>
      <c r="T17" s="57">
        <v>3136500</v>
      </c>
      <c r="U17" s="57">
        <v>0</v>
      </c>
      <c r="V17" s="57">
        <v>3136500</v>
      </c>
      <c r="W17" s="57"/>
      <c r="X17" s="57"/>
      <c r="Y17" s="57"/>
      <c r="Z17" s="57">
        <v>358500</v>
      </c>
      <c r="AA17" s="57">
        <v>0</v>
      </c>
      <c r="AB17" s="57">
        <v>358500</v>
      </c>
      <c r="AC17" s="59">
        <v>106</v>
      </c>
      <c r="AD17" s="59">
        <v>5</v>
      </c>
      <c r="AE17" s="59">
        <v>0</v>
      </c>
      <c r="AF17" s="59">
        <v>0</v>
      </c>
      <c r="AG17" s="59">
        <v>106</v>
      </c>
      <c r="AH17" s="59">
        <v>5</v>
      </c>
      <c r="AI17" s="57">
        <v>5550000</v>
      </c>
      <c r="AJ17" s="57">
        <v>0</v>
      </c>
      <c r="AK17" s="58">
        <v>2400000</v>
      </c>
      <c r="AL17" s="57">
        <v>3150000</v>
      </c>
      <c r="AM17" s="57">
        <v>0</v>
      </c>
      <c r="AN17" s="70">
        <v>240</v>
      </c>
      <c r="AO17" s="70">
        <v>111.5</v>
      </c>
      <c r="AP17" s="70">
        <v>256.5</v>
      </c>
      <c r="AQ17" s="57">
        <v>18560000</v>
      </c>
      <c r="AR17" s="57">
        <v>0</v>
      </c>
      <c r="AS17" s="57">
        <v>0</v>
      </c>
      <c r="AT17" s="57">
        <v>0</v>
      </c>
      <c r="AU17" s="57">
        <v>0</v>
      </c>
      <c r="AV17" s="58">
        <v>18560000</v>
      </c>
      <c r="AW17" s="58">
        <v>0</v>
      </c>
      <c r="AX17" s="58">
        <v>0</v>
      </c>
      <c r="AY17" s="57">
        <v>0</v>
      </c>
      <c r="AZ17" s="58">
        <v>0</v>
      </c>
      <c r="BA17" s="58">
        <v>0</v>
      </c>
      <c r="BB17" s="58">
        <v>25205000</v>
      </c>
      <c r="BC17" s="58">
        <v>0</v>
      </c>
      <c r="BD17" s="58">
        <v>0</v>
      </c>
      <c r="BE17" s="58">
        <v>25205000</v>
      </c>
      <c r="BF17" s="58">
        <v>0</v>
      </c>
      <c r="BG17" s="72">
        <v>240</v>
      </c>
      <c r="BH17" s="72">
        <v>465.1</v>
      </c>
      <c r="BI17" s="72">
        <v>225.10000000000002</v>
      </c>
      <c r="BJ17" s="72">
        <v>93.791666666666671</v>
      </c>
      <c r="BK17" s="72">
        <v>460.1</v>
      </c>
      <c r="BL17" s="72">
        <v>220.10000000000002</v>
      </c>
      <c r="BM17" s="72">
        <v>91.708333333333343</v>
      </c>
      <c r="BN17" s="150" t="s">
        <v>1313</v>
      </c>
      <c r="BO17" s="72" t="s">
        <v>1474</v>
      </c>
    </row>
    <row r="18" spans="1:67" ht="27.6" customHeight="1">
      <c r="A18" s="55">
        <v>9</v>
      </c>
      <c r="B18" s="145" t="s">
        <v>20</v>
      </c>
      <c r="C18" s="147" t="s">
        <v>631</v>
      </c>
      <c r="D18" s="148" t="s">
        <v>632</v>
      </c>
      <c r="E18" s="145">
        <v>1</v>
      </c>
      <c r="F18" s="146" t="s">
        <v>1206</v>
      </c>
      <c r="G18" s="70">
        <v>0</v>
      </c>
      <c r="H18" s="57">
        <v>0</v>
      </c>
      <c r="I18" s="57">
        <v>0</v>
      </c>
      <c r="J18" s="57">
        <v>0</v>
      </c>
      <c r="K18" s="70">
        <v>0</v>
      </c>
      <c r="L18" s="57">
        <v>0</v>
      </c>
      <c r="M18" s="57">
        <v>0</v>
      </c>
      <c r="N18" s="57">
        <v>0</v>
      </c>
      <c r="O18" s="70">
        <v>0</v>
      </c>
      <c r="P18" s="57">
        <v>0</v>
      </c>
      <c r="Q18" s="57">
        <v>0</v>
      </c>
      <c r="R18" s="57">
        <v>0</v>
      </c>
      <c r="S18" s="70">
        <v>75.699999999999989</v>
      </c>
      <c r="T18" s="57">
        <v>7759249.9999999991</v>
      </c>
      <c r="U18" s="57">
        <v>0</v>
      </c>
      <c r="V18" s="57">
        <v>7759249.9999999991</v>
      </c>
      <c r="W18" s="57"/>
      <c r="X18" s="57"/>
      <c r="Y18" s="57"/>
      <c r="Z18" s="57">
        <v>358500</v>
      </c>
      <c r="AA18" s="57">
        <v>0</v>
      </c>
      <c r="AB18" s="57">
        <v>358500</v>
      </c>
      <c r="AC18" s="59">
        <v>34</v>
      </c>
      <c r="AD18" s="59">
        <v>2</v>
      </c>
      <c r="AE18" s="59">
        <v>0</v>
      </c>
      <c r="AF18" s="59">
        <v>0</v>
      </c>
      <c r="AG18" s="59">
        <v>34</v>
      </c>
      <c r="AH18" s="59">
        <v>2</v>
      </c>
      <c r="AI18" s="57">
        <v>1700000</v>
      </c>
      <c r="AJ18" s="57">
        <v>0</v>
      </c>
      <c r="AK18" s="58">
        <v>650000</v>
      </c>
      <c r="AL18" s="57">
        <v>1050000</v>
      </c>
      <c r="AM18" s="57">
        <v>0</v>
      </c>
      <c r="AN18" s="70">
        <v>240</v>
      </c>
      <c r="AO18" s="70">
        <v>108.9</v>
      </c>
      <c r="AP18" s="70">
        <v>137.19999999999999</v>
      </c>
      <c r="AQ18" s="57">
        <v>936350</v>
      </c>
      <c r="AR18" s="57">
        <v>0</v>
      </c>
      <c r="AS18" s="57">
        <v>0</v>
      </c>
      <c r="AT18" s="57">
        <v>0</v>
      </c>
      <c r="AU18" s="57">
        <v>0</v>
      </c>
      <c r="AV18" s="58">
        <v>936350</v>
      </c>
      <c r="AW18" s="58">
        <v>0</v>
      </c>
      <c r="AX18" s="58">
        <v>0</v>
      </c>
      <c r="AY18" s="57">
        <v>0</v>
      </c>
      <c r="AZ18" s="58">
        <v>0</v>
      </c>
      <c r="BA18" s="58">
        <v>0</v>
      </c>
      <c r="BB18" s="58">
        <v>10104100</v>
      </c>
      <c r="BC18" s="58">
        <v>0</v>
      </c>
      <c r="BD18" s="58">
        <v>0</v>
      </c>
      <c r="BE18" s="58">
        <v>10104100</v>
      </c>
      <c r="BF18" s="58">
        <v>0</v>
      </c>
      <c r="BG18" s="72">
        <v>240</v>
      </c>
      <c r="BH18" s="72">
        <v>323.79999999999995</v>
      </c>
      <c r="BI18" s="72">
        <v>83.799999999999955</v>
      </c>
      <c r="BJ18" s="72">
        <v>34.916666666666643</v>
      </c>
      <c r="BK18" s="72">
        <v>321.79999999999995</v>
      </c>
      <c r="BL18" s="72">
        <v>81.799999999999955</v>
      </c>
      <c r="BM18" s="72">
        <v>34.083333333333314</v>
      </c>
      <c r="BN18" s="150" t="s">
        <v>1313</v>
      </c>
      <c r="BO18" s="72" t="s">
        <v>1474</v>
      </c>
    </row>
    <row r="19" spans="1:67" ht="27.6" customHeight="1">
      <c r="A19" s="55">
        <v>10</v>
      </c>
      <c r="B19" s="145" t="s">
        <v>21</v>
      </c>
      <c r="C19" s="147" t="s">
        <v>633</v>
      </c>
      <c r="D19" s="148" t="s">
        <v>634</v>
      </c>
      <c r="E19" s="145">
        <v>1</v>
      </c>
      <c r="F19" s="146" t="s">
        <v>1206</v>
      </c>
      <c r="G19" s="70">
        <v>0</v>
      </c>
      <c r="H19" s="57">
        <v>0</v>
      </c>
      <c r="I19" s="57">
        <v>0</v>
      </c>
      <c r="J19" s="57">
        <v>0</v>
      </c>
      <c r="K19" s="70">
        <v>0</v>
      </c>
      <c r="L19" s="57">
        <v>0</v>
      </c>
      <c r="M19" s="57">
        <v>0</v>
      </c>
      <c r="N19" s="57">
        <v>0</v>
      </c>
      <c r="O19" s="70">
        <v>60.1</v>
      </c>
      <c r="P19" s="57">
        <v>6160250</v>
      </c>
      <c r="Q19" s="57">
        <v>0</v>
      </c>
      <c r="R19" s="57">
        <v>6160250</v>
      </c>
      <c r="S19" s="70">
        <v>0</v>
      </c>
      <c r="T19" s="57">
        <v>0</v>
      </c>
      <c r="U19" s="57">
        <v>0</v>
      </c>
      <c r="V19" s="57">
        <v>0</v>
      </c>
      <c r="W19" s="57"/>
      <c r="X19" s="57"/>
      <c r="Y19" s="57"/>
      <c r="Z19" s="57">
        <v>544000</v>
      </c>
      <c r="AA19" s="57">
        <v>0</v>
      </c>
      <c r="AB19" s="57">
        <v>544000</v>
      </c>
      <c r="AC19" s="59">
        <v>64</v>
      </c>
      <c r="AD19" s="59">
        <v>6</v>
      </c>
      <c r="AE19" s="59">
        <v>0</v>
      </c>
      <c r="AF19" s="59">
        <v>0</v>
      </c>
      <c r="AG19" s="59">
        <v>64</v>
      </c>
      <c r="AH19" s="59">
        <v>6</v>
      </c>
      <c r="AI19" s="57">
        <v>3700000</v>
      </c>
      <c r="AJ19" s="57">
        <v>0</v>
      </c>
      <c r="AK19" s="58">
        <v>0</v>
      </c>
      <c r="AL19" s="57">
        <v>3700000</v>
      </c>
      <c r="AM19" s="57">
        <v>0</v>
      </c>
      <c r="AN19" s="70">
        <v>255</v>
      </c>
      <c r="AO19" s="70">
        <v>171.6</v>
      </c>
      <c r="AP19" s="70">
        <v>261.3</v>
      </c>
      <c r="AQ19" s="57">
        <v>30331950</v>
      </c>
      <c r="AR19" s="57">
        <v>0</v>
      </c>
      <c r="AS19" s="57">
        <v>0</v>
      </c>
      <c r="AT19" s="57">
        <v>0</v>
      </c>
      <c r="AU19" s="57">
        <v>0</v>
      </c>
      <c r="AV19" s="58">
        <v>30331950</v>
      </c>
      <c r="AW19" s="58">
        <v>0</v>
      </c>
      <c r="AX19" s="58">
        <v>0</v>
      </c>
      <c r="AY19" s="57">
        <v>0</v>
      </c>
      <c r="AZ19" s="58">
        <v>0</v>
      </c>
      <c r="BA19" s="58">
        <v>0</v>
      </c>
      <c r="BB19" s="58">
        <v>34575950</v>
      </c>
      <c r="BC19" s="58">
        <v>0</v>
      </c>
      <c r="BD19" s="58">
        <v>0</v>
      </c>
      <c r="BE19" s="58">
        <v>34575950</v>
      </c>
      <c r="BF19" s="58">
        <v>0</v>
      </c>
      <c r="BG19" s="72">
        <v>255</v>
      </c>
      <c r="BH19" s="72">
        <v>499</v>
      </c>
      <c r="BI19" s="72">
        <v>244</v>
      </c>
      <c r="BJ19" s="72">
        <v>95.686274509803923</v>
      </c>
      <c r="BK19" s="72">
        <v>493</v>
      </c>
      <c r="BL19" s="72">
        <v>238</v>
      </c>
      <c r="BM19" s="72">
        <v>93.333333333333329</v>
      </c>
      <c r="BN19" s="150" t="s">
        <v>1313</v>
      </c>
      <c r="BO19" s="72" t="s">
        <v>1474</v>
      </c>
    </row>
    <row r="20" spans="1:67" ht="27.6" customHeight="1">
      <c r="A20" s="55">
        <v>11</v>
      </c>
      <c r="B20" s="145" t="s">
        <v>22</v>
      </c>
      <c r="C20" s="147" t="s">
        <v>637</v>
      </c>
      <c r="D20" s="148" t="s">
        <v>623</v>
      </c>
      <c r="E20" s="145">
        <v>1</v>
      </c>
      <c r="F20" s="146" t="s">
        <v>1207</v>
      </c>
      <c r="G20" s="70">
        <v>0</v>
      </c>
      <c r="H20" s="57">
        <v>0</v>
      </c>
      <c r="I20" s="57">
        <v>0</v>
      </c>
      <c r="J20" s="57">
        <v>0</v>
      </c>
      <c r="K20" s="70">
        <v>0</v>
      </c>
      <c r="L20" s="57">
        <v>0</v>
      </c>
      <c r="M20" s="57">
        <v>0</v>
      </c>
      <c r="N20" s="57">
        <v>0</v>
      </c>
      <c r="O20" s="70">
        <v>75.099999999999994</v>
      </c>
      <c r="P20" s="57">
        <v>7697749.9999999991</v>
      </c>
      <c r="Q20" s="57">
        <v>2315761</v>
      </c>
      <c r="R20" s="57">
        <v>5381989</v>
      </c>
      <c r="S20" s="70">
        <v>0</v>
      </c>
      <c r="T20" s="57">
        <v>0</v>
      </c>
      <c r="U20" s="57">
        <v>0</v>
      </c>
      <c r="V20" s="57">
        <v>0</v>
      </c>
      <c r="W20" s="57"/>
      <c r="X20" s="57"/>
      <c r="Y20" s="57"/>
      <c r="Z20" s="57">
        <v>272000</v>
      </c>
      <c r="AA20" s="57">
        <v>0</v>
      </c>
      <c r="AB20" s="57">
        <v>272000</v>
      </c>
      <c r="AC20" s="59">
        <v>100</v>
      </c>
      <c r="AD20" s="59">
        <v>6</v>
      </c>
      <c r="AE20" s="59">
        <v>0</v>
      </c>
      <c r="AF20" s="59">
        <v>0</v>
      </c>
      <c r="AG20" s="59">
        <v>100</v>
      </c>
      <c r="AH20" s="59">
        <v>6</v>
      </c>
      <c r="AI20" s="57">
        <v>5100000</v>
      </c>
      <c r="AJ20" s="57">
        <v>0</v>
      </c>
      <c r="AK20" s="58">
        <v>2550000</v>
      </c>
      <c r="AL20" s="57">
        <v>2550000</v>
      </c>
      <c r="AM20" s="57">
        <v>0</v>
      </c>
      <c r="AN20" s="70">
        <v>300</v>
      </c>
      <c r="AO20" s="70">
        <v>291.8</v>
      </c>
      <c r="AP20" s="70">
        <v>85.9</v>
      </c>
      <c r="AQ20" s="57">
        <v>11926950</v>
      </c>
      <c r="AR20" s="57">
        <v>0</v>
      </c>
      <c r="AS20" s="57">
        <v>0</v>
      </c>
      <c r="AT20" s="57">
        <v>0</v>
      </c>
      <c r="AU20" s="57">
        <v>0</v>
      </c>
      <c r="AV20" s="58">
        <v>11926950</v>
      </c>
      <c r="AW20" s="58">
        <v>0</v>
      </c>
      <c r="AX20" s="58">
        <v>0</v>
      </c>
      <c r="AY20" s="57">
        <v>0</v>
      </c>
      <c r="AZ20" s="58">
        <v>0</v>
      </c>
      <c r="BA20" s="58">
        <v>0</v>
      </c>
      <c r="BB20" s="58">
        <v>14748950</v>
      </c>
      <c r="BC20" s="58">
        <v>0</v>
      </c>
      <c r="BD20" s="58">
        <v>0</v>
      </c>
      <c r="BE20" s="58">
        <v>14748950</v>
      </c>
      <c r="BF20" s="58">
        <v>0</v>
      </c>
      <c r="BG20" s="72">
        <v>300</v>
      </c>
      <c r="BH20" s="72">
        <v>458.79999999999995</v>
      </c>
      <c r="BI20" s="72">
        <v>158.79999999999995</v>
      </c>
      <c r="BJ20" s="72">
        <v>52.933333333333323</v>
      </c>
      <c r="BK20" s="72">
        <v>452.79999999999995</v>
      </c>
      <c r="BL20" s="72">
        <v>152.79999999999995</v>
      </c>
      <c r="BM20" s="72">
        <v>50.933333333333323</v>
      </c>
      <c r="BN20" s="150" t="s">
        <v>1314</v>
      </c>
      <c r="BO20" s="72" t="s">
        <v>1474</v>
      </c>
    </row>
    <row r="21" spans="1:67" ht="27.6" customHeight="1">
      <c r="A21" s="55">
        <v>12</v>
      </c>
      <c r="B21" s="145" t="s">
        <v>23</v>
      </c>
      <c r="C21" s="147" t="s">
        <v>625</v>
      </c>
      <c r="D21" s="148" t="s">
        <v>635</v>
      </c>
      <c r="E21" s="145">
        <v>1</v>
      </c>
      <c r="F21" s="146" t="s">
        <v>1207</v>
      </c>
      <c r="G21" s="70">
        <v>0</v>
      </c>
      <c r="H21" s="57">
        <v>0</v>
      </c>
      <c r="I21" s="57">
        <v>0</v>
      </c>
      <c r="J21" s="57">
        <v>0</v>
      </c>
      <c r="K21" s="70">
        <v>0</v>
      </c>
      <c r="L21" s="57">
        <v>0</v>
      </c>
      <c r="M21" s="57">
        <v>0</v>
      </c>
      <c r="N21" s="57">
        <v>0</v>
      </c>
      <c r="O21" s="70">
        <v>30.1</v>
      </c>
      <c r="P21" s="57">
        <v>3085250</v>
      </c>
      <c r="Q21" s="57">
        <v>3085250</v>
      </c>
      <c r="R21" s="57">
        <v>0</v>
      </c>
      <c r="S21" s="70">
        <v>0</v>
      </c>
      <c r="T21" s="57">
        <v>0</v>
      </c>
      <c r="U21" s="57">
        <v>0</v>
      </c>
      <c r="V21" s="57">
        <v>0</v>
      </c>
      <c r="W21" s="57"/>
      <c r="X21" s="57"/>
      <c r="Y21" s="57"/>
      <c r="Z21" s="57">
        <v>119500</v>
      </c>
      <c r="AA21" s="57">
        <v>119500</v>
      </c>
      <c r="AB21" s="57">
        <v>0</v>
      </c>
      <c r="AC21" s="59">
        <v>40</v>
      </c>
      <c r="AD21" s="59">
        <v>2</v>
      </c>
      <c r="AE21" s="59">
        <v>0</v>
      </c>
      <c r="AF21" s="59">
        <v>0</v>
      </c>
      <c r="AG21" s="59">
        <v>40</v>
      </c>
      <c r="AH21" s="59">
        <v>2</v>
      </c>
      <c r="AI21" s="57">
        <v>2100000</v>
      </c>
      <c r="AJ21" s="57">
        <v>2100000</v>
      </c>
      <c r="AK21" s="58">
        <v>0</v>
      </c>
      <c r="AL21" s="57">
        <v>0</v>
      </c>
      <c r="AM21" s="57">
        <v>0</v>
      </c>
      <c r="AN21" s="70">
        <v>300</v>
      </c>
      <c r="AO21" s="70">
        <v>305.3</v>
      </c>
      <c r="AP21" s="70">
        <v>32.200000000000003</v>
      </c>
      <c r="AQ21" s="57">
        <v>5437500</v>
      </c>
      <c r="AR21" s="57">
        <v>0</v>
      </c>
      <c r="AS21" s="57">
        <v>6257989</v>
      </c>
      <c r="AT21" s="57">
        <v>0</v>
      </c>
      <c r="AU21" s="57">
        <v>0</v>
      </c>
      <c r="AV21" s="58">
        <v>0</v>
      </c>
      <c r="AW21" s="58">
        <v>820489</v>
      </c>
      <c r="AX21" s="58">
        <v>0</v>
      </c>
      <c r="AY21" s="57">
        <v>0</v>
      </c>
      <c r="AZ21" s="58">
        <v>0</v>
      </c>
      <c r="BA21" s="58">
        <v>0</v>
      </c>
      <c r="BB21" s="58">
        <v>0</v>
      </c>
      <c r="BC21" s="58">
        <v>820489</v>
      </c>
      <c r="BD21" s="58">
        <v>0</v>
      </c>
      <c r="BE21" s="58">
        <v>0</v>
      </c>
      <c r="BF21" s="58">
        <v>820489</v>
      </c>
      <c r="BG21" s="72">
        <v>300</v>
      </c>
      <c r="BH21" s="72">
        <v>369.6</v>
      </c>
      <c r="BI21" s="72">
        <v>69.600000000000023</v>
      </c>
      <c r="BJ21" s="72">
        <v>23.200000000000006</v>
      </c>
      <c r="BK21" s="72">
        <v>367.6</v>
      </c>
      <c r="BL21" s="72">
        <v>67.600000000000023</v>
      </c>
      <c r="BM21" s="72">
        <v>22.533333333333342</v>
      </c>
      <c r="BN21" s="150" t="s">
        <v>1314</v>
      </c>
      <c r="BO21" s="72" t="s">
        <v>1474</v>
      </c>
    </row>
    <row r="22" spans="1:67" ht="27.6" customHeight="1">
      <c r="A22" s="55">
        <v>13</v>
      </c>
      <c r="B22" s="145" t="s">
        <v>24</v>
      </c>
      <c r="C22" s="147" t="s">
        <v>638</v>
      </c>
      <c r="D22" s="148" t="s">
        <v>639</v>
      </c>
      <c r="E22" s="145">
        <v>1</v>
      </c>
      <c r="F22" s="146" t="s">
        <v>1207</v>
      </c>
      <c r="G22" s="70">
        <v>0</v>
      </c>
      <c r="H22" s="57">
        <v>0</v>
      </c>
      <c r="I22" s="57">
        <v>0</v>
      </c>
      <c r="J22" s="57">
        <v>0</v>
      </c>
      <c r="K22" s="70">
        <v>17.100000000000001</v>
      </c>
      <c r="L22" s="57">
        <v>1752750</v>
      </c>
      <c r="M22" s="57">
        <v>0</v>
      </c>
      <c r="N22" s="57">
        <v>1752750</v>
      </c>
      <c r="O22" s="70">
        <v>30.1</v>
      </c>
      <c r="P22" s="57">
        <v>3085250</v>
      </c>
      <c r="Q22" s="57">
        <v>2150000</v>
      </c>
      <c r="R22" s="57">
        <v>935250</v>
      </c>
      <c r="S22" s="70">
        <v>30.1</v>
      </c>
      <c r="T22" s="57">
        <v>3085250</v>
      </c>
      <c r="U22" s="57">
        <v>0</v>
      </c>
      <c r="V22" s="57">
        <v>3085250</v>
      </c>
      <c r="W22" s="57"/>
      <c r="X22" s="57"/>
      <c r="Y22" s="57"/>
      <c r="Z22" s="57">
        <v>272000</v>
      </c>
      <c r="AA22" s="57">
        <v>0</v>
      </c>
      <c r="AB22" s="57">
        <v>272000</v>
      </c>
      <c r="AC22" s="59">
        <v>100</v>
      </c>
      <c r="AD22" s="59">
        <v>4</v>
      </c>
      <c r="AE22" s="59">
        <v>0</v>
      </c>
      <c r="AF22" s="59">
        <v>0</v>
      </c>
      <c r="AG22" s="59">
        <v>100</v>
      </c>
      <c r="AH22" s="59">
        <v>4</v>
      </c>
      <c r="AI22" s="57">
        <v>5250000</v>
      </c>
      <c r="AJ22" s="57">
        <v>0</v>
      </c>
      <c r="AK22" s="58">
        <v>1050000</v>
      </c>
      <c r="AL22" s="57">
        <v>4200000</v>
      </c>
      <c r="AM22" s="57">
        <v>0</v>
      </c>
      <c r="AN22" s="70">
        <v>255</v>
      </c>
      <c r="AO22" s="70">
        <v>214</v>
      </c>
      <c r="AP22" s="70">
        <v>55.8</v>
      </c>
      <c r="AQ22" s="57">
        <v>2397600</v>
      </c>
      <c r="AR22" s="57">
        <v>0</v>
      </c>
      <c r="AS22" s="57">
        <v>0</v>
      </c>
      <c r="AT22" s="57">
        <v>0</v>
      </c>
      <c r="AU22" s="57">
        <v>0</v>
      </c>
      <c r="AV22" s="58">
        <v>2397600</v>
      </c>
      <c r="AW22" s="58">
        <v>0</v>
      </c>
      <c r="AX22" s="58">
        <v>0</v>
      </c>
      <c r="AY22" s="57">
        <v>0</v>
      </c>
      <c r="AZ22" s="58">
        <v>0</v>
      </c>
      <c r="BA22" s="58">
        <v>0</v>
      </c>
      <c r="BB22" s="58">
        <v>11707600</v>
      </c>
      <c r="BC22" s="58">
        <v>0</v>
      </c>
      <c r="BD22" s="58">
        <v>0</v>
      </c>
      <c r="BE22" s="58">
        <v>11707600</v>
      </c>
      <c r="BF22" s="58">
        <v>0</v>
      </c>
      <c r="BG22" s="72">
        <v>255</v>
      </c>
      <c r="BH22" s="72">
        <v>351.1</v>
      </c>
      <c r="BI22" s="72">
        <v>96.100000000000023</v>
      </c>
      <c r="BJ22" s="72">
        <v>37.68627450980393</v>
      </c>
      <c r="BK22" s="72">
        <v>347.1</v>
      </c>
      <c r="BL22" s="72">
        <v>92.100000000000023</v>
      </c>
      <c r="BM22" s="72">
        <v>36.117647058823536</v>
      </c>
      <c r="BN22" s="150" t="s">
        <v>1314</v>
      </c>
      <c r="BO22" s="72" t="s">
        <v>1474</v>
      </c>
    </row>
    <row r="23" spans="1:67" ht="27.6" customHeight="1">
      <c r="A23" s="55">
        <v>14</v>
      </c>
      <c r="B23" s="145" t="s">
        <v>25</v>
      </c>
      <c r="C23" s="147" t="s">
        <v>640</v>
      </c>
      <c r="D23" s="148" t="s">
        <v>641</v>
      </c>
      <c r="E23" s="145">
        <v>1</v>
      </c>
      <c r="F23" s="146" t="s">
        <v>1207</v>
      </c>
      <c r="G23" s="70">
        <v>0</v>
      </c>
      <c r="H23" s="57">
        <v>0</v>
      </c>
      <c r="I23" s="57">
        <v>0</v>
      </c>
      <c r="J23" s="57">
        <v>0</v>
      </c>
      <c r="K23" s="70">
        <v>0</v>
      </c>
      <c r="L23" s="57">
        <v>0</v>
      </c>
      <c r="M23" s="57">
        <v>0</v>
      </c>
      <c r="N23" s="57">
        <v>0</v>
      </c>
      <c r="O23" s="70">
        <v>0</v>
      </c>
      <c r="P23" s="57">
        <v>0</v>
      </c>
      <c r="Q23" s="57">
        <v>0</v>
      </c>
      <c r="R23" s="57">
        <v>0</v>
      </c>
      <c r="S23" s="70">
        <v>0</v>
      </c>
      <c r="T23" s="57">
        <v>0</v>
      </c>
      <c r="U23" s="57">
        <v>0</v>
      </c>
      <c r="V23" s="57">
        <v>0</v>
      </c>
      <c r="W23" s="57"/>
      <c r="X23" s="57"/>
      <c r="Y23" s="57"/>
      <c r="Z23" s="57">
        <v>112500</v>
      </c>
      <c r="AA23" s="57">
        <v>0</v>
      </c>
      <c r="AB23" s="57">
        <v>112500</v>
      </c>
      <c r="AC23" s="59">
        <v>88</v>
      </c>
      <c r="AD23" s="59">
        <v>4</v>
      </c>
      <c r="AE23" s="59">
        <v>0</v>
      </c>
      <c r="AF23" s="59">
        <v>0</v>
      </c>
      <c r="AG23" s="59">
        <v>88</v>
      </c>
      <c r="AH23" s="59">
        <v>4</v>
      </c>
      <c r="AI23" s="57">
        <v>4550000</v>
      </c>
      <c r="AJ23" s="57">
        <v>0</v>
      </c>
      <c r="AK23" s="58">
        <v>2100000</v>
      </c>
      <c r="AL23" s="57">
        <v>2450000</v>
      </c>
      <c r="AM23" s="57">
        <v>0</v>
      </c>
      <c r="AN23" s="70">
        <v>300</v>
      </c>
      <c r="AO23" s="70">
        <v>393.9</v>
      </c>
      <c r="AP23" s="70">
        <v>57.9</v>
      </c>
      <c r="AQ23" s="57">
        <v>20720700</v>
      </c>
      <c r="AR23" s="57">
        <v>0</v>
      </c>
      <c r="AS23" s="57">
        <v>0</v>
      </c>
      <c r="AT23" s="57">
        <v>0</v>
      </c>
      <c r="AU23" s="57">
        <v>0</v>
      </c>
      <c r="AV23" s="58">
        <v>20720700</v>
      </c>
      <c r="AW23" s="58">
        <v>0</v>
      </c>
      <c r="AX23" s="58">
        <v>0</v>
      </c>
      <c r="AY23" s="57">
        <v>0</v>
      </c>
      <c r="AZ23" s="58">
        <v>0</v>
      </c>
      <c r="BA23" s="58">
        <v>0</v>
      </c>
      <c r="BB23" s="58">
        <v>23283200</v>
      </c>
      <c r="BC23" s="58">
        <v>0</v>
      </c>
      <c r="BD23" s="58">
        <v>0</v>
      </c>
      <c r="BE23" s="58">
        <v>23283200</v>
      </c>
      <c r="BF23" s="58">
        <v>0</v>
      </c>
      <c r="BG23" s="72">
        <v>300</v>
      </c>
      <c r="BH23" s="72">
        <v>455.79999999999995</v>
      </c>
      <c r="BI23" s="72">
        <v>155.79999999999995</v>
      </c>
      <c r="BJ23" s="72">
        <v>51.933333333333323</v>
      </c>
      <c r="BK23" s="72">
        <v>451.79999999999995</v>
      </c>
      <c r="BL23" s="72">
        <v>151.79999999999995</v>
      </c>
      <c r="BM23" s="72">
        <v>50.599999999999987</v>
      </c>
      <c r="BN23" s="150" t="s">
        <v>1314</v>
      </c>
      <c r="BO23" s="72" t="s">
        <v>1474</v>
      </c>
    </row>
    <row r="24" spans="1:67" ht="27.6" customHeight="1">
      <c r="A24" s="55">
        <v>15</v>
      </c>
      <c r="B24" s="145" t="s">
        <v>26</v>
      </c>
      <c r="C24" s="147" t="s">
        <v>642</v>
      </c>
      <c r="D24" s="148" t="s">
        <v>643</v>
      </c>
      <c r="E24" s="145">
        <v>1</v>
      </c>
      <c r="F24" s="146" t="s">
        <v>1207</v>
      </c>
      <c r="G24" s="70">
        <v>0</v>
      </c>
      <c r="H24" s="57">
        <v>0</v>
      </c>
      <c r="I24" s="57">
        <v>0</v>
      </c>
      <c r="J24" s="57">
        <v>0</v>
      </c>
      <c r="K24" s="70">
        <v>0</v>
      </c>
      <c r="L24" s="57">
        <v>0</v>
      </c>
      <c r="M24" s="57">
        <v>0</v>
      </c>
      <c r="N24" s="57">
        <v>0</v>
      </c>
      <c r="O24" s="70">
        <v>75.399999999999991</v>
      </c>
      <c r="P24" s="57">
        <v>7728499.9999999991</v>
      </c>
      <c r="Q24" s="57">
        <v>1990600</v>
      </c>
      <c r="R24" s="57">
        <v>5737900</v>
      </c>
      <c r="S24" s="70">
        <v>0</v>
      </c>
      <c r="T24" s="57">
        <v>0</v>
      </c>
      <c r="U24" s="57">
        <v>0</v>
      </c>
      <c r="V24" s="57">
        <v>0</v>
      </c>
      <c r="W24" s="57"/>
      <c r="X24" s="57"/>
      <c r="Y24" s="57"/>
      <c r="Z24" s="57">
        <v>272000</v>
      </c>
      <c r="AA24" s="57">
        <v>0</v>
      </c>
      <c r="AB24" s="57">
        <v>272000</v>
      </c>
      <c r="AC24" s="59">
        <v>178</v>
      </c>
      <c r="AD24" s="59">
        <v>12</v>
      </c>
      <c r="AE24" s="59">
        <v>72</v>
      </c>
      <c r="AF24" s="59">
        <v>4</v>
      </c>
      <c r="AG24" s="59">
        <v>106</v>
      </c>
      <c r="AH24" s="59">
        <v>8</v>
      </c>
      <c r="AI24" s="57">
        <v>5500000</v>
      </c>
      <c r="AJ24" s="57">
        <v>0</v>
      </c>
      <c r="AK24" s="58">
        <v>2950000</v>
      </c>
      <c r="AL24" s="57">
        <v>2550000</v>
      </c>
      <c r="AM24" s="57">
        <v>0</v>
      </c>
      <c r="AN24" s="70">
        <v>210</v>
      </c>
      <c r="AO24" s="70">
        <v>71</v>
      </c>
      <c r="AP24" s="70">
        <v>72.2</v>
      </c>
      <c r="AQ24" s="57">
        <v>886600</v>
      </c>
      <c r="AR24" s="57">
        <v>0</v>
      </c>
      <c r="AS24" s="57">
        <v>0</v>
      </c>
      <c r="AT24" s="57">
        <v>0</v>
      </c>
      <c r="AU24" s="57">
        <v>0</v>
      </c>
      <c r="AV24" s="58">
        <v>886600</v>
      </c>
      <c r="AW24" s="58">
        <v>0</v>
      </c>
      <c r="AX24" s="58">
        <v>0</v>
      </c>
      <c r="AY24" s="57">
        <v>0</v>
      </c>
      <c r="AZ24" s="58">
        <v>0</v>
      </c>
      <c r="BA24" s="58">
        <v>0</v>
      </c>
      <c r="BB24" s="58">
        <v>3708600</v>
      </c>
      <c r="BC24" s="58">
        <v>0</v>
      </c>
      <c r="BD24" s="58">
        <v>0</v>
      </c>
      <c r="BE24" s="58">
        <v>3708600</v>
      </c>
      <c r="BF24" s="58">
        <v>0</v>
      </c>
      <c r="BG24" s="72">
        <v>210</v>
      </c>
      <c r="BH24" s="72">
        <v>230.59999999999997</v>
      </c>
      <c r="BI24" s="72">
        <v>20.599999999999966</v>
      </c>
      <c r="BJ24" s="72">
        <v>9.8095238095237924</v>
      </c>
      <c r="BK24" s="72">
        <v>218.59999999999997</v>
      </c>
      <c r="BL24" s="72">
        <v>8.5999999999999659</v>
      </c>
      <c r="BM24" s="72">
        <v>4.0952380952380789</v>
      </c>
      <c r="BN24" s="150" t="s">
        <v>1314</v>
      </c>
      <c r="BO24" s="72" t="s">
        <v>1474</v>
      </c>
    </row>
    <row r="25" spans="1:67" ht="27.6" customHeight="1">
      <c r="A25" s="55">
        <v>16</v>
      </c>
      <c r="B25" s="145" t="s">
        <v>1158</v>
      </c>
      <c r="C25" s="147" t="s">
        <v>1159</v>
      </c>
      <c r="D25" s="148" t="s">
        <v>895</v>
      </c>
      <c r="E25" s="145">
        <v>1</v>
      </c>
      <c r="F25" s="146" t="s">
        <v>1207</v>
      </c>
      <c r="G25" s="70">
        <v>0</v>
      </c>
      <c r="H25" s="57">
        <v>0</v>
      </c>
      <c r="I25" s="57">
        <v>0</v>
      </c>
      <c r="J25" s="57">
        <v>0</v>
      </c>
      <c r="K25" s="70">
        <v>0</v>
      </c>
      <c r="L25" s="57">
        <v>0</v>
      </c>
      <c r="M25" s="57">
        <v>0</v>
      </c>
      <c r="N25" s="57">
        <v>0</v>
      </c>
      <c r="O25" s="70">
        <v>0</v>
      </c>
      <c r="P25" s="57">
        <v>0</v>
      </c>
      <c r="Q25" s="57">
        <v>0</v>
      </c>
      <c r="R25" s="57">
        <v>0</v>
      </c>
      <c r="S25" s="70">
        <v>0</v>
      </c>
      <c r="T25" s="57">
        <v>0</v>
      </c>
      <c r="U25" s="57">
        <v>0</v>
      </c>
      <c r="V25" s="57">
        <v>0</v>
      </c>
      <c r="W25" s="57"/>
      <c r="X25" s="57"/>
      <c r="Y25" s="57"/>
      <c r="Z25" s="57">
        <v>0</v>
      </c>
      <c r="AA25" s="57">
        <v>0</v>
      </c>
      <c r="AB25" s="57">
        <v>0</v>
      </c>
      <c r="AC25" s="59">
        <v>0</v>
      </c>
      <c r="AD25" s="59">
        <v>0</v>
      </c>
      <c r="AE25" s="59">
        <v>0</v>
      </c>
      <c r="AF25" s="59">
        <v>0</v>
      </c>
      <c r="AG25" s="59">
        <v>0</v>
      </c>
      <c r="AH25" s="59">
        <v>0</v>
      </c>
      <c r="AI25" s="57">
        <v>0</v>
      </c>
      <c r="AJ25" s="57">
        <v>0</v>
      </c>
      <c r="AK25" s="58">
        <v>0</v>
      </c>
      <c r="AL25" s="57">
        <v>0</v>
      </c>
      <c r="AM25" s="57">
        <v>0</v>
      </c>
      <c r="AN25" s="70">
        <v>0</v>
      </c>
      <c r="AO25" s="70">
        <v>0</v>
      </c>
      <c r="AP25" s="70">
        <v>0</v>
      </c>
      <c r="AQ25" s="57">
        <v>0</v>
      </c>
      <c r="AR25" s="57">
        <v>0</v>
      </c>
      <c r="AS25" s="57">
        <v>0</v>
      </c>
      <c r="AT25" s="57">
        <v>0</v>
      </c>
      <c r="AU25" s="57">
        <v>0</v>
      </c>
      <c r="AV25" s="58">
        <v>0</v>
      </c>
      <c r="AW25" s="58">
        <v>0</v>
      </c>
      <c r="AX25" s="58">
        <v>0</v>
      </c>
      <c r="AY25" s="57">
        <v>0</v>
      </c>
      <c r="AZ25" s="58">
        <v>0</v>
      </c>
      <c r="BA25" s="58">
        <v>0</v>
      </c>
      <c r="BB25" s="58">
        <v>0</v>
      </c>
      <c r="BC25" s="58">
        <v>0</v>
      </c>
      <c r="BD25" s="58">
        <v>0</v>
      </c>
      <c r="BE25" s="58">
        <v>0</v>
      </c>
      <c r="BF25" s="58">
        <v>0</v>
      </c>
      <c r="BG25" s="72">
        <v>0</v>
      </c>
      <c r="BH25" s="72">
        <v>0</v>
      </c>
      <c r="BI25" s="72">
        <v>0</v>
      </c>
      <c r="BJ25" s="72">
        <v>0</v>
      </c>
      <c r="BK25" s="72">
        <v>0</v>
      </c>
      <c r="BL25" s="72">
        <v>0</v>
      </c>
      <c r="BM25" s="72">
        <v>0</v>
      </c>
      <c r="BN25" s="150" t="s">
        <v>1314</v>
      </c>
      <c r="BO25" s="72" t="s">
        <v>1474</v>
      </c>
    </row>
    <row r="26" spans="1:67" ht="27.6" customHeight="1">
      <c r="A26" s="55">
        <v>17</v>
      </c>
      <c r="B26" s="145" t="s">
        <v>1208</v>
      </c>
      <c r="C26" s="147" t="s">
        <v>772</v>
      </c>
      <c r="D26" s="148" t="s">
        <v>967</v>
      </c>
      <c r="E26" s="145">
        <v>1</v>
      </c>
      <c r="F26" s="146" t="s">
        <v>1207</v>
      </c>
      <c r="G26" s="70">
        <v>0</v>
      </c>
      <c r="H26" s="57">
        <v>0</v>
      </c>
      <c r="I26" s="57">
        <v>0</v>
      </c>
      <c r="J26" s="57">
        <v>0</v>
      </c>
      <c r="K26" s="70">
        <v>0</v>
      </c>
      <c r="L26" s="57">
        <v>0</v>
      </c>
      <c r="M26" s="57">
        <v>0</v>
      </c>
      <c r="N26" s="57">
        <v>0</v>
      </c>
      <c r="O26" s="70">
        <v>0</v>
      </c>
      <c r="P26" s="57">
        <v>0</v>
      </c>
      <c r="Q26" s="57">
        <v>0</v>
      </c>
      <c r="R26" s="57">
        <v>0</v>
      </c>
      <c r="S26" s="70">
        <v>0</v>
      </c>
      <c r="T26" s="57">
        <v>0</v>
      </c>
      <c r="U26" s="57">
        <v>0</v>
      </c>
      <c r="V26" s="57">
        <v>0</v>
      </c>
      <c r="W26" s="57"/>
      <c r="X26" s="57"/>
      <c r="Y26" s="57"/>
      <c r="Z26" s="57">
        <v>225000</v>
      </c>
      <c r="AA26" s="57">
        <v>0</v>
      </c>
      <c r="AB26" s="57">
        <v>225000</v>
      </c>
      <c r="AC26" s="59">
        <v>34</v>
      </c>
      <c r="AD26" s="59">
        <v>3</v>
      </c>
      <c r="AE26" s="59">
        <v>0</v>
      </c>
      <c r="AF26" s="59">
        <v>0</v>
      </c>
      <c r="AG26" s="59">
        <v>34</v>
      </c>
      <c r="AH26" s="59">
        <v>3</v>
      </c>
      <c r="AI26" s="57">
        <v>1700000</v>
      </c>
      <c r="AJ26" s="57">
        <v>650000</v>
      </c>
      <c r="AK26" s="58">
        <v>0</v>
      </c>
      <c r="AL26" s="57">
        <v>1050000</v>
      </c>
      <c r="AM26" s="57">
        <v>0</v>
      </c>
      <c r="AN26" s="70">
        <v>37.5</v>
      </c>
      <c r="AO26" s="70">
        <v>40</v>
      </c>
      <c r="AP26" s="70">
        <v>0</v>
      </c>
      <c r="AQ26" s="57">
        <v>320000</v>
      </c>
      <c r="AR26" s="57">
        <v>0</v>
      </c>
      <c r="AS26" s="57">
        <v>0</v>
      </c>
      <c r="AT26" s="57">
        <v>0</v>
      </c>
      <c r="AU26" s="57">
        <v>752500</v>
      </c>
      <c r="AV26" s="58">
        <v>0</v>
      </c>
      <c r="AW26" s="58">
        <v>432500</v>
      </c>
      <c r="AX26" s="58">
        <v>0</v>
      </c>
      <c r="AY26" s="57">
        <v>0</v>
      </c>
      <c r="AZ26" s="58">
        <v>0</v>
      </c>
      <c r="BA26" s="58">
        <v>0</v>
      </c>
      <c r="BB26" s="58">
        <v>1275000</v>
      </c>
      <c r="BC26" s="58">
        <v>432500</v>
      </c>
      <c r="BD26" s="58">
        <v>0</v>
      </c>
      <c r="BE26" s="58">
        <v>842500</v>
      </c>
      <c r="BF26" s="58">
        <v>0</v>
      </c>
      <c r="BG26" s="72">
        <v>37.5</v>
      </c>
      <c r="BH26" s="72">
        <v>43</v>
      </c>
      <c r="BI26" s="72">
        <v>5.5</v>
      </c>
      <c r="BJ26" s="72">
        <v>14.666666666666666</v>
      </c>
      <c r="BK26" s="72">
        <v>40</v>
      </c>
      <c r="BL26" s="72">
        <v>2.5</v>
      </c>
      <c r="BM26" s="72">
        <v>6.666666666666667</v>
      </c>
      <c r="BN26" s="150" t="s">
        <v>1314</v>
      </c>
      <c r="BO26" s="72" t="s">
        <v>1474</v>
      </c>
    </row>
    <row r="27" spans="1:67" ht="27.6" customHeight="1">
      <c r="A27" s="55">
        <v>18</v>
      </c>
      <c r="B27" s="145" t="s">
        <v>27</v>
      </c>
      <c r="C27" s="147" t="s">
        <v>646</v>
      </c>
      <c r="D27" s="148" t="s">
        <v>647</v>
      </c>
      <c r="E27" s="145">
        <v>1</v>
      </c>
      <c r="F27" s="146" t="s">
        <v>1209</v>
      </c>
      <c r="G27" s="70">
        <v>0</v>
      </c>
      <c r="H27" s="57">
        <v>0</v>
      </c>
      <c r="I27" s="57">
        <v>0</v>
      </c>
      <c r="J27" s="57">
        <v>0</v>
      </c>
      <c r="K27" s="70">
        <v>17.100000000000001</v>
      </c>
      <c r="L27" s="57">
        <v>1752750</v>
      </c>
      <c r="M27" s="57">
        <v>0</v>
      </c>
      <c r="N27" s="57">
        <v>1752750</v>
      </c>
      <c r="O27" s="70">
        <v>0</v>
      </c>
      <c r="P27" s="57">
        <v>0</v>
      </c>
      <c r="Q27" s="57">
        <v>0</v>
      </c>
      <c r="R27" s="57">
        <v>0</v>
      </c>
      <c r="S27" s="70">
        <v>0</v>
      </c>
      <c r="T27" s="57">
        <v>0</v>
      </c>
      <c r="U27" s="57">
        <v>0</v>
      </c>
      <c r="V27" s="57">
        <v>0</v>
      </c>
      <c r="W27" s="57"/>
      <c r="X27" s="57"/>
      <c r="Y27" s="57"/>
      <c r="Z27" s="57">
        <v>272000</v>
      </c>
      <c r="AA27" s="57">
        <v>0</v>
      </c>
      <c r="AB27" s="57">
        <v>272000</v>
      </c>
      <c r="AC27" s="59">
        <v>80</v>
      </c>
      <c r="AD27" s="59">
        <v>3</v>
      </c>
      <c r="AE27" s="59">
        <v>0</v>
      </c>
      <c r="AF27" s="59">
        <v>0</v>
      </c>
      <c r="AG27" s="59">
        <v>80</v>
      </c>
      <c r="AH27" s="59">
        <v>3</v>
      </c>
      <c r="AI27" s="57">
        <v>4200000</v>
      </c>
      <c r="AJ27" s="57">
        <v>0</v>
      </c>
      <c r="AK27" s="58">
        <v>2100000</v>
      </c>
      <c r="AL27" s="57">
        <v>2100000</v>
      </c>
      <c r="AM27" s="57">
        <v>0</v>
      </c>
      <c r="AN27" s="70">
        <v>255</v>
      </c>
      <c r="AO27" s="70">
        <v>445.70000000000005</v>
      </c>
      <c r="AP27" s="70">
        <v>16.3</v>
      </c>
      <c r="AQ27" s="57">
        <v>33534000</v>
      </c>
      <c r="AR27" s="57">
        <v>0</v>
      </c>
      <c r="AS27" s="57">
        <v>0</v>
      </c>
      <c r="AT27" s="57">
        <v>0</v>
      </c>
      <c r="AU27" s="57">
        <v>0</v>
      </c>
      <c r="AV27" s="58">
        <v>33534000</v>
      </c>
      <c r="AW27" s="58">
        <v>0</v>
      </c>
      <c r="AX27" s="58">
        <v>0</v>
      </c>
      <c r="AY27" s="57">
        <v>0</v>
      </c>
      <c r="AZ27" s="58">
        <v>0</v>
      </c>
      <c r="BA27" s="58">
        <v>0</v>
      </c>
      <c r="BB27" s="58">
        <v>37658750</v>
      </c>
      <c r="BC27" s="58">
        <v>0</v>
      </c>
      <c r="BD27" s="58">
        <v>0</v>
      </c>
      <c r="BE27" s="58">
        <v>37658750</v>
      </c>
      <c r="BF27" s="58">
        <v>0</v>
      </c>
      <c r="BG27" s="72">
        <v>255</v>
      </c>
      <c r="BH27" s="72">
        <v>482.10000000000008</v>
      </c>
      <c r="BI27" s="72">
        <v>227.10000000000008</v>
      </c>
      <c r="BJ27" s="72">
        <v>89.058823529411796</v>
      </c>
      <c r="BK27" s="72">
        <v>479.10000000000008</v>
      </c>
      <c r="BL27" s="72">
        <v>224.10000000000008</v>
      </c>
      <c r="BM27" s="72">
        <v>87.882352941176507</v>
      </c>
      <c r="BN27" s="150" t="s">
        <v>1315</v>
      </c>
      <c r="BO27" s="72" t="s">
        <v>1474</v>
      </c>
    </row>
    <row r="28" spans="1:67" ht="27.6" customHeight="1">
      <c r="A28" s="55">
        <v>19</v>
      </c>
      <c r="B28" s="145" t="s">
        <v>28</v>
      </c>
      <c r="C28" s="147" t="s">
        <v>650</v>
      </c>
      <c r="D28" s="148" t="s">
        <v>651</v>
      </c>
      <c r="E28" s="145">
        <v>1</v>
      </c>
      <c r="F28" s="146" t="s">
        <v>1209</v>
      </c>
      <c r="G28" s="70">
        <v>0</v>
      </c>
      <c r="H28" s="57">
        <v>0</v>
      </c>
      <c r="I28" s="57">
        <v>0</v>
      </c>
      <c r="J28" s="57">
        <v>0</v>
      </c>
      <c r="K28" s="70">
        <v>13.8</v>
      </c>
      <c r="L28" s="57">
        <v>1414500</v>
      </c>
      <c r="M28" s="57">
        <v>0</v>
      </c>
      <c r="N28" s="57">
        <v>1414500</v>
      </c>
      <c r="O28" s="70">
        <v>0</v>
      </c>
      <c r="P28" s="57">
        <v>0</v>
      </c>
      <c r="Q28" s="57">
        <v>0</v>
      </c>
      <c r="R28" s="57">
        <v>0</v>
      </c>
      <c r="S28" s="70">
        <v>0</v>
      </c>
      <c r="T28" s="57">
        <v>0</v>
      </c>
      <c r="U28" s="57">
        <v>0</v>
      </c>
      <c r="V28" s="57">
        <v>0</v>
      </c>
      <c r="W28" s="57"/>
      <c r="X28" s="57"/>
      <c r="Y28" s="57"/>
      <c r="Z28" s="57">
        <v>0</v>
      </c>
      <c r="AA28" s="57">
        <v>0</v>
      </c>
      <c r="AB28" s="57">
        <v>0</v>
      </c>
      <c r="AC28" s="59">
        <v>0</v>
      </c>
      <c r="AD28" s="59">
        <v>0</v>
      </c>
      <c r="AE28" s="59">
        <v>0</v>
      </c>
      <c r="AF28" s="59">
        <v>0</v>
      </c>
      <c r="AG28" s="59">
        <v>0</v>
      </c>
      <c r="AH28" s="59">
        <v>0</v>
      </c>
      <c r="AI28" s="57">
        <v>0</v>
      </c>
      <c r="AJ28" s="57">
        <v>0</v>
      </c>
      <c r="AK28" s="58">
        <v>0</v>
      </c>
      <c r="AL28" s="57">
        <v>0</v>
      </c>
      <c r="AM28" s="57">
        <v>0</v>
      </c>
      <c r="AN28" s="70">
        <v>100</v>
      </c>
      <c r="AO28" s="70">
        <v>162.39999999999998</v>
      </c>
      <c r="AP28" s="70">
        <v>0</v>
      </c>
      <c r="AQ28" s="57">
        <v>8517600</v>
      </c>
      <c r="AR28" s="57">
        <v>0</v>
      </c>
      <c r="AS28" s="57">
        <v>0</v>
      </c>
      <c r="AT28" s="57">
        <v>0</v>
      </c>
      <c r="AU28" s="57">
        <v>0</v>
      </c>
      <c r="AV28" s="58">
        <v>8517600</v>
      </c>
      <c r="AW28" s="58">
        <v>0</v>
      </c>
      <c r="AX28" s="58">
        <v>0</v>
      </c>
      <c r="AY28" s="57">
        <v>0</v>
      </c>
      <c r="AZ28" s="58">
        <v>0</v>
      </c>
      <c r="BA28" s="58">
        <v>0</v>
      </c>
      <c r="BB28" s="58">
        <v>9932100</v>
      </c>
      <c r="BC28" s="58">
        <v>0</v>
      </c>
      <c r="BD28" s="58">
        <v>0</v>
      </c>
      <c r="BE28" s="58">
        <v>9932100</v>
      </c>
      <c r="BF28" s="58">
        <v>0</v>
      </c>
      <c r="BG28" s="72">
        <v>100</v>
      </c>
      <c r="BH28" s="72">
        <v>176.2</v>
      </c>
      <c r="BI28" s="72">
        <v>76.199999999999989</v>
      </c>
      <c r="BJ28" s="72">
        <v>76.199999999999989</v>
      </c>
      <c r="BK28" s="72">
        <v>176.2</v>
      </c>
      <c r="BL28" s="72">
        <v>76.199999999999989</v>
      </c>
      <c r="BM28" s="72">
        <v>76.199999999999989</v>
      </c>
      <c r="BN28" s="150" t="s">
        <v>1315</v>
      </c>
      <c r="BO28" s="72" t="s">
        <v>1474</v>
      </c>
    </row>
    <row r="29" spans="1:67" ht="27.6" customHeight="1">
      <c r="A29" s="55">
        <v>20</v>
      </c>
      <c r="B29" s="145" t="s">
        <v>29</v>
      </c>
      <c r="C29" s="147" t="s">
        <v>652</v>
      </c>
      <c r="D29" s="148" t="s">
        <v>653</v>
      </c>
      <c r="E29" s="145">
        <v>1</v>
      </c>
      <c r="F29" s="146" t="s">
        <v>1209</v>
      </c>
      <c r="G29" s="70">
        <v>0</v>
      </c>
      <c r="H29" s="57">
        <v>0</v>
      </c>
      <c r="I29" s="57">
        <v>0</v>
      </c>
      <c r="J29" s="57">
        <v>0</v>
      </c>
      <c r="K29" s="70">
        <v>0</v>
      </c>
      <c r="L29" s="57">
        <v>0</v>
      </c>
      <c r="M29" s="57">
        <v>0</v>
      </c>
      <c r="N29" s="57">
        <v>0</v>
      </c>
      <c r="O29" s="70">
        <v>0</v>
      </c>
      <c r="P29" s="57">
        <v>0</v>
      </c>
      <c r="Q29" s="57">
        <v>0</v>
      </c>
      <c r="R29" s="57">
        <v>0</v>
      </c>
      <c r="S29" s="70">
        <v>0</v>
      </c>
      <c r="T29" s="57">
        <v>0</v>
      </c>
      <c r="U29" s="57">
        <v>0</v>
      </c>
      <c r="V29" s="57">
        <v>0</v>
      </c>
      <c r="W29" s="57"/>
      <c r="X29" s="57"/>
      <c r="Y29" s="57"/>
      <c r="Z29" s="57">
        <v>0</v>
      </c>
      <c r="AA29" s="57">
        <v>0</v>
      </c>
      <c r="AB29" s="57">
        <v>0</v>
      </c>
      <c r="AC29" s="59">
        <v>34</v>
      </c>
      <c r="AD29" s="59">
        <v>2</v>
      </c>
      <c r="AE29" s="59">
        <v>0</v>
      </c>
      <c r="AF29" s="59">
        <v>0</v>
      </c>
      <c r="AG29" s="59">
        <v>34</v>
      </c>
      <c r="AH29" s="59">
        <v>2</v>
      </c>
      <c r="AI29" s="57">
        <v>1700000</v>
      </c>
      <c r="AJ29" s="57">
        <v>0</v>
      </c>
      <c r="AK29" s="58">
        <v>650000</v>
      </c>
      <c r="AL29" s="57">
        <v>1050000</v>
      </c>
      <c r="AM29" s="57">
        <v>0</v>
      </c>
      <c r="AN29" s="70">
        <v>75</v>
      </c>
      <c r="AO29" s="70">
        <v>39.1</v>
      </c>
      <c r="AP29" s="70">
        <v>40.599999999999994</v>
      </c>
      <c r="AQ29" s="57">
        <v>801350</v>
      </c>
      <c r="AR29" s="57">
        <v>0</v>
      </c>
      <c r="AS29" s="57">
        <v>0</v>
      </c>
      <c r="AT29" s="57">
        <v>0</v>
      </c>
      <c r="AU29" s="57">
        <v>0</v>
      </c>
      <c r="AV29" s="58">
        <v>801350</v>
      </c>
      <c r="AW29" s="58">
        <v>0</v>
      </c>
      <c r="AX29" s="58">
        <v>0</v>
      </c>
      <c r="AY29" s="57">
        <v>0</v>
      </c>
      <c r="AZ29" s="58">
        <v>0</v>
      </c>
      <c r="BA29" s="58">
        <v>0</v>
      </c>
      <c r="BB29" s="58">
        <v>1851350</v>
      </c>
      <c r="BC29" s="58">
        <v>0</v>
      </c>
      <c r="BD29" s="58">
        <v>0</v>
      </c>
      <c r="BE29" s="58">
        <v>1851350</v>
      </c>
      <c r="BF29" s="58">
        <v>0</v>
      </c>
      <c r="BG29" s="72">
        <v>75</v>
      </c>
      <c r="BH29" s="72">
        <v>81.699999999999989</v>
      </c>
      <c r="BI29" s="72">
        <v>6.6999999999999886</v>
      </c>
      <c r="BJ29" s="72">
        <v>8.9333333333333176</v>
      </c>
      <c r="BK29" s="72">
        <v>79.699999999999989</v>
      </c>
      <c r="BL29" s="72">
        <v>4.6999999999999886</v>
      </c>
      <c r="BM29" s="72">
        <v>6.2666666666666506</v>
      </c>
      <c r="BN29" s="150" t="s">
        <v>1315</v>
      </c>
      <c r="BO29" s="72" t="s">
        <v>1474</v>
      </c>
    </row>
    <row r="30" spans="1:67" ht="27.6" customHeight="1">
      <c r="A30" s="55">
        <v>21</v>
      </c>
      <c r="B30" s="145" t="s">
        <v>30</v>
      </c>
      <c r="C30" s="147" t="s">
        <v>644</v>
      </c>
      <c r="D30" s="148" t="s">
        <v>645</v>
      </c>
      <c r="E30" s="145">
        <v>1</v>
      </c>
      <c r="F30" s="146" t="s">
        <v>1209</v>
      </c>
      <c r="G30" s="70">
        <v>0</v>
      </c>
      <c r="H30" s="57">
        <v>0</v>
      </c>
      <c r="I30" s="57">
        <v>0</v>
      </c>
      <c r="J30" s="57">
        <v>0</v>
      </c>
      <c r="K30" s="70">
        <v>0</v>
      </c>
      <c r="L30" s="57">
        <v>0</v>
      </c>
      <c r="M30" s="57">
        <v>0</v>
      </c>
      <c r="N30" s="57">
        <v>0</v>
      </c>
      <c r="O30" s="70">
        <v>105.60000000000001</v>
      </c>
      <c r="P30" s="57">
        <v>10824000</v>
      </c>
      <c r="Q30" s="57">
        <v>0</v>
      </c>
      <c r="R30" s="57">
        <v>10824000</v>
      </c>
      <c r="S30" s="70">
        <v>0</v>
      </c>
      <c r="T30" s="57">
        <v>0</v>
      </c>
      <c r="U30" s="57">
        <v>0</v>
      </c>
      <c r="V30" s="57">
        <v>0</v>
      </c>
      <c r="W30" s="57"/>
      <c r="X30" s="57"/>
      <c r="Y30" s="57"/>
      <c r="Z30" s="57">
        <v>136000</v>
      </c>
      <c r="AA30" s="57">
        <v>0</v>
      </c>
      <c r="AB30" s="57">
        <v>136000</v>
      </c>
      <c r="AC30" s="59">
        <v>104</v>
      </c>
      <c r="AD30" s="59">
        <v>4</v>
      </c>
      <c r="AE30" s="59">
        <v>0</v>
      </c>
      <c r="AF30" s="59">
        <v>0</v>
      </c>
      <c r="AG30" s="59">
        <v>104</v>
      </c>
      <c r="AH30" s="59">
        <v>4</v>
      </c>
      <c r="AI30" s="57">
        <v>5200000</v>
      </c>
      <c r="AJ30" s="57">
        <v>0</v>
      </c>
      <c r="AK30" s="58">
        <v>3500000</v>
      </c>
      <c r="AL30" s="57">
        <v>1700000</v>
      </c>
      <c r="AM30" s="57">
        <v>0</v>
      </c>
      <c r="AN30" s="70">
        <v>240</v>
      </c>
      <c r="AO30" s="70">
        <v>432.8</v>
      </c>
      <c r="AP30" s="70">
        <v>55.8</v>
      </c>
      <c r="AQ30" s="57">
        <v>42386300</v>
      </c>
      <c r="AR30" s="57">
        <v>0</v>
      </c>
      <c r="AS30" s="57">
        <v>0</v>
      </c>
      <c r="AT30" s="57">
        <v>0</v>
      </c>
      <c r="AU30" s="57">
        <v>0</v>
      </c>
      <c r="AV30" s="58">
        <v>42386300</v>
      </c>
      <c r="AW30" s="58">
        <v>0</v>
      </c>
      <c r="AX30" s="58">
        <v>0</v>
      </c>
      <c r="AY30" s="57">
        <v>0</v>
      </c>
      <c r="AZ30" s="58">
        <v>0</v>
      </c>
      <c r="BA30" s="58">
        <v>0</v>
      </c>
      <c r="BB30" s="58">
        <v>44222300</v>
      </c>
      <c r="BC30" s="58">
        <v>0</v>
      </c>
      <c r="BD30" s="58">
        <v>0</v>
      </c>
      <c r="BE30" s="58">
        <v>44222300</v>
      </c>
      <c r="BF30" s="58">
        <v>0</v>
      </c>
      <c r="BG30" s="72">
        <v>240</v>
      </c>
      <c r="BH30" s="72">
        <v>598.19999999999993</v>
      </c>
      <c r="BI30" s="72">
        <v>358.19999999999993</v>
      </c>
      <c r="BJ30" s="72">
        <v>149.24999999999997</v>
      </c>
      <c r="BK30" s="72">
        <v>594.19999999999993</v>
      </c>
      <c r="BL30" s="72">
        <v>354.19999999999993</v>
      </c>
      <c r="BM30" s="72">
        <v>147.58333333333331</v>
      </c>
      <c r="BN30" s="150" t="s">
        <v>1315</v>
      </c>
      <c r="BO30" s="72" t="s">
        <v>1474</v>
      </c>
    </row>
    <row r="31" spans="1:67" ht="27.6" customHeight="1">
      <c r="A31" s="55">
        <v>22</v>
      </c>
      <c r="B31" s="145" t="s">
        <v>31</v>
      </c>
      <c r="C31" s="147" t="s">
        <v>654</v>
      </c>
      <c r="D31" s="148" t="s">
        <v>634</v>
      </c>
      <c r="E31" s="145">
        <v>1</v>
      </c>
      <c r="F31" s="146" t="s">
        <v>1209</v>
      </c>
      <c r="G31" s="70">
        <v>0</v>
      </c>
      <c r="H31" s="57">
        <v>0</v>
      </c>
      <c r="I31" s="57">
        <v>0</v>
      </c>
      <c r="J31" s="57">
        <v>0</v>
      </c>
      <c r="K31" s="70">
        <v>0</v>
      </c>
      <c r="L31" s="57">
        <v>0</v>
      </c>
      <c r="M31" s="57">
        <v>0</v>
      </c>
      <c r="N31" s="57">
        <v>0</v>
      </c>
      <c r="O31" s="70">
        <v>0</v>
      </c>
      <c r="P31" s="57">
        <v>0</v>
      </c>
      <c r="Q31" s="57">
        <v>0</v>
      </c>
      <c r="R31" s="57">
        <v>0</v>
      </c>
      <c r="S31" s="70">
        <v>0</v>
      </c>
      <c r="T31" s="57">
        <v>0</v>
      </c>
      <c r="U31" s="57">
        <v>0</v>
      </c>
      <c r="V31" s="57">
        <v>0</v>
      </c>
      <c r="W31" s="57"/>
      <c r="X31" s="57"/>
      <c r="Y31" s="57"/>
      <c r="Z31" s="57">
        <v>0</v>
      </c>
      <c r="AA31" s="57">
        <v>0</v>
      </c>
      <c r="AB31" s="57">
        <v>0</v>
      </c>
      <c r="AC31" s="59">
        <v>160</v>
      </c>
      <c r="AD31" s="59">
        <v>6</v>
      </c>
      <c r="AE31" s="59">
        <v>0</v>
      </c>
      <c r="AF31" s="59">
        <v>0</v>
      </c>
      <c r="AG31" s="59">
        <v>160</v>
      </c>
      <c r="AH31" s="59">
        <v>6</v>
      </c>
      <c r="AI31" s="57">
        <v>8150000</v>
      </c>
      <c r="AJ31" s="57">
        <v>0</v>
      </c>
      <c r="AK31" s="58">
        <v>2550000</v>
      </c>
      <c r="AL31" s="57">
        <v>5600000</v>
      </c>
      <c r="AM31" s="57">
        <v>0</v>
      </c>
      <c r="AN31" s="70">
        <v>62.5</v>
      </c>
      <c r="AO31" s="70">
        <v>27.3</v>
      </c>
      <c r="AP31" s="70">
        <v>49.7</v>
      </c>
      <c r="AQ31" s="57">
        <v>2472250</v>
      </c>
      <c r="AR31" s="57">
        <v>0</v>
      </c>
      <c r="AS31" s="57">
        <v>0</v>
      </c>
      <c r="AT31" s="57">
        <v>0</v>
      </c>
      <c r="AU31" s="57">
        <v>0</v>
      </c>
      <c r="AV31" s="58">
        <v>2472250</v>
      </c>
      <c r="AW31" s="58">
        <v>0</v>
      </c>
      <c r="AX31" s="58">
        <v>0</v>
      </c>
      <c r="AY31" s="57">
        <v>0</v>
      </c>
      <c r="AZ31" s="58">
        <v>0</v>
      </c>
      <c r="BA31" s="58">
        <v>0</v>
      </c>
      <c r="BB31" s="58">
        <v>8072250</v>
      </c>
      <c r="BC31" s="58">
        <v>0</v>
      </c>
      <c r="BD31" s="58">
        <v>0</v>
      </c>
      <c r="BE31" s="58">
        <v>8072250</v>
      </c>
      <c r="BF31" s="58">
        <v>0</v>
      </c>
      <c r="BG31" s="72">
        <v>62.5</v>
      </c>
      <c r="BH31" s="72">
        <v>83</v>
      </c>
      <c r="BI31" s="72">
        <v>20.5</v>
      </c>
      <c r="BJ31" s="72">
        <v>32.800000000000004</v>
      </c>
      <c r="BK31" s="72">
        <v>77</v>
      </c>
      <c r="BL31" s="72">
        <v>14.5</v>
      </c>
      <c r="BM31" s="72">
        <v>23.200000000000003</v>
      </c>
      <c r="BN31" s="150" t="s">
        <v>1315</v>
      </c>
      <c r="BO31" s="72" t="s">
        <v>1474</v>
      </c>
    </row>
    <row r="32" spans="1:67" ht="27.6" customHeight="1">
      <c r="A32" s="55">
        <v>23</v>
      </c>
      <c r="B32" s="145" t="s">
        <v>32</v>
      </c>
      <c r="C32" s="147" t="s">
        <v>648</v>
      </c>
      <c r="D32" s="148" t="s">
        <v>649</v>
      </c>
      <c r="E32" s="145">
        <v>1</v>
      </c>
      <c r="F32" s="146" t="s">
        <v>1209</v>
      </c>
      <c r="G32" s="70">
        <v>0</v>
      </c>
      <c r="H32" s="57">
        <v>0</v>
      </c>
      <c r="I32" s="57">
        <v>0</v>
      </c>
      <c r="J32" s="57">
        <v>0</v>
      </c>
      <c r="K32" s="70">
        <v>20.100000000000001</v>
      </c>
      <c r="L32" s="57">
        <v>2060250</v>
      </c>
      <c r="M32" s="57">
        <v>0</v>
      </c>
      <c r="N32" s="57">
        <v>2060250</v>
      </c>
      <c r="O32" s="70">
        <v>60.7</v>
      </c>
      <c r="P32" s="57">
        <v>6221750</v>
      </c>
      <c r="Q32" s="57">
        <v>0</v>
      </c>
      <c r="R32" s="57">
        <v>6221750</v>
      </c>
      <c r="S32" s="70">
        <v>0</v>
      </c>
      <c r="T32" s="57">
        <v>0</v>
      </c>
      <c r="U32" s="57">
        <v>0</v>
      </c>
      <c r="V32" s="57">
        <v>0</v>
      </c>
      <c r="W32" s="57"/>
      <c r="X32" s="57"/>
      <c r="Y32" s="57"/>
      <c r="Z32" s="57">
        <v>112500</v>
      </c>
      <c r="AA32" s="57">
        <v>0</v>
      </c>
      <c r="AB32" s="57">
        <v>112500</v>
      </c>
      <c r="AC32" s="59">
        <v>66</v>
      </c>
      <c r="AD32" s="59">
        <v>4</v>
      </c>
      <c r="AE32" s="59">
        <v>0</v>
      </c>
      <c r="AF32" s="59">
        <v>0</v>
      </c>
      <c r="AG32" s="59">
        <v>66</v>
      </c>
      <c r="AH32" s="59">
        <v>4</v>
      </c>
      <c r="AI32" s="57">
        <v>3550000</v>
      </c>
      <c r="AJ32" s="57">
        <v>0</v>
      </c>
      <c r="AK32" s="58">
        <v>1450000</v>
      </c>
      <c r="AL32" s="57">
        <v>2100000</v>
      </c>
      <c r="AM32" s="57">
        <v>0</v>
      </c>
      <c r="AN32" s="70">
        <v>150</v>
      </c>
      <c r="AO32" s="70">
        <v>334.9</v>
      </c>
      <c r="AP32" s="70">
        <v>96.5</v>
      </c>
      <c r="AQ32" s="57">
        <v>38411100</v>
      </c>
      <c r="AR32" s="57">
        <v>0</v>
      </c>
      <c r="AS32" s="57">
        <v>0</v>
      </c>
      <c r="AT32" s="57">
        <v>0</v>
      </c>
      <c r="AU32" s="57">
        <v>0</v>
      </c>
      <c r="AV32" s="58">
        <v>38411100</v>
      </c>
      <c r="AW32" s="58">
        <v>0</v>
      </c>
      <c r="AX32" s="58">
        <v>0</v>
      </c>
      <c r="AY32" s="57">
        <v>0</v>
      </c>
      <c r="AZ32" s="58">
        <v>0</v>
      </c>
      <c r="BA32" s="58">
        <v>0</v>
      </c>
      <c r="BB32" s="58">
        <v>42683850</v>
      </c>
      <c r="BC32" s="58">
        <v>0</v>
      </c>
      <c r="BD32" s="58">
        <v>0</v>
      </c>
      <c r="BE32" s="58">
        <v>42683850</v>
      </c>
      <c r="BF32" s="58">
        <v>0</v>
      </c>
      <c r="BG32" s="72">
        <v>150</v>
      </c>
      <c r="BH32" s="72">
        <v>516.20000000000005</v>
      </c>
      <c r="BI32" s="72">
        <v>366.20000000000005</v>
      </c>
      <c r="BJ32" s="72">
        <v>244.13333333333335</v>
      </c>
      <c r="BK32" s="72">
        <v>512.20000000000005</v>
      </c>
      <c r="BL32" s="72">
        <v>362.20000000000005</v>
      </c>
      <c r="BM32" s="72">
        <v>241.46666666666673</v>
      </c>
      <c r="BN32" s="150" t="s">
        <v>1315</v>
      </c>
      <c r="BO32" s="72" t="s">
        <v>1474</v>
      </c>
    </row>
    <row r="33" spans="1:67" ht="27.6" customHeight="1">
      <c r="A33" s="55">
        <v>24</v>
      </c>
      <c r="B33" s="145" t="s">
        <v>33</v>
      </c>
      <c r="C33" s="147" t="s">
        <v>662</v>
      </c>
      <c r="D33" s="148" t="s">
        <v>663</v>
      </c>
      <c r="E33" s="145">
        <v>1</v>
      </c>
      <c r="F33" s="146" t="s">
        <v>1210</v>
      </c>
      <c r="G33" s="70">
        <v>0</v>
      </c>
      <c r="H33" s="57">
        <v>0</v>
      </c>
      <c r="I33" s="57">
        <v>0</v>
      </c>
      <c r="J33" s="57">
        <v>0</v>
      </c>
      <c r="K33" s="70">
        <v>0</v>
      </c>
      <c r="L33" s="57">
        <v>0</v>
      </c>
      <c r="M33" s="57">
        <v>0</v>
      </c>
      <c r="N33" s="57">
        <v>0</v>
      </c>
      <c r="O33" s="70">
        <v>0</v>
      </c>
      <c r="P33" s="57">
        <v>0</v>
      </c>
      <c r="Q33" s="57">
        <v>0</v>
      </c>
      <c r="R33" s="57">
        <v>0</v>
      </c>
      <c r="S33" s="70">
        <v>0</v>
      </c>
      <c r="T33" s="57">
        <v>0</v>
      </c>
      <c r="U33" s="57">
        <v>0</v>
      </c>
      <c r="V33" s="57">
        <v>0</v>
      </c>
      <c r="W33" s="57"/>
      <c r="X33" s="57"/>
      <c r="Y33" s="57"/>
      <c r="Z33" s="57">
        <v>136000</v>
      </c>
      <c r="AA33" s="57">
        <v>0</v>
      </c>
      <c r="AB33" s="57">
        <v>136000</v>
      </c>
      <c r="AC33" s="59">
        <v>40</v>
      </c>
      <c r="AD33" s="59">
        <v>2</v>
      </c>
      <c r="AE33" s="59">
        <v>0</v>
      </c>
      <c r="AF33" s="59">
        <v>0</v>
      </c>
      <c r="AG33" s="59">
        <v>40</v>
      </c>
      <c r="AH33" s="59">
        <v>2</v>
      </c>
      <c r="AI33" s="57">
        <v>2100000</v>
      </c>
      <c r="AJ33" s="57">
        <v>0</v>
      </c>
      <c r="AK33" s="58">
        <v>0</v>
      </c>
      <c r="AL33" s="57">
        <v>2100000</v>
      </c>
      <c r="AM33" s="57">
        <v>0</v>
      </c>
      <c r="AN33" s="70">
        <v>240</v>
      </c>
      <c r="AO33" s="70">
        <v>234.6</v>
      </c>
      <c r="AP33" s="70">
        <v>32.5</v>
      </c>
      <c r="AQ33" s="57">
        <v>4620550</v>
      </c>
      <c r="AR33" s="57">
        <v>0</v>
      </c>
      <c r="AS33" s="57">
        <v>0</v>
      </c>
      <c r="AT33" s="57">
        <v>0</v>
      </c>
      <c r="AU33" s="57">
        <v>0</v>
      </c>
      <c r="AV33" s="58">
        <v>4620550</v>
      </c>
      <c r="AW33" s="58">
        <v>0</v>
      </c>
      <c r="AX33" s="58">
        <v>0</v>
      </c>
      <c r="AY33" s="57">
        <v>0</v>
      </c>
      <c r="AZ33" s="58">
        <v>0</v>
      </c>
      <c r="BA33" s="58">
        <v>0</v>
      </c>
      <c r="BB33" s="58">
        <v>6856550</v>
      </c>
      <c r="BC33" s="58">
        <v>0</v>
      </c>
      <c r="BD33" s="58">
        <v>0</v>
      </c>
      <c r="BE33" s="58">
        <v>6856550</v>
      </c>
      <c r="BF33" s="58">
        <v>0</v>
      </c>
      <c r="BG33" s="72">
        <v>240</v>
      </c>
      <c r="BH33" s="72">
        <v>269.10000000000002</v>
      </c>
      <c r="BI33" s="72">
        <v>29.100000000000023</v>
      </c>
      <c r="BJ33" s="72">
        <v>12.125000000000009</v>
      </c>
      <c r="BK33" s="72">
        <v>267.10000000000002</v>
      </c>
      <c r="BL33" s="72">
        <v>27.100000000000023</v>
      </c>
      <c r="BM33" s="72">
        <v>11.291666666666677</v>
      </c>
      <c r="BN33" s="150" t="s">
        <v>1316</v>
      </c>
      <c r="BO33" s="72" t="s">
        <v>1474</v>
      </c>
    </row>
    <row r="34" spans="1:67" ht="27.6" customHeight="1">
      <c r="A34" s="55">
        <v>25</v>
      </c>
      <c r="B34" s="145" t="s">
        <v>34</v>
      </c>
      <c r="C34" s="147" t="s">
        <v>664</v>
      </c>
      <c r="D34" s="148" t="s">
        <v>665</v>
      </c>
      <c r="E34" s="145">
        <v>1</v>
      </c>
      <c r="F34" s="146" t="s">
        <v>1210</v>
      </c>
      <c r="G34" s="70">
        <v>0</v>
      </c>
      <c r="H34" s="57">
        <v>0</v>
      </c>
      <c r="I34" s="57">
        <v>0</v>
      </c>
      <c r="J34" s="57">
        <v>0</v>
      </c>
      <c r="K34" s="70">
        <v>0</v>
      </c>
      <c r="L34" s="57">
        <v>0</v>
      </c>
      <c r="M34" s="57">
        <v>0</v>
      </c>
      <c r="N34" s="57">
        <v>0</v>
      </c>
      <c r="O34" s="70">
        <v>0</v>
      </c>
      <c r="P34" s="57">
        <v>0</v>
      </c>
      <c r="Q34" s="57">
        <v>0</v>
      </c>
      <c r="R34" s="57">
        <v>0</v>
      </c>
      <c r="S34" s="70">
        <v>0</v>
      </c>
      <c r="T34" s="57">
        <v>0</v>
      </c>
      <c r="U34" s="57">
        <v>0</v>
      </c>
      <c r="V34" s="57">
        <v>0</v>
      </c>
      <c r="W34" s="57"/>
      <c r="X34" s="57"/>
      <c r="Y34" s="57"/>
      <c r="Z34" s="57">
        <v>0</v>
      </c>
      <c r="AA34" s="57">
        <v>0</v>
      </c>
      <c r="AB34" s="57">
        <v>0</v>
      </c>
      <c r="AC34" s="59">
        <v>0</v>
      </c>
      <c r="AD34" s="59">
        <v>0</v>
      </c>
      <c r="AE34" s="59">
        <v>0</v>
      </c>
      <c r="AF34" s="59">
        <v>0</v>
      </c>
      <c r="AG34" s="59">
        <v>0</v>
      </c>
      <c r="AH34" s="59">
        <v>0</v>
      </c>
      <c r="AI34" s="57">
        <v>0</v>
      </c>
      <c r="AJ34" s="57">
        <v>0</v>
      </c>
      <c r="AK34" s="58">
        <v>0</v>
      </c>
      <c r="AL34" s="57">
        <v>0</v>
      </c>
      <c r="AM34" s="57">
        <v>0</v>
      </c>
      <c r="AN34" s="70">
        <v>0</v>
      </c>
      <c r="AO34" s="70">
        <v>0</v>
      </c>
      <c r="AP34" s="70">
        <v>0</v>
      </c>
      <c r="AQ34" s="57">
        <v>0</v>
      </c>
      <c r="AR34" s="57">
        <v>0</v>
      </c>
      <c r="AS34" s="57">
        <v>0</v>
      </c>
      <c r="AT34" s="57">
        <v>0</v>
      </c>
      <c r="AU34" s="57">
        <v>0</v>
      </c>
      <c r="AV34" s="58">
        <v>0</v>
      </c>
      <c r="AW34" s="58">
        <v>0</v>
      </c>
      <c r="AX34" s="58">
        <v>0</v>
      </c>
      <c r="AY34" s="57">
        <v>0</v>
      </c>
      <c r="AZ34" s="58">
        <v>0</v>
      </c>
      <c r="BA34" s="58">
        <v>0</v>
      </c>
      <c r="BB34" s="58">
        <v>0</v>
      </c>
      <c r="BC34" s="58">
        <v>0</v>
      </c>
      <c r="BD34" s="58">
        <v>0</v>
      </c>
      <c r="BE34" s="58">
        <v>0</v>
      </c>
      <c r="BF34" s="58">
        <v>0</v>
      </c>
      <c r="BG34" s="72">
        <v>0</v>
      </c>
      <c r="BH34" s="72">
        <v>0</v>
      </c>
      <c r="BI34" s="72">
        <v>0</v>
      </c>
      <c r="BJ34" s="72">
        <v>0</v>
      </c>
      <c r="BK34" s="72">
        <v>0</v>
      </c>
      <c r="BL34" s="72">
        <v>0</v>
      </c>
      <c r="BM34" s="72">
        <v>0</v>
      </c>
      <c r="BN34" s="150" t="s">
        <v>1316</v>
      </c>
      <c r="BO34" s="72" t="s">
        <v>1474</v>
      </c>
    </row>
    <row r="35" spans="1:67" ht="27.6" customHeight="1">
      <c r="A35" s="55">
        <v>26</v>
      </c>
      <c r="B35" s="145" t="s">
        <v>35</v>
      </c>
      <c r="C35" s="147" t="s">
        <v>629</v>
      </c>
      <c r="D35" s="148" t="s">
        <v>666</v>
      </c>
      <c r="E35" s="145">
        <v>1</v>
      </c>
      <c r="F35" s="146" t="s">
        <v>1210</v>
      </c>
      <c r="G35" s="70">
        <v>0</v>
      </c>
      <c r="H35" s="57">
        <v>0</v>
      </c>
      <c r="I35" s="57">
        <v>0</v>
      </c>
      <c r="J35" s="57">
        <v>0</v>
      </c>
      <c r="K35" s="70">
        <v>0</v>
      </c>
      <c r="L35" s="57">
        <v>0</v>
      </c>
      <c r="M35" s="57">
        <v>0</v>
      </c>
      <c r="N35" s="57">
        <v>0</v>
      </c>
      <c r="O35" s="70">
        <v>60.7</v>
      </c>
      <c r="P35" s="57">
        <v>6221750</v>
      </c>
      <c r="Q35" s="57">
        <v>0</v>
      </c>
      <c r="R35" s="57">
        <v>6221750</v>
      </c>
      <c r="S35" s="70">
        <v>30.7</v>
      </c>
      <c r="T35" s="57">
        <v>3146750</v>
      </c>
      <c r="U35" s="57">
        <v>0</v>
      </c>
      <c r="V35" s="57">
        <v>3146750</v>
      </c>
      <c r="W35" s="57"/>
      <c r="X35" s="57"/>
      <c r="Y35" s="57"/>
      <c r="Z35" s="57">
        <v>119500</v>
      </c>
      <c r="AA35" s="57">
        <v>0</v>
      </c>
      <c r="AB35" s="57">
        <v>119500</v>
      </c>
      <c r="AC35" s="59">
        <v>50</v>
      </c>
      <c r="AD35" s="59">
        <v>2</v>
      </c>
      <c r="AE35" s="59">
        <v>0</v>
      </c>
      <c r="AF35" s="59">
        <v>0</v>
      </c>
      <c r="AG35" s="59">
        <v>50</v>
      </c>
      <c r="AH35" s="59">
        <v>2</v>
      </c>
      <c r="AI35" s="57">
        <v>2625000</v>
      </c>
      <c r="AJ35" s="57">
        <v>0</v>
      </c>
      <c r="AK35" s="58">
        <v>0</v>
      </c>
      <c r="AL35" s="57">
        <v>2625000</v>
      </c>
      <c r="AM35" s="57">
        <v>0</v>
      </c>
      <c r="AN35" s="70">
        <v>105</v>
      </c>
      <c r="AO35" s="70">
        <v>194.8</v>
      </c>
      <c r="AP35" s="70">
        <v>0</v>
      </c>
      <c r="AQ35" s="57">
        <v>12257700</v>
      </c>
      <c r="AR35" s="57">
        <v>0</v>
      </c>
      <c r="AS35" s="57">
        <v>0</v>
      </c>
      <c r="AT35" s="57">
        <v>0</v>
      </c>
      <c r="AU35" s="57">
        <v>0</v>
      </c>
      <c r="AV35" s="58">
        <v>12257700</v>
      </c>
      <c r="AW35" s="58">
        <v>0</v>
      </c>
      <c r="AX35" s="58">
        <v>0</v>
      </c>
      <c r="AY35" s="57">
        <v>0</v>
      </c>
      <c r="AZ35" s="58">
        <v>0</v>
      </c>
      <c r="BA35" s="58">
        <v>0</v>
      </c>
      <c r="BB35" s="58">
        <v>18148950</v>
      </c>
      <c r="BC35" s="58">
        <v>0</v>
      </c>
      <c r="BD35" s="58">
        <v>0</v>
      </c>
      <c r="BE35" s="58">
        <v>18148950</v>
      </c>
      <c r="BF35" s="58">
        <v>0</v>
      </c>
      <c r="BG35" s="72">
        <v>105</v>
      </c>
      <c r="BH35" s="72">
        <v>288.20000000000005</v>
      </c>
      <c r="BI35" s="72">
        <v>183.20000000000005</v>
      </c>
      <c r="BJ35" s="72">
        <v>174.47619047619051</v>
      </c>
      <c r="BK35" s="72">
        <v>286.20000000000005</v>
      </c>
      <c r="BL35" s="72">
        <v>181.20000000000005</v>
      </c>
      <c r="BM35" s="72">
        <v>172.57142857142861</v>
      </c>
      <c r="BN35" s="150" t="s">
        <v>1316</v>
      </c>
      <c r="BO35" s="72" t="s">
        <v>1474</v>
      </c>
    </row>
    <row r="36" spans="1:67" ht="27.6" customHeight="1">
      <c r="A36" s="55">
        <v>27</v>
      </c>
      <c r="B36" s="145" t="s">
        <v>36</v>
      </c>
      <c r="C36" s="147" t="s">
        <v>629</v>
      </c>
      <c r="D36" s="148" t="s">
        <v>655</v>
      </c>
      <c r="E36" s="145">
        <v>1</v>
      </c>
      <c r="F36" s="146" t="s">
        <v>1210</v>
      </c>
      <c r="G36" s="70">
        <v>0</v>
      </c>
      <c r="H36" s="57">
        <v>0</v>
      </c>
      <c r="I36" s="57">
        <v>0</v>
      </c>
      <c r="J36" s="57">
        <v>0</v>
      </c>
      <c r="K36" s="70">
        <v>0</v>
      </c>
      <c r="L36" s="57">
        <v>0</v>
      </c>
      <c r="M36" s="57">
        <v>0</v>
      </c>
      <c r="N36" s="57">
        <v>0</v>
      </c>
      <c r="O36" s="70">
        <v>0</v>
      </c>
      <c r="P36" s="57">
        <v>0</v>
      </c>
      <c r="Q36" s="57">
        <v>0</v>
      </c>
      <c r="R36" s="57">
        <v>0</v>
      </c>
      <c r="S36" s="70">
        <v>70.3</v>
      </c>
      <c r="T36" s="57">
        <v>7205750</v>
      </c>
      <c r="U36" s="57">
        <v>0</v>
      </c>
      <c r="V36" s="57">
        <v>7205750</v>
      </c>
      <c r="W36" s="57"/>
      <c r="X36" s="57"/>
      <c r="Y36" s="57"/>
      <c r="Z36" s="57">
        <v>0</v>
      </c>
      <c r="AA36" s="57">
        <v>0</v>
      </c>
      <c r="AB36" s="57">
        <v>0</v>
      </c>
      <c r="AC36" s="59">
        <v>260</v>
      </c>
      <c r="AD36" s="59">
        <v>11</v>
      </c>
      <c r="AE36" s="59">
        <v>0</v>
      </c>
      <c r="AF36" s="59">
        <v>0</v>
      </c>
      <c r="AG36" s="59">
        <v>260</v>
      </c>
      <c r="AH36" s="59">
        <v>11</v>
      </c>
      <c r="AI36" s="57">
        <v>13350000</v>
      </c>
      <c r="AJ36" s="57">
        <v>0</v>
      </c>
      <c r="AK36" s="58">
        <v>3050000</v>
      </c>
      <c r="AL36" s="57">
        <v>10300000</v>
      </c>
      <c r="AM36" s="57">
        <v>0</v>
      </c>
      <c r="AN36" s="70">
        <v>210</v>
      </c>
      <c r="AO36" s="70">
        <v>100.9</v>
      </c>
      <c r="AP36" s="70">
        <v>237.8</v>
      </c>
      <c r="AQ36" s="57">
        <v>21943350</v>
      </c>
      <c r="AR36" s="57">
        <v>0</v>
      </c>
      <c r="AS36" s="57">
        <v>0</v>
      </c>
      <c r="AT36" s="57">
        <v>0</v>
      </c>
      <c r="AU36" s="57">
        <v>0</v>
      </c>
      <c r="AV36" s="58">
        <v>21943350</v>
      </c>
      <c r="AW36" s="58">
        <v>0</v>
      </c>
      <c r="AX36" s="58">
        <v>0</v>
      </c>
      <c r="AY36" s="57">
        <v>0</v>
      </c>
      <c r="AZ36" s="58">
        <v>0</v>
      </c>
      <c r="BA36" s="58">
        <v>0</v>
      </c>
      <c r="BB36" s="58">
        <v>39449100</v>
      </c>
      <c r="BC36" s="58">
        <v>0</v>
      </c>
      <c r="BD36" s="58">
        <v>0</v>
      </c>
      <c r="BE36" s="58">
        <v>39449100</v>
      </c>
      <c r="BF36" s="58">
        <v>0</v>
      </c>
      <c r="BG36" s="72">
        <v>210</v>
      </c>
      <c r="BH36" s="72">
        <v>420</v>
      </c>
      <c r="BI36" s="72">
        <v>210</v>
      </c>
      <c r="BJ36" s="72">
        <v>100</v>
      </c>
      <c r="BK36" s="72">
        <v>409</v>
      </c>
      <c r="BL36" s="72">
        <v>199</v>
      </c>
      <c r="BM36" s="72">
        <v>94.761904761904759</v>
      </c>
      <c r="BN36" s="150" t="s">
        <v>1316</v>
      </c>
      <c r="BO36" s="72" t="s">
        <v>1474</v>
      </c>
    </row>
    <row r="37" spans="1:67" ht="27.6" customHeight="1">
      <c r="A37" s="55">
        <v>28</v>
      </c>
      <c r="B37" s="145" t="s">
        <v>37</v>
      </c>
      <c r="C37" s="147" t="s">
        <v>658</v>
      </c>
      <c r="D37" s="148" t="s">
        <v>659</v>
      </c>
      <c r="E37" s="145">
        <v>1</v>
      </c>
      <c r="F37" s="146" t="s">
        <v>1210</v>
      </c>
      <c r="G37" s="70">
        <v>0</v>
      </c>
      <c r="H37" s="57">
        <v>0</v>
      </c>
      <c r="I37" s="57">
        <v>0</v>
      </c>
      <c r="J37" s="57">
        <v>0</v>
      </c>
      <c r="K37" s="70">
        <v>0</v>
      </c>
      <c r="L37" s="57">
        <v>0</v>
      </c>
      <c r="M37" s="57">
        <v>0</v>
      </c>
      <c r="N37" s="57">
        <v>0</v>
      </c>
      <c r="O37" s="70">
        <v>120.3</v>
      </c>
      <c r="P37" s="57">
        <v>12330750</v>
      </c>
      <c r="Q37" s="57">
        <v>0</v>
      </c>
      <c r="R37" s="57">
        <v>12330750</v>
      </c>
      <c r="S37" s="70">
        <v>30.1</v>
      </c>
      <c r="T37" s="57">
        <v>3085250</v>
      </c>
      <c r="U37" s="57">
        <v>0</v>
      </c>
      <c r="V37" s="57">
        <v>3085250</v>
      </c>
      <c r="W37" s="57"/>
      <c r="X37" s="57"/>
      <c r="Y37" s="57"/>
      <c r="Z37" s="57">
        <v>272000</v>
      </c>
      <c r="AA37" s="57">
        <v>0</v>
      </c>
      <c r="AB37" s="57">
        <v>272000</v>
      </c>
      <c r="AC37" s="59">
        <v>110</v>
      </c>
      <c r="AD37" s="59">
        <v>5</v>
      </c>
      <c r="AE37" s="59">
        <v>0</v>
      </c>
      <c r="AF37" s="59">
        <v>0</v>
      </c>
      <c r="AG37" s="59">
        <v>110</v>
      </c>
      <c r="AH37" s="59">
        <v>5</v>
      </c>
      <c r="AI37" s="57">
        <v>5650000</v>
      </c>
      <c r="AJ37" s="57">
        <v>0</v>
      </c>
      <c r="AK37" s="58">
        <v>1550000</v>
      </c>
      <c r="AL37" s="57">
        <v>4100000</v>
      </c>
      <c r="AM37" s="57">
        <v>0</v>
      </c>
      <c r="AN37" s="70">
        <v>255</v>
      </c>
      <c r="AO37" s="70">
        <v>180</v>
      </c>
      <c r="AP37" s="70">
        <v>196.9</v>
      </c>
      <c r="AQ37" s="57">
        <v>20783950</v>
      </c>
      <c r="AR37" s="57">
        <v>0</v>
      </c>
      <c r="AS37" s="57">
        <v>0</v>
      </c>
      <c r="AT37" s="57">
        <v>0</v>
      </c>
      <c r="AU37" s="57">
        <v>0</v>
      </c>
      <c r="AV37" s="58">
        <v>20783950</v>
      </c>
      <c r="AW37" s="58">
        <v>0</v>
      </c>
      <c r="AX37" s="58">
        <v>0</v>
      </c>
      <c r="AY37" s="57">
        <v>0</v>
      </c>
      <c r="AZ37" s="58">
        <v>0</v>
      </c>
      <c r="BA37" s="58">
        <v>0</v>
      </c>
      <c r="BB37" s="58">
        <v>28241200</v>
      </c>
      <c r="BC37" s="58">
        <v>0</v>
      </c>
      <c r="BD37" s="58">
        <v>0</v>
      </c>
      <c r="BE37" s="58">
        <v>28241200</v>
      </c>
      <c r="BF37" s="58">
        <v>0</v>
      </c>
      <c r="BG37" s="72">
        <v>255</v>
      </c>
      <c r="BH37" s="72">
        <v>532.29999999999995</v>
      </c>
      <c r="BI37" s="72">
        <v>277.29999999999995</v>
      </c>
      <c r="BJ37" s="72">
        <v>108.74509803921566</v>
      </c>
      <c r="BK37" s="72">
        <v>527.29999999999995</v>
      </c>
      <c r="BL37" s="72">
        <v>272.29999999999995</v>
      </c>
      <c r="BM37" s="72">
        <v>106.78431372549018</v>
      </c>
      <c r="BN37" s="150" t="s">
        <v>1316</v>
      </c>
      <c r="BO37" s="72" t="s">
        <v>1474</v>
      </c>
    </row>
    <row r="38" spans="1:67" ht="27.6" customHeight="1">
      <c r="A38" s="55">
        <v>29</v>
      </c>
      <c r="B38" s="145" t="s">
        <v>38</v>
      </c>
      <c r="C38" s="147" t="s">
        <v>656</v>
      </c>
      <c r="D38" s="148" t="s">
        <v>657</v>
      </c>
      <c r="E38" s="145">
        <v>1</v>
      </c>
      <c r="F38" s="146" t="s">
        <v>1210</v>
      </c>
      <c r="G38" s="70">
        <v>0</v>
      </c>
      <c r="H38" s="57">
        <v>0</v>
      </c>
      <c r="I38" s="57">
        <v>0</v>
      </c>
      <c r="J38" s="57">
        <v>0</v>
      </c>
      <c r="K38" s="70">
        <v>0</v>
      </c>
      <c r="L38" s="57">
        <v>0</v>
      </c>
      <c r="M38" s="57">
        <v>0</v>
      </c>
      <c r="N38" s="57">
        <v>0</v>
      </c>
      <c r="O38" s="70">
        <v>45.6</v>
      </c>
      <c r="P38" s="57">
        <v>4674000</v>
      </c>
      <c r="Q38" s="57">
        <v>0</v>
      </c>
      <c r="R38" s="57">
        <v>4674000</v>
      </c>
      <c r="S38" s="70">
        <v>35.1</v>
      </c>
      <c r="T38" s="57">
        <v>3597750</v>
      </c>
      <c r="U38" s="57">
        <v>0</v>
      </c>
      <c r="V38" s="57">
        <v>3597750</v>
      </c>
      <c r="W38" s="57"/>
      <c r="X38" s="57"/>
      <c r="Y38" s="57"/>
      <c r="Z38" s="57">
        <v>272000</v>
      </c>
      <c r="AA38" s="57">
        <v>0</v>
      </c>
      <c r="AB38" s="57">
        <v>272000</v>
      </c>
      <c r="AC38" s="59">
        <v>80</v>
      </c>
      <c r="AD38" s="59">
        <v>5</v>
      </c>
      <c r="AE38" s="59">
        <v>0</v>
      </c>
      <c r="AF38" s="59">
        <v>0</v>
      </c>
      <c r="AG38" s="59">
        <v>80</v>
      </c>
      <c r="AH38" s="59">
        <v>5</v>
      </c>
      <c r="AI38" s="57">
        <v>4050000</v>
      </c>
      <c r="AJ38" s="57">
        <v>0</v>
      </c>
      <c r="AK38" s="58">
        <v>1500000</v>
      </c>
      <c r="AL38" s="57">
        <v>2550000</v>
      </c>
      <c r="AM38" s="57">
        <v>0</v>
      </c>
      <c r="AN38" s="70">
        <v>300</v>
      </c>
      <c r="AO38" s="70">
        <v>99.9</v>
      </c>
      <c r="AP38" s="70">
        <v>284.60000000000002</v>
      </c>
      <c r="AQ38" s="57">
        <v>14407250</v>
      </c>
      <c r="AR38" s="57">
        <v>0</v>
      </c>
      <c r="AS38" s="57">
        <v>0</v>
      </c>
      <c r="AT38" s="57">
        <v>0</v>
      </c>
      <c r="AU38" s="57">
        <v>0</v>
      </c>
      <c r="AV38" s="58">
        <v>14407250</v>
      </c>
      <c r="AW38" s="58">
        <v>0</v>
      </c>
      <c r="AX38" s="58">
        <v>0</v>
      </c>
      <c r="AY38" s="57">
        <v>0</v>
      </c>
      <c r="AZ38" s="58">
        <v>0</v>
      </c>
      <c r="BA38" s="58">
        <v>0</v>
      </c>
      <c r="BB38" s="58">
        <v>20827000</v>
      </c>
      <c r="BC38" s="58">
        <v>0</v>
      </c>
      <c r="BD38" s="58">
        <v>0</v>
      </c>
      <c r="BE38" s="58">
        <v>20827000</v>
      </c>
      <c r="BF38" s="58">
        <v>0</v>
      </c>
      <c r="BG38" s="72">
        <v>300</v>
      </c>
      <c r="BH38" s="72">
        <v>470.20000000000005</v>
      </c>
      <c r="BI38" s="72">
        <v>170.20000000000005</v>
      </c>
      <c r="BJ38" s="72">
        <v>56.733333333333348</v>
      </c>
      <c r="BK38" s="72">
        <v>465.20000000000005</v>
      </c>
      <c r="BL38" s="72">
        <v>165.20000000000005</v>
      </c>
      <c r="BM38" s="72">
        <v>55.066666666666684</v>
      </c>
      <c r="BN38" s="150" t="s">
        <v>1316</v>
      </c>
      <c r="BO38" s="72" t="s">
        <v>1474</v>
      </c>
    </row>
    <row r="39" spans="1:67" ht="27.6" customHeight="1">
      <c r="A39" s="55">
        <v>30</v>
      </c>
      <c r="B39" s="145" t="s">
        <v>39</v>
      </c>
      <c r="C39" s="147" t="s">
        <v>660</v>
      </c>
      <c r="D39" s="148" t="s">
        <v>661</v>
      </c>
      <c r="E39" s="145">
        <v>1</v>
      </c>
      <c r="F39" s="146" t="s">
        <v>1210</v>
      </c>
      <c r="G39" s="70">
        <v>0</v>
      </c>
      <c r="H39" s="57">
        <v>0</v>
      </c>
      <c r="I39" s="57">
        <v>0</v>
      </c>
      <c r="J39" s="57">
        <v>0</v>
      </c>
      <c r="K39" s="70">
        <v>0</v>
      </c>
      <c r="L39" s="57">
        <v>0</v>
      </c>
      <c r="M39" s="57">
        <v>0</v>
      </c>
      <c r="N39" s="57">
        <v>0</v>
      </c>
      <c r="O39" s="70">
        <v>30.3</v>
      </c>
      <c r="P39" s="57">
        <v>3105750</v>
      </c>
      <c r="Q39" s="57">
        <v>0</v>
      </c>
      <c r="R39" s="57">
        <v>3105750</v>
      </c>
      <c r="S39" s="70">
        <v>30.1</v>
      </c>
      <c r="T39" s="57">
        <v>3085250</v>
      </c>
      <c r="U39" s="57">
        <v>0</v>
      </c>
      <c r="V39" s="57">
        <v>3085250</v>
      </c>
      <c r="W39" s="57"/>
      <c r="X39" s="57"/>
      <c r="Y39" s="57"/>
      <c r="Z39" s="57">
        <v>225000</v>
      </c>
      <c r="AA39" s="57">
        <v>0</v>
      </c>
      <c r="AB39" s="57">
        <v>225000</v>
      </c>
      <c r="AC39" s="59">
        <v>180</v>
      </c>
      <c r="AD39" s="59">
        <v>10</v>
      </c>
      <c r="AE39" s="59">
        <v>0</v>
      </c>
      <c r="AF39" s="59">
        <v>0</v>
      </c>
      <c r="AG39" s="59">
        <v>180</v>
      </c>
      <c r="AH39" s="59">
        <v>10</v>
      </c>
      <c r="AI39" s="57">
        <v>9300000</v>
      </c>
      <c r="AJ39" s="57">
        <v>0</v>
      </c>
      <c r="AK39" s="58">
        <v>2550000</v>
      </c>
      <c r="AL39" s="57">
        <v>6750000</v>
      </c>
      <c r="AM39" s="57">
        <v>0</v>
      </c>
      <c r="AN39" s="70">
        <v>300</v>
      </c>
      <c r="AO39" s="70">
        <v>265.35000000000002</v>
      </c>
      <c r="AP39" s="70">
        <v>133.80000000000001</v>
      </c>
      <c r="AQ39" s="57">
        <v>13533975</v>
      </c>
      <c r="AR39" s="57">
        <v>0</v>
      </c>
      <c r="AS39" s="57">
        <v>0</v>
      </c>
      <c r="AT39" s="57">
        <v>0</v>
      </c>
      <c r="AU39" s="57">
        <v>0</v>
      </c>
      <c r="AV39" s="58">
        <v>13533975</v>
      </c>
      <c r="AW39" s="58">
        <v>0</v>
      </c>
      <c r="AX39" s="58">
        <v>0</v>
      </c>
      <c r="AY39" s="57">
        <v>4000000</v>
      </c>
      <c r="AZ39" s="58">
        <v>0</v>
      </c>
      <c r="BA39" s="58">
        <v>4000000</v>
      </c>
      <c r="BB39" s="58">
        <v>27594225</v>
      </c>
      <c r="BC39" s="58">
        <v>0</v>
      </c>
      <c r="BD39" s="58">
        <v>0</v>
      </c>
      <c r="BE39" s="58">
        <v>27594225</v>
      </c>
      <c r="BF39" s="58">
        <v>0</v>
      </c>
      <c r="BG39" s="72">
        <v>300</v>
      </c>
      <c r="BH39" s="72">
        <v>469.55</v>
      </c>
      <c r="BI39" s="72">
        <v>169.55</v>
      </c>
      <c r="BJ39" s="72">
        <v>56.516666666666673</v>
      </c>
      <c r="BK39" s="72">
        <v>459.55</v>
      </c>
      <c r="BL39" s="72">
        <v>159.55000000000001</v>
      </c>
      <c r="BM39" s="72">
        <v>53.183333333333337</v>
      </c>
      <c r="BN39" s="150" t="s">
        <v>1316</v>
      </c>
      <c r="BO39" s="72" t="s">
        <v>1474</v>
      </c>
    </row>
    <row r="40" spans="1:67" ht="27.6" customHeight="1">
      <c r="A40" s="55">
        <v>31</v>
      </c>
      <c r="B40" s="145" t="s">
        <v>40</v>
      </c>
      <c r="C40" s="147" t="s">
        <v>667</v>
      </c>
      <c r="D40" s="148" t="s">
        <v>659</v>
      </c>
      <c r="E40" s="145">
        <v>1</v>
      </c>
      <c r="F40" s="146" t="s">
        <v>1210</v>
      </c>
      <c r="G40" s="70">
        <v>0</v>
      </c>
      <c r="H40" s="57">
        <v>0</v>
      </c>
      <c r="I40" s="57">
        <v>0</v>
      </c>
      <c r="J40" s="57">
        <v>0</v>
      </c>
      <c r="K40" s="70">
        <v>0</v>
      </c>
      <c r="L40" s="57">
        <v>0</v>
      </c>
      <c r="M40" s="57">
        <v>0</v>
      </c>
      <c r="N40" s="57">
        <v>0</v>
      </c>
      <c r="O40" s="70">
        <v>30.3</v>
      </c>
      <c r="P40" s="57">
        <v>3105750</v>
      </c>
      <c r="Q40" s="57">
        <v>0</v>
      </c>
      <c r="R40" s="57">
        <v>3105750</v>
      </c>
      <c r="S40" s="70">
        <v>30.599999999999998</v>
      </c>
      <c r="T40" s="57">
        <v>3136500</v>
      </c>
      <c r="U40" s="57">
        <v>0</v>
      </c>
      <c r="V40" s="57">
        <v>3136500</v>
      </c>
      <c r="W40" s="57"/>
      <c r="X40" s="57"/>
      <c r="Y40" s="57"/>
      <c r="Z40" s="57">
        <v>112500</v>
      </c>
      <c r="AA40" s="57">
        <v>0</v>
      </c>
      <c r="AB40" s="57">
        <v>112500</v>
      </c>
      <c r="AC40" s="59">
        <v>60</v>
      </c>
      <c r="AD40" s="59">
        <v>2</v>
      </c>
      <c r="AE40" s="59">
        <v>20</v>
      </c>
      <c r="AF40" s="59">
        <v>1</v>
      </c>
      <c r="AG40" s="59">
        <v>40</v>
      </c>
      <c r="AH40" s="59">
        <v>1</v>
      </c>
      <c r="AI40" s="57">
        <v>2100000</v>
      </c>
      <c r="AJ40" s="57">
        <v>0</v>
      </c>
      <c r="AK40" s="58">
        <v>0</v>
      </c>
      <c r="AL40" s="57">
        <v>2100000</v>
      </c>
      <c r="AM40" s="57">
        <v>0</v>
      </c>
      <c r="AN40" s="70">
        <v>195</v>
      </c>
      <c r="AO40" s="70">
        <v>180.8</v>
      </c>
      <c r="AP40" s="70">
        <v>0</v>
      </c>
      <c r="AQ40" s="57">
        <v>791700</v>
      </c>
      <c r="AR40" s="57">
        <v>0</v>
      </c>
      <c r="AS40" s="57">
        <v>0</v>
      </c>
      <c r="AT40" s="57">
        <v>0</v>
      </c>
      <c r="AU40" s="57">
        <v>0</v>
      </c>
      <c r="AV40" s="58">
        <v>791700</v>
      </c>
      <c r="AW40" s="58">
        <v>0</v>
      </c>
      <c r="AX40" s="58">
        <v>0</v>
      </c>
      <c r="AY40" s="57">
        <v>0</v>
      </c>
      <c r="AZ40" s="58">
        <v>0</v>
      </c>
      <c r="BA40" s="58">
        <v>0</v>
      </c>
      <c r="BB40" s="58">
        <v>6140700</v>
      </c>
      <c r="BC40" s="58">
        <v>0</v>
      </c>
      <c r="BD40" s="58">
        <v>0</v>
      </c>
      <c r="BE40" s="58">
        <v>6140700</v>
      </c>
      <c r="BF40" s="58">
        <v>0</v>
      </c>
      <c r="BG40" s="72">
        <v>195</v>
      </c>
      <c r="BH40" s="72">
        <v>243.70000000000002</v>
      </c>
      <c r="BI40" s="72">
        <v>48.700000000000017</v>
      </c>
      <c r="BJ40" s="72">
        <v>24.974358974358985</v>
      </c>
      <c r="BK40" s="72">
        <v>241.70000000000002</v>
      </c>
      <c r="BL40" s="72">
        <v>46.700000000000017</v>
      </c>
      <c r="BM40" s="72">
        <v>23.948717948717956</v>
      </c>
      <c r="BN40" s="150" t="s">
        <v>1316</v>
      </c>
      <c r="BO40" s="72" t="s">
        <v>1474</v>
      </c>
    </row>
    <row r="41" spans="1:67" ht="27.6" customHeight="1">
      <c r="A41" s="55">
        <v>32</v>
      </c>
      <c r="B41" s="145" t="s">
        <v>41</v>
      </c>
      <c r="C41" s="147" t="s">
        <v>670</v>
      </c>
      <c r="D41" s="148" t="s">
        <v>645</v>
      </c>
      <c r="E41" s="145">
        <v>1</v>
      </c>
      <c r="F41" s="146" t="s">
        <v>1211</v>
      </c>
      <c r="G41" s="70">
        <v>0</v>
      </c>
      <c r="H41" s="57">
        <v>0</v>
      </c>
      <c r="I41" s="57">
        <v>0</v>
      </c>
      <c r="J41" s="57">
        <v>0</v>
      </c>
      <c r="K41" s="70">
        <v>0</v>
      </c>
      <c r="L41" s="57">
        <v>0</v>
      </c>
      <c r="M41" s="57">
        <v>0</v>
      </c>
      <c r="N41" s="57">
        <v>0</v>
      </c>
      <c r="O41" s="70">
        <v>0</v>
      </c>
      <c r="P41" s="57">
        <v>0</v>
      </c>
      <c r="Q41" s="57">
        <v>0</v>
      </c>
      <c r="R41" s="57">
        <v>0</v>
      </c>
      <c r="S41" s="70">
        <v>0</v>
      </c>
      <c r="T41" s="57">
        <v>0</v>
      </c>
      <c r="U41" s="57">
        <v>0</v>
      </c>
      <c r="V41" s="57">
        <v>0</v>
      </c>
      <c r="W41" s="57"/>
      <c r="X41" s="57"/>
      <c r="Y41" s="57"/>
      <c r="Z41" s="57">
        <v>358500</v>
      </c>
      <c r="AA41" s="57">
        <v>0</v>
      </c>
      <c r="AB41" s="57">
        <v>358500</v>
      </c>
      <c r="AC41" s="59">
        <v>34</v>
      </c>
      <c r="AD41" s="59">
        <v>3</v>
      </c>
      <c r="AE41" s="59">
        <v>0</v>
      </c>
      <c r="AF41" s="59">
        <v>0</v>
      </c>
      <c r="AG41" s="59">
        <v>34</v>
      </c>
      <c r="AH41" s="59">
        <v>3</v>
      </c>
      <c r="AI41" s="57">
        <v>1700000</v>
      </c>
      <c r="AJ41" s="57">
        <v>0</v>
      </c>
      <c r="AK41" s="58">
        <v>0</v>
      </c>
      <c r="AL41" s="57">
        <v>1700000</v>
      </c>
      <c r="AM41" s="57">
        <v>0</v>
      </c>
      <c r="AN41" s="70">
        <v>255</v>
      </c>
      <c r="AO41" s="70">
        <v>266.10000000000002</v>
      </c>
      <c r="AP41" s="70">
        <v>53.600000000000009</v>
      </c>
      <c r="AQ41" s="57">
        <v>9381500</v>
      </c>
      <c r="AR41" s="57">
        <v>0</v>
      </c>
      <c r="AS41" s="57">
        <v>0</v>
      </c>
      <c r="AT41" s="57">
        <v>0</v>
      </c>
      <c r="AU41" s="57">
        <v>0</v>
      </c>
      <c r="AV41" s="58">
        <v>9381500</v>
      </c>
      <c r="AW41" s="58">
        <v>0</v>
      </c>
      <c r="AX41" s="58">
        <v>0</v>
      </c>
      <c r="AY41" s="57">
        <v>0</v>
      </c>
      <c r="AZ41" s="58">
        <v>0</v>
      </c>
      <c r="BA41" s="58">
        <v>0</v>
      </c>
      <c r="BB41" s="58">
        <v>11440000</v>
      </c>
      <c r="BC41" s="58">
        <v>0</v>
      </c>
      <c r="BD41" s="58">
        <v>0</v>
      </c>
      <c r="BE41" s="58">
        <v>11440000</v>
      </c>
      <c r="BF41" s="58">
        <v>0</v>
      </c>
      <c r="BG41" s="72">
        <v>255</v>
      </c>
      <c r="BH41" s="72">
        <v>322.70000000000005</v>
      </c>
      <c r="BI41" s="72">
        <v>67.700000000000045</v>
      </c>
      <c r="BJ41" s="72">
        <v>26.549019607843157</v>
      </c>
      <c r="BK41" s="72">
        <v>319.70000000000005</v>
      </c>
      <c r="BL41" s="72">
        <v>64.700000000000045</v>
      </c>
      <c r="BM41" s="72">
        <v>25.37254901960786</v>
      </c>
      <c r="BN41" s="150" t="s">
        <v>1317</v>
      </c>
      <c r="BO41" s="72" t="s">
        <v>1474</v>
      </c>
    </row>
    <row r="42" spans="1:67" ht="27.6" customHeight="1">
      <c r="A42" s="55">
        <v>33</v>
      </c>
      <c r="B42" s="145" t="s">
        <v>42</v>
      </c>
      <c r="C42" s="147" t="s">
        <v>674</v>
      </c>
      <c r="D42" s="148" t="s">
        <v>675</v>
      </c>
      <c r="E42" s="145">
        <v>1</v>
      </c>
      <c r="F42" s="146" t="s">
        <v>1211</v>
      </c>
      <c r="G42" s="70">
        <v>0</v>
      </c>
      <c r="H42" s="57">
        <v>0</v>
      </c>
      <c r="I42" s="57">
        <v>0</v>
      </c>
      <c r="J42" s="57">
        <v>0</v>
      </c>
      <c r="K42" s="70">
        <v>0</v>
      </c>
      <c r="L42" s="57">
        <v>0</v>
      </c>
      <c r="M42" s="57">
        <v>0</v>
      </c>
      <c r="N42" s="57">
        <v>0</v>
      </c>
      <c r="O42" s="70">
        <v>30</v>
      </c>
      <c r="P42" s="57">
        <v>3075000</v>
      </c>
      <c r="Q42" s="57">
        <v>0</v>
      </c>
      <c r="R42" s="57">
        <v>3075000</v>
      </c>
      <c r="S42" s="70">
        <v>30.1</v>
      </c>
      <c r="T42" s="57">
        <v>3085250</v>
      </c>
      <c r="U42" s="57">
        <v>0</v>
      </c>
      <c r="V42" s="57">
        <v>3085250</v>
      </c>
      <c r="W42" s="57"/>
      <c r="X42" s="57"/>
      <c r="Y42" s="57"/>
      <c r="Z42" s="57">
        <v>239000</v>
      </c>
      <c r="AA42" s="57">
        <v>0</v>
      </c>
      <c r="AB42" s="57">
        <v>239000</v>
      </c>
      <c r="AC42" s="59">
        <v>46</v>
      </c>
      <c r="AD42" s="59">
        <v>4</v>
      </c>
      <c r="AE42" s="59">
        <v>0</v>
      </c>
      <c r="AF42" s="59">
        <v>0</v>
      </c>
      <c r="AG42" s="59">
        <v>46</v>
      </c>
      <c r="AH42" s="59">
        <v>4</v>
      </c>
      <c r="AI42" s="57">
        <v>2500000</v>
      </c>
      <c r="AJ42" s="57">
        <v>0</v>
      </c>
      <c r="AK42" s="58">
        <v>1050000</v>
      </c>
      <c r="AL42" s="57">
        <v>1450000</v>
      </c>
      <c r="AM42" s="57">
        <v>0</v>
      </c>
      <c r="AN42" s="70">
        <v>240</v>
      </c>
      <c r="AO42" s="70">
        <v>244.89999999999998</v>
      </c>
      <c r="AP42" s="70">
        <v>33.5</v>
      </c>
      <c r="AQ42" s="57">
        <v>5568000</v>
      </c>
      <c r="AR42" s="57">
        <v>0</v>
      </c>
      <c r="AS42" s="57">
        <v>0</v>
      </c>
      <c r="AT42" s="57">
        <v>0</v>
      </c>
      <c r="AU42" s="57">
        <v>0</v>
      </c>
      <c r="AV42" s="58">
        <v>5568000</v>
      </c>
      <c r="AW42" s="58">
        <v>0</v>
      </c>
      <c r="AX42" s="58">
        <v>0</v>
      </c>
      <c r="AY42" s="57">
        <v>4000000</v>
      </c>
      <c r="AZ42" s="58">
        <v>0</v>
      </c>
      <c r="BA42" s="58">
        <v>4000000</v>
      </c>
      <c r="BB42" s="58">
        <v>14342250</v>
      </c>
      <c r="BC42" s="58">
        <v>0</v>
      </c>
      <c r="BD42" s="58">
        <v>0</v>
      </c>
      <c r="BE42" s="58">
        <v>14342250</v>
      </c>
      <c r="BF42" s="58">
        <v>0</v>
      </c>
      <c r="BG42" s="72">
        <v>240</v>
      </c>
      <c r="BH42" s="72">
        <v>342.5</v>
      </c>
      <c r="BI42" s="72">
        <v>102.5</v>
      </c>
      <c r="BJ42" s="72">
        <v>42.708333333333329</v>
      </c>
      <c r="BK42" s="72">
        <v>338.5</v>
      </c>
      <c r="BL42" s="72">
        <v>98.5</v>
      </c>
      <c r="BM42" s="72">
        <v>41.041666666666664</v>
      </c>
      <c r="BN42" s="150" t="s">
        <v>1317</v>
      </c>
      <c r="BO42" s="72" t="s">
        <v>1474</v>
      </c>
    </row>
    <row r="43" spans="1:67" ht="27.6" customHeight="1">
      <c r="A43" s="55">
        <v>34</v>
      </c>
      <c r="B43" s="145" t="s">
        <v>43</v>
      </c>
      <c r="C43" s="147" t="s">
        <v>1446</v>
      </c>
      <c r="D43" s="148" t="s">
        <v>673</v>
      </c>
      <c r="E43" s="145">
        <v>1</v>
      </c>
      <c r="F43" s="146" t="s">
        <v>1211</v>
      </c>
      <c r="G43" s="70">
        <v>0</v>
      </c>
      <c r="H43" s="57">
        <v>0</v>
      </c>
      <c r="I43" s="57">
        <v>0</v>
      </c>
      <c r="J43" s="57">
        <v>0</v>
      </c>
      <c r="K43" s="70">
        <v>0</v>
      </c>
      <c r="L43" s="57">
        <v>0</v>
      </c>
      <c r="M43" s="57">
        <v>0</v>
      </c>
      <c r="N43" s="57">
        <v>0</v>
      </c>
      <c r="O43" s="70">
        <v>45.1</v>
      </c>
      <c r="P43" s="57">
        <v>4622750</v>
      </c>
      <c r="Q43" s="57">
        <v>0</v>
      </c>
      <c r="R43" s="57">
        <v>4622750</v>
      </c>
      <c r="S43" s="70">
        <v>30.1</v>
      </c>
      <c r="T43" s="57">
        <v>3085250</v>
      </c>
      <c r="U43" s="57">
        <v>0</v>
      </c>
      <c r="V43" s="57">
        <v>3085250</v>
      </c>
      <c r="W43" s="57"/>
      <c r="X43" s="57"/>
      <c r="Y43" s="57"/>
      <c r="Z43" s="57">
        <v>239000</v>
      </c>
      <c r="AA43" s="57">
        <v>0</v>
      </c>
      <c r="AB43" s="57">
        <v>239000</v>
      </c>
      <c r="AC43" s="59">
        <v>20</v>
      </c>
      <c r="AD43" s="59">
        <v>1</v>
      </c>
      <c r="AE43" s="59">
        <v>0</v>
      </c>
      <c r="AF43" s="59">
        <v>0</v>
      </c>
      <c r="AG43" s="59">
        <v>20</v>
      </c>
      <c r="AH43" s="59">
        <v>1</v>
      </c>
      <c r="AI43" s="57">
        <v>1050000</v>
      </c>
      <c r="AJ43" s="57">
        <v>0</v>
      </c>
      <c r="AK43" s="58">
        <v>0</v>
      </c>
      <c r="AL43" s="57">
        <v>1050000</v>
      </c>
      <c r="AM43" s="57">
        <v>0</v>
      </c>
      <c r="AN43" s="70">
        <v>300</v>
      </c>
      <c r="AO43" s="70">
        <v>279.8</v>
      </c>
      <c r="AP43" s="70">
        <v>38.799999999999997</v>
      </c>
      <c r="AQ43" s="57">
        <v>2538900</v>
      </c>
      <c r="AR43" s="57">
        <v>0</v>
      </c>
      <c r="AS43" s="57">
        <v>0</v>
      </c>
      <c r="AT43" s="57">
        <v>0</v>
      </c>
      <c r="AU43" s="57">
        <v>0</v>
      </c>
      <c r="AV43" s="58">
        <v>2538900</v>
      </c>
      <c r="AW43" s="58">
        <v>0</v>
      </c>
      <c r="AX43" s="58">
        <v>0</v>
      </c>
      <c r="AY43" s="57">
        <v>4000000</v>
      </c>
      <c r="AZ43" s="58">
        <v>0</v>
      </c>
      <c r="BA43" s="58">
        <v>4000000</v>
      </c>
      <c r="BB43" s="58">
        <v>10913150</v>
      </c>
      <c r="BC43" s="58">
        <v>0</v>
      </c>
      <c r="BD43" s="58">
        <v>0</v>
      </c>
      <c r="BE43" s="58">
        <v>10913150</v>
      </c>
      <c r="BF43" s="58">
        <v>0</v>
      </c>
      <c r="BG43" s="72">
        <v>300</v>
      </c>
      <c r="BH43" s="72">
        <v>394.8</v>
      </c>
      <c r="BI43" s="72">
        <v>94.800000000000011</v>
      </c>
      <c r="BJ43" s="72">
        <v>31.600000000000005</v>
      </c>
      <c r="BK43" s="72">
        <v>393.8</v>
      </c>
      <c r="BL43" s="72">
        <v>93.800000000000011</v>
      </c>
      <c r="BM43" s="72">
        <v>31.266666666666669</v>
      </c>
      <c r="BN43" s="150" t="s">
        <v>1317</v>
      </c>
      <c r="BO43" s="72" t="s">
        <v>1474</v>
      </c>
    </row>
    <row r="44" spans="1:67" ht="27.6" customHeight="1">
      <c r="A44" s="55">
        <v>35</v>
      </c>
      <c r="B44" s="145" t="s">
        <v>44</v>
      </c>
      <c r="C44" s="147" t="s">
        <v>668</v>
      </c>
      <c r="D44" s="148" t="s">
        <v>669</v>
      </c>
      <c r="E44" s="145">
        <v>1</v>
      </c>
      <c r="F44" s="146" t="s">
        <v>1211</v>
      </c>
      <c r="G44" s="70">
        <v>0</v>
      </c>
      <c r="H44" s="57">
        <v>0</v>
      </c>
      <c r="I44" s="57">
        <v>0</v>
      </c>
      <c r="J44" s="57">
        <v>0</v>
      </c>
      <c r="K44" s="70">
        <v>0</v>
      </c>
      <c r="L44" s="57">
        <v>0</v>
      </c>
      <c r="M44" s="57">
        <v>0</v>
      </c>
      <c r="N44" s="57">
        <v>0</v>
      </c>
      <c r="O44" s="70">
        <v>90.6</v>
      </c>
      <c r="P44" s="57">
        <v>9286500</v>
      </c>
      <c r="Q44" s="57">
        <v>0</v>
      </c>
      <c r="R44" s="57">
        <v>9286500</v>
      </c>
      <c r="S44" s="70">
        <v>30.3</v>
      </c>
      <c r="T44" s="57">
        <v>3105750</v>
      </c>
      <c r="U44" s="57">
        <v>0</v>
      </c>
      <c r="V44" s="57">
        <v>3105750</v>
      </c>
      <c r="W44" s="57"/>
      <c r="X44" s="57"/>
      <c r="Y44" s="57"/>
      <c r="Z44" s="57">
        <v>239000</v>
      </c>
      <c r="AA44" s="57">
        <v>0</v>
      </c>
      <c r="AB44" s="57">
        <v>239000</v>
      </c>
      <c r="AC44" s="59">
        <v>40</v>
      </c>
      <c r="AD44" s="59">
        <v>2</v>
      </c>
      <c r="AE44" s="59">
        <v>0</v>
      </c>
      <c r="AF44" s="59">
        <v>0</v>
      </c>
      <c r="AG44" s="59">
        <v>40</v>
      </c>
      <c r="AH44" s="59">
        <v>2</v>
      </c>
      <c r="AI44" s="57">
        <v>2100000</v>
      </c>
      <c r="AJ44" s="57">
        <v>0</v>
      </c>
      <c r="AK44" s="58">
        <v>1050000</v>
      </c>
      <c r="AL44" s="57">
        <v>1050000</v>
      </c>
      <c r="AM44" s="57">
        <v>0</v>
      </c>
      <c r="AN44" s="70">
        <v>240</v>
      </c>
      <c r="AO44" s="70">
        <v>209.1</v>
      </c>
      <c r="AP44" s="70">
        <v>94.2</v>
      </c>
      <c r="AQ44" s="57">
        <v>9178500</v>
      </c>
      <c r="AR44" s="57">
        <v>0</v>
      </c>
      <c r="AS44" s="57">
        <v>0</v>
      </c>
      <c r="AT44" s="57">
        <v>0</v>
      </c>
      <c r="AU44" s="57">
        <v>0</v>
      </c>
      <c r="AV44" s="58">
        <v>9178500</v>
      </c>
      <c r="AW44" s="58">
        <v>0</v>
      </c>
      <c r="AX44" s="58">
        <v>0</v>
      </c>
      <c r="AY44" s="57">
        <v>0</v>
      </c>
      <c r="AZ44" s="58">
        <v>0</v>
      </c>
      <c r="BA44" s="58">
        <v>0</v>
      </c>
      <c r="BB44" s="58">
        <v>13573250</v>
      </c>
      <c r="BC44" s="58">
        <v>0</v>
      </c>
      <c r="BD44" s="58">
        <v>0</v>
      </c>
      <c r="BE44" s="58">
        <v>13573250</v>
      </c>
      <c r="BF44" s="58">
        <v>0</v>
      </c>
      <c r="BG44" s="72">
        <v>240</v>
      </c>
      <c r="BH44" s="72">
        <v>426.2</v>
      </c>
      <c r="BI44" s="72">
        <v>186.2</v>
      </c>
      <c r="BJ44" s="72">
        <v>77.583333333333329</v>
      </c>
      <c r="BK44" s="72">
        <v>424.2</v>
      </c>
      <c r="BL44" s="72">
        <v>184.2</v>
      </c>
      <c r="BM44" s="72">
        <v>76.75</v>
      </c>
      <c r="BN44" s="150" t="s">
        <v>1317</v>
      </c>
      <c r="BO44" s="72" t="s">
        <v>1474</v>
      </c>
    </row>
    <row r="45" spans="1:67" ht="27.6" customHeight="1">
      <c r="A45" s="55">
        <v>36</v>
      </c>
      <c r="B45" s="145" t="s">
        <v>45</v>
      </c>
      <c r="C45" s="147" t="s">
        <v>671</v>
      </c>
      <c r="D45" s="148" t="s">
        <v>672</v>
      </c>
      <c r="E45" s="145">
        <v>1</v>
      </c>
      <c r="F45" s="146" t="s">
        <v>1211</v>
      </c>
      <c r="G45" s="70">
        <v>0</v>
      </c>
      <c r="H45" s="57">
        <v>0</v>
      </c>
      <c r="I45" s="57">
        <v>0</v>
      </c>
      <c r="J45" s="57">
        <v>0</v>
      </c>
      <c r="K45" s="70">
        <v>0</v>
      </c>
      <c r="L45" s="57">
        <v>0</v>
      </c>
      <c r="M45" s="57">
        <v>0</v>
      </c>
      <c r="N45" s="57">
        <v>0</v>
      </c>
      <c r="O45" s="70">
        <v>0</v>
      </c>
      <c r="P45" s="57">
        <v>0</v>
      </c>
      <c r="Q45" s="57">
        <v>0</v>
      </c>
      <c r="R45" s="57">
        <v>0</v>
      </c>
      <c r="S45" s="70">
        <v>0</v>
      </c>
      <c r="T45" s="57">
        <v>0</v>
      </c>
      <c r="U45" s="57">
        <v>0</v>
      </c>
      <c r="V45" s="57">
        <v>0</v>
      </c>
      <c r="W45" s="57"/>
      <c r="X45" s="57"/>
      <c r="Y45" s="57"/>
      <c r="Z45" s="57">
        <v>239000</v>
      </c>
      <c r="AA45" s="57">
        <v>0</v>
      </c>
      <c r="AB45" s="57">
        <v>239000</v>
      </c>
      <c r="AC45" s="59">
        <v>20</v>
      </c>
      <c r="AD45" s="59">
        <v>1</v>
      </c>
      <c r="AE45" s="59">
        <v>20</v>
      </c>
      <c r="AF45" s="59">
        <v>1</v>
      </c>
      <c r="AG45" s="59">
        <v>0</v>
      </c>
      <c r="AH45" s="59">
        <v>0</v>
      </c>
      <c r="AI45" s="57">
        <v>0</v>
      </c>
      <c r="AJ45" s="57">
        <v>0</v>
      </c>
      <c r="AK45" s="58">
        <v>1050000</v>
      </c>
      <c r="AL45" s="57">
        <v>0</v>
      </c>
      <c r="AM45" s="57">
        <v>1050000</v>
      </c>
      <c r="AN45" s="70">
        <v>120</v>
      </c>
      <c r="AO45" s="70">
        <v>78.900000000000006</v>
      </c>
      <c r="AP45" s="70">
        <v>25.5</v>
      </c>
      <c r="AQ45" s="57">
        <v>600600</v>
      </c>
      <c r="AR45" s="57">
        <v>0</v>
      </c>
      <c r="AS45" s="57">
        <v>0</v>
      </c>
      <c r="AT45" s="57">
        <v>0</v>
      </c>
      <c r="AU45" s="57">
        <v>0</v>
      </c>
      <c r="AV45" s="58">
        <v>600600</v>
      </c>
      <c r="AW45" s="58">
        <v>0</v>
      </c>
      <c r="AX45" s="58">
        <v>0</v>
      </c>
      <c r="AY45" s="57">
        <v>0</v>
      </c>
      <c r="AZ45" s="58">
        <v>0</v>
      </c>
      <c r="BA45" s="58">
        <v>0</v>
      </c>
      <c r="BB45" s="58">
        <v>839600</v>
      </c>
      <c r="BC45" s="58">
        <v>1050000</v>
      </c>
      <c r="BD45" s="58">
        <v>0</v>
      </c>
      <c r="BE45" s="58">
        <v>0</v>
      </c>
      <c r="BF45" s="58">
        <v>210400</v>
      </c>
      <c r="BG45" s="72">
        <v>120</v>
      </c>
      <c r="BH45" s="72">
        <v>105.4</v>
      </c>
      <c r="BI45" s="72">
        <v>0</v>
      </c>
      <c r="BJ45" s="72">
        <v>0</v>
      </c>
      <c r="BK45" s="72">
        <v>104.4</v>
      </c>
      <c r="BL45" s="72">
        <v>0</v>
      </c>
      <c r="BM45" s="72">
        <v>0</v>
      </c>
      <c r="BN45" s="150" t="s">
        <v>1317</v>
      </c>
      <c r="BO45" s="72" t="s">
        <v>1474</v>
      </c>
    </row>
    <row r="46" spans="1:67" ht="27.6" customHeight="1">
      <c r="A46" s="55">
        <v>37</v>
      </c>
      <c r="B46" s="145" t="s">
        <v>46</v>
      </c>
      <c r="C46" s="147" t="s">
        <v>1168</v>
      </c>
      <c r="D46" s="148" t="s">
        <v>651</v>
      </c>
      <c r="E46" s="145">
        <v>1</v>
      </c>
      <c r="F46" s="146" t="s">
        <v>1212</v>
      </c>
      <c r="G46" s="70">
        <v>0</v>
      </c>
      <c r="H46" s="57">
        <v>0</v>
      </c>
      <c r="I46" s="57">
        <v>0</v>
      </c>
      <c r="J46" s="57">
        <v>0</v>
      </c>
      <c r="K46" s="70">
        <v>0</v>
      </c>
      <c r="L46" s="57">
        <v>0</v>
      </c>
      <c r="M46" s="57">
        <v>0</v>
      </c>
      <c r="N46" s="57">
        <v>0</v>
      </c>
      <c r="O46" s="70">
        <v>0</v>
      </c>
      <c r="P46" s="57">
        <v>0</v>
      </c>
      <c r="Q46" s="57">
        <v>0</v>
      </c>
      <c r="R46" s="57">
        <v>0</v>
      </c>
      <c r="S46" s="70">
        <v>0</v>
      </c>
      <c r="T46" s="57">
        <v>0</v>
      </c>
      <c r="U46" s="57">
        <v>0</v>
      </c>
      <c r="V46" s="57">
        <v>0</v>
      </c>
      <c r="W46" s="57"/>
      <c r="X46" s="57"/>
      <c r="Y46" s="57"/>
      <c r="Z46" s="57">
        <v>136000</v>
      </c>
      <c r="AA46" s="57">
        <v>0</v>
      </c>
      <c r="AB46" s="57">
        <v>136000</v>
      </c>
      <c r="AC46" s="59">
        <v>80</v>
      </c>
      <c r="AD46" s="59">
        <v>3</v>
      </c>
      <c r="AE46" s="59">
        <v>0</v>
      </c>
      <c r="AF46" s="59">
        <v>0</v>
      </c>
      <c r="AG46" s="59">
        <v>80</v>
      </c>
      <c r="AH46" s="59">
        <v>3</v>
      </c>
      <c r="AI46" s="57">
        <v>4200000</v>
      </c>
      <c r="AJ46" s="57">
        <v>1050000</v>
      </c>
      <c r="AK46" s="58">
        <v>0</v>
      </c>
      <c r="AL46" s="57">
        <v>3150000</v>
      </c>
      <c r="AM46" s="57">
        <v>0</v>
      </c>
      <c r="AN46" s="70">
        <v>300</v>
      </c>
      <c r="AO46" s="70">
        <v>244.6</v>
      </c>
      <c r="AP46" s="70">
        <v>100.8</v>
      </c>
      <c r="AQ46" s="57">
        <v>6968900</v>
      </c>
      <c r="AR46" s="57">
        <v>0</v>
      </c>
      <c r="AS46" s="57">
        <v>0</v>
      </c>
      <c r="AT46" s="57">
        <v>0</v>
      </c>
      <c r="AU46" s="57">
        <v>0</v>
      </c>
      <c r="AV46" s="58">
        <v>6968900</v>
      </c>
      <c r="AW46" s="58">
        <v>0</v>
      </c>
      <c r="AX46" s="58">
        <v>0</v>
      </c>
      <c r="AY46" s="57">
        <v>0</v>
      </c>
      <c r="AZ46" s="58">
        <v>0</v>
      </c>
      <c r="BA46" s="58">
        <v>0</v>
      </c>
      <c r="BB46" s="58">
        <v>10254900</v>
      </c>
      <c r="BC46" s="58">
        <v>0</v>
      </c>
      <c r="BD46" s="58">
        <v>0</v>
      </c>
      <c r="BE46" s="58">
        <v>10254900</v>
      </c>
      <c r="BF46" s="58">
        <v>0</v>
      </c>
      <c r="BG46" s="72">
        <v>300</v>
      </c>
      <c r="BH46" s="72">
        <v>348.4</v>
      </c>
      <c r="BI46" s="72">
        <v>48.399999999999977</v>
      </c>
      <c r="BJ46" s="72">
        <v>16.133333333333326</v>
      </c>
      <c r="BK46" s="72">
        <v>345.4</v>
      </c>
      <c r="BL46" s="72">
        <v>45.399999999999977</v>
      </c>
      <c r="BM46" s="72">
        <v>15.133333333333326</v>
      </c>
      <c r="BN46" s="150" t="s">
        <v>1318</v>
      </c>
      <c r="BO46" s="72" t="s">
        <v>1474</v>
      </c>
    </row>
    <row r="47" spans="1:67" ht="27.6" customHeight="1">
      <c r="A47" s="55">
        <v>38</v>
      </c>
      <c r="B47" s="145" t="s">
        <v>47</v>
      </c>
      <c r="C47" s="147" t="s">
        <v>676</v>
      </c>
      <c r="D47" s="148" t="s">
        <v>677</v>
      </c>
      <c r="E47" s="145">
        <v>1</v>
      </c>
      <c r="F47" s="146" t="s">
        <v>1212</v>
      </c>
      <c r="G47" s="70">
        <v>0</v>
      </c>
      <c r="H47" s="57">
        <v>0</v>
      </c>
      <c r="I47" s="57">
        <v>0</v>
      </c>
      <c r="J47" s="57">
        <v>0</v>
      </c>
      <c r="K47" s="70">
        <v>0</v>
      </c>
      <c r="L47" s="57">
        <v>0</v>
      </c>
      <c r="M47" s="57">
        <v>0</v>
      </c>
      <c r="N47" s="57">
        <v>0</v>
      </c>
      <c r="O47" s="70">
        <v>0</v>
      </c>
      <c r="P47" s="57">
        <v>0</v>
      </c>
      <c r="Q47" s="57">
        <v>0</v>
      </c>
      <c r="R47" s="57">
        <v>0</v>
      </c>
      <c r="S47" s="70">
        <v>30.1</v>
      </c>
      <c r="T47" s="57">
        <v>3085250</v>
      </c>
      <c r="U47" s="57">
        <v>0</v>
      </c>
      <c r="V47" s="57">
        <v>3085250</v>
      </c>
      <c r="W47" s="57"/>
      <c r="X47" s="57"/>
      <c r="Y47" s="57"/>
      <c r="Z47" s="57">
        <v>0</v>
      </c>
      <c r="AA47" s="57">
        <v>0</v>
      </c>
      <c r="AB47" s="57">
        <v>0</v>
      </c>
      <c r="AC47" s="59">
        <v>62</v>
      </c>
      <c r="AD47" s="59">
        <v>3</v>
      </c>
      <c r="AE47" s="59">
        <v>0</v>
      </c>
      <c r="AF47" s="59">
        <v>0</v>
      </c>
      <c r="AG47" s="59">
        <v>62</v>
      </c>
      <c r="AH47" s="59">
        <v>3</v>
      </c>
      <c r="AI47" s="57">
        <v>3100000</v>
      </c>
      <c r="AJ47" s="57">
        <v>0</v>
      </c>
      <c r="AK47" s="58">
        <v>0</v>
      </c>
      <c r="AL47" s="57">
        <v>3100000</v>
      </c>
      <c r="AM47" s="57">
        <v>0</v>
      </c>
      <c r="AN47" s="70">
        <v>240</v>
      </c>
      <c r="AO47" s="70">
        <v>314.2</v>
      </c>
      <c r="AP47" s="70">
        <v>49.3</v>
      </c>
      <c r="AQ47" s="57">
        <v>21056750</v>
      </c>
      <c r="AR47" s="57">
        <v>0</v>
      </c>
      <c r="AS47" s="57">
        <v>0</v>
      </c>
      <c r="AT47" s="57">
        <v>0</v>
      </c>
      <c r="AU47" s="57">
        <v>3051950</v>
      </c>
      <c r="AV47" s="58">
        <v>18004800</v>
      </c>
      <c r="AW47" s="58">
        <v>0</v>
      </c>
      <c r="AX47" s="58">
        <v>0</v>
      </c>
      <c r="AY47" s="57">
        <v>0</v>
      </c>
      <c r="AZ47" s="58">
        <v>0</v>
      </c>
      <c r="BA47" s="58">
        <v>0</v>
      </c>
      <c r="BB47" s="58">
        <v>24190050</v>
      </c>
      <c r="BC47" s="58">
        <v>0</v>
      </c>
      <c r="BD47" s="58">
        <v>0</v>
      </c>
      <c r="BE47" s="58">
        <v>24190050</v>
      </c>
      <c r="BF47" s="58">
        <v>0</v>
      </c>
      <c r="BG47" s="72">
        <v>240</v>
      </c>
      <c r="BH47" s="72">
        <v>396.6</v>
      </c>
      <c r="BI47" s="72">
        <v>156.60000000000002</v>
      </c>
      <c r="BJ47" s="72">
        <v>65.250000000000014</v>
      </c>
      <c r="BK47" s="72">
        <v>393.6</v>
      </c>
      <c r="BL47" s="72">
        <v>153.60000000000002</v>
      </c>
      <c r="BM47" s="72">
        <v>64.000000000000014</v>
      </c>
      <c r="BN47" s="150" t="s">
        <v>1318</v>
      </c>
      <c r="BO47" s="72" t="s">
        <v>1474</v>
      </c>
    </row>
    <row r="48" spans="1:67" ht="27.6" customHeight="1">
      <c r="A48" s="55">
        <v>39</v>
      </c>
      <c r="B48" s="145" t="s">
        <v>48</v>
      </c>
      <c r="C48" s="147" t="s">
        <v>684</v>
      </c>
      <c r="D48" s="148" t="s">
        <v>685</v>
      </c>
      <c r="E48" s="145">
        <v>1</v>
      </c>
      <c r="F48" s="146" t="s">
        <v>1212</v>
      </c>
      <c r="G48" s="70">
        <v>0</v>
      </c>
      <c r="H48" s="57">
        <v>0</v>
      </c>
      <c r="I48" s="57">
        <v>0</v>
      </c>
      <c r="J48" s="57">
        <v>0</v>
      </c>
      <c r="K48" s="70">
        <v>0</v>
      </c>
      <c r="L48" s="57">
        <v>0</v>
      </c>
      <c r="M48" s="57">
        <v>0</v>
      </c>
      <c r="N48" s="57">
        <v>0</v>
      </c>
      <c r="O48" s="70">
        <v>0</v>
      </c>
      <c r="P48" s="57">
        <v>0</v>
      </c>
      <c r="Q48" s="57">
        <v>0</v>
      </c>
      <c r="R48" s="57">
        <v>0</v>
      </c>
      <c r="S48" s="70">
        <v>0</v>
      </c>
      <c r="T48" s="57">
        <v>0</v>
      </c>
      <c r="U48" s="57">
        <v>0</v>
      </c>
      <c r="V48" s="57">
        <v>0</v>
      </c>
      <c r="W48" s="57"/>
      <c r="X48" s="57"/>
      <c r="Y48" s="57"/>
      <c r="Z48" s="57">
        <v>0</v>
      </c>
      <c r="AA48" s="57">
        <v>0</v>
      </c>
      <c r="AB48" s="57">
        <v>0</v>
      </c>
      <c r="AC48" s="59">
        <v>155</v>
      </c>
      <c r="AD48" s="59">
        <v>6</v>
      </c>
      <c r="AE48" s="59">
        <v>80</v>
      </c>
      <c r="AF48" s="59">
        <v>3</v>
      </c>
      <c r="AG48" s="59">
        <v>75</v>
      </c>
      <c r="AH48" s="59">
        <v>3</v>
      </c>
      <c r="AI48" s="57">
        <v>3800000</v>
      </c>
      <c r="AJ48" s="57">
        <v>54000</v>
      </c>
      <c r="AK48" s="58">
        <v>3746000</v>
      </c>
      <c r="AL48" s="57">
        <v>0</v>
      </c>
      <c r="AM48" s="57">
        <v>0</v>
      </c>
      <c r="AN48" s="70">
        <v>180</v>
      </c>
      <c r="AO48" s="70">
        <v>25.4</v>
      </c>
      <c r="AP48" s="70">
        <v>73.400000000000006</v>
      </c>
      <c r="AQ48" s="57">
        <v>3205400</v>
      </c>
      <c r="AR48" s="57">
        <v>0</v>
      </c>
      <c r="AS48" s="57">
        <v>0</v>
      </c>
      <c r="AT48" s="57">
        <v>0</v>
      </c>
      <c r="AU48" s="57">
        <v>0</v>
      </c>
      <c r="AV48" s="58">
        <v>3205400</v>
      </c>
      <c r="AW48" s="58">
        <v>0</v>
      </c>
      <c r="AX48" s="58">
        <v>0</v>
      </c>
      <c r="AY48" s="57">
        <v>0</v>
      </c>
      <c r="AZ48" s="58">
        <v>0</v>
      </c>
      <c r="BA48" s="58">
        <v>0</v>
      </c>
      <c r="BB48" s="58">
        <v>3205400</v>
      </c>
      <c r="BC48" s="58">
        <v>0</v>
      </c>
      <c r="BD48" s="58">
        <v>0</v>
      </c>
      <c r="BE48" s="58">
        <v>3205400</v>
      </c>
      <c r="BF48" s="58">
        <v>0</v>
      </c>
      <c r="BG48" s="72">
        <v>180</v>
      </c>
      <c r="BH48" s="72">
        <v>104.80000000000001</v>
      </c>
      <c r="BI48" s="72">
        <v>0</v>
      </c>
      <c r="BJ48" s="72">
        <v>0</v>
      </c>
      <c r="BK48" s="72">
        <v>98.800000000000011</v>
      </c>
      <c r="BL48" s="72">
        <v>0</v>
      </c>
      <c r="BM48" s="72">
        <v>0</v>
      </c>
      <c r="BN48" s="150" t="s">
        <v>1318</v>
      </c>
      <c r="BO48" s="72" t="s">
        <v>1474</v>
      </c>
    </row>
    <row r="49" spans="1:67" ht="27.6" customHeight="1">
      <c r="A49" s="55">
        <v>40</v>
      </c>
      <c r="B49" s="145" t="s">
        <v>49</v>
      </c>
      <c r="C49" s="147" t="s">
        <v>681</v>
      </c>
      <c r="D49" s="148" t="s">
        <v>672</v>
      </c>
      <c r="E49" s="145">
        <v>1</v>
      </c>
      <c r="F49" s="146" t="s">
        <v>1212</v>
      </c>
      <c r="G49" s="70">
        <v>0</v>
      </c>
      <c r="H49" s="57">
        <v>0</v>
      </c>
      <c r="I49" s="57">
        <v>0</v>
      </c>
      <c r="J49" s="57">
        <v>0</v>
      </c>
      <c r="K49" s="70">
        <v>0</v>
      </c>
      <c r="L49" s="57">
        <v>0</v>
      </c>
      <c r="M49" s="57">
        <v>0</v>
      </c>
      <c r="N49" s="57">
        <v>0</v>
      </c>
      <c r="O49" s="70">
        <v>0</v>
      </c>
      <c r="P49" s="57">
        <v>0</v>
      </c>
      <c r="Q49" s="57">
        <v>0</v>
      </c>
      <c r="R49" s="57">
        <v>0</v>
      </c>
      <c r="S49" s="70">
        <v>0</v>
      </c>
      <c r="T49" s="57">
        <v>0</v>
      </c>
      <c r="U49" s="57">
        <v>0</v>
      </c>
      <c r="V49" s="57">
        <v>0</v>
      </c>
      <c r="W49" s="57"/>
      <c r="X49" s="57"/>
      <c r="Y49" s="57"/>
      <c r="Z49" s="57">
        <v>0</v>
      </c>
      <c r="AA49" s="57">
        <v>0</v>
      </c>
      <c r="AB49" s="57">
        <v>0</v>
      </c>
      <c r="AC49" s="59">
        <v>0</v>
      </c>
      <c r="AD49" s="59">
        <v>0</v>
      </c>
      <c r="AE49" s="59">
        <v>0</v>
      </c>
      <c r="AF49" s="59">
        <v>0</v>
      </c>
      <c r="AG49" s="59">
        <v>0</v>
      </c>
      <c r="AH49" s="59">
        <v>0</v>
      </c>
      <c r="AI49" s="57">
        <v>0</v>
      </c>
      <c r="AJ49" s="57">
        <v>0</v>
      </c>
      <c r="AK49" s="58">
        <v>0</v>
      </c>
      <c r="AL49" s="57">
        <v>0</v>
      </c>
      <c r="AM49" s="57">
        <v>0</v>
      </c>
      <c r="AN49" s="70">
        <v>75</v>
      </c>
      <c r="AO49" s="70">
        <v>79</v>
      </c>
      <c r="AP49" s="70">
        <v>0</v>
      </c>
      <c r="AQ49" s="57">
        <v>546000</v>
      </c>
      <c r="AR49" s="57">
        <v>0</v>
      </c>
      <c r="AS49" s="57">
        <v>0</v>
      </c>
      <c r="AT49" s="57">
        <v>0</v>
      </c>
      <c r="AU49" s="57">
        <v>0</v>
      </c>
      <c r="AV49" s="58">
        <v>546000</v>
      </c>
      <c r="AW49" s="58">
        <v>0</v>
      </c>
      <c r="AX49" s="58">
        <v>0</v>
      </c>
      <c r="AY49" s="57">
        <v>0</v>
      </c>
      <c r="AZ49" s="58">
        <v>0</v>
      </c>
      <c r="BA49" s="58">
        <v>0</v>
      </c>
      <c r="BB49" s="58">
        <v>546000</v>
      </c>
      <c r="BC49" s="58">
        <v>0</v>
      </c>
      <c r="BD49" s="58">
        <v>0</v>
      </c>
      <c r="BE49" s="58">
        <v>546000</v>
      </c>
      <c r="BF49" s="58">
        <v>0</v>
      </c>
      <c r="BG49" s="72">
        <v>75</v>
      </c>
      <c r="BH49" s="72">
        <v>79</v>
      </c>
      <c r="BI49" s="72">
        <v>4</v>
      </c>
      <c r="BJ49" s="72">
        <v>5.3333333333333339</v>
      </c>
      <c r="BK49" s="72">
        <v>79</v>
      </c>
      <c r="BL49" s="72">
        <v>4</v>
      </c>
      <c r="BM49" s="72">
        <v>5.3333333333333339</v>
      </c>
      <c r="BN49" s="150" t="s">
        <v>1318</v>
      </c>
      <c r="BO49" s="72" t="s">
        <v>1474</v>
      </c>
    </row>
    <row r="50" spans="1:67" ht="27.6" customHeight="1">
      <c r="A50" s="55">
        <v>41</v>
      </c>
      <c r="B50" s="145" t="s">
        <v>50</v>
      </c>
      <c r="C50" s="147" t="s">
        <v>664</v>
      </c>
      <c r="D50" s="148" t="s">
        <v>680</v>
      </c>
      <c r="E50" s="145">
        <v>1</v>
      </c>
      <c r="F50" s="146" t="s">
        <v>1212</v>
      </c>
      <c r="G50" s="70">
        <v>0</v>
      </c>
      <c r="H50" s="57">
        <v>0</v>
      </c>
      <c r="I50" s="57">
        <v>0</v>
      </c>
      <c r="J50" s="57">
        <v>0</v>
      </c>
      <c r="K50" s="70">
        <v>0</v>
      </c>
      <c r="L50" s="57">
        <v>0</v>
      </c>
      <c r="M50" s="57">
        <v>0</v>
      </c>
      <c r="N50" s="57">
        <v>0</v>
      </c>
      <c r="O50" s="70">
        <v>0</v>
      </c>
      <c r="P50" s="57">
        <v>0</v>
      </c>
      <c r="Q50" s="57">
        <v>0</v>
      </c>
      <c r="R50" s="57">
        <v>0</v>
      </c>
      <c r="S50" s="70">
        <v>30.1</v>
      </c>
      <c r="T50" s="57">
        <v>3085250</v>
      </c>
      <c r="U50" s="57">
        <v>3085250</v>
      </c>
      <c r="V50" s="57">
        <v>0</v>
      </c>
      <c r="W50" s="57"/>
      <c r="X50" s="57"/>
      <c r="Y50" s="57"/>
      <c r="Z50" s="57">
        <v>358500</v>
      </c>
      <c r="AA50" s="57">
        <v>358500</v>
      </c>
      <c r="AB50" s="57">
        <v>0</v>
      </c>
      <c r="AC50" s="59">
        <v>40</v>
      </c>
      <c r="AD50" s="59">
        <v>2</v>
      </c>
      <c r="AE50" s="59">
        <v>0</v>
      </c>
      <c r="AF50" s="59">
        <v>0</v>
      </c>
      <c r="AG50" s="59">
        <v>40</v>
      </c>
      <c r="AH50" s="59">
        <v>2</v>
      </c>
      <c r="AI50" s="57">
        <v>2100000</v>
      </c>
      <c r="AJ50" s="57">
        <v>2100000</v>
      </c>
      <c r="AK50" s="58">
        <v>0</v>
      </c>
      <c r="AL50" s="57">
        <v>0</v>
      </c>
      <c r="AM50" s="57">
        <v>0</v>
      </c>
      <c r="AN50" s="70">
        <v>300</v>
      </c>
      <c r="AO50" s="70">
        <v>296.5</v>
      </c>
      <c r="AP50" s="70">
        <v>47.6</v>
      </c>
      <c r="AQ50" s="57">
        <v>6394500</v>
      </c>
      <c r="AR50" s="57">
        <v>0</v>
      </c>
      <c r="AS50" s="57">
        <v>6475370</v>
      </c>
      <c r="AT50" s="57">
        <v>0</v>
      </c>
      <c r="AU50" s="57">
        <v>0</v>
      </c>
      <c r="AV50" s="58">
        <v>0</v>
      </c>
      <c r="AW50" s="58">
        <v>80870</v>
      </c>
      <c r="AX50" s="58">
        <v>0</v>
      </c>
      <c r="AY50" s="57">
        <v>0</v>
      </c>
      <c r="AZ50" s="58">
        <v>0</v>
      </c>
      <c r="BA50" s="58">
        <v>0</v>
      </c>
      <c r="BB50" s="58">
        <v>0</v>
      </c>
      <c r="BC50" s="58">
        <v>80870</v>
      </c>
      <c r="BD50" s="58">
        <v>0</v>
      </c>
      <c r="BE50" s="58">
        <v>0</v>
      </c>
      <c r="BF50" s="58">
        <v>80870</v>
      </c>
      <c r="BG50" s="72">
        <v>300</v>
      </c>
      <c r="BH50" s="72">
        <v>376.20000000000005</v>
      </c>
      <c r="BI50" s="72">
        <v>76.200000000000045</v>
      </c>
      <c r="BJ50" s="72">
        <v>25.400000000000016</v>
      </c>
      <c r="BK50" s="72">
        <v>374.20000000000005</v>
      </c>
      <c r="BL50" s="72">
        <v>74.200000000000045</v>
      </c>
      <c r="BM50" s="72">
        <v>24.733333333333348</v>
      </c>
      <c r="BN50" s="150" t="s">
        <v>1318</v>
      </c>
      <c r="BO50" s="72" t="s">
        <v>1474</v>
      </c>
    </row>
    <row r="51" spans="1:67" ht="27.6" customHeight="1">
      <c r="A51" s="55">
        <v>42</v>
      </c>
      <c r="B51" s="145" t="s">
        <v>51</v>
      </c>
      <c r="C51" s="147" t="s">
        <v>686</v>
      </c>
      <c r="D51" s="148" t="s">
        <v>687</v>
      </c>
      <c r="E51" s="145">
        <v>1</v>
      </c>
      <c r="F51" s="146" t="s">
        <v>1212</v>
      </c>
      <c r="G51" s="70">
        <v>0</v>
      </c>
      <c r="H51" s="57">
        <v>0</v>
      </c>
      <c r="I51" s="57">
        <v>0</v>
      </c>
      <c r="J51" s="57">
        <v>0</v>
      </c>
      <c r="K51" s="70">
        <v>0</v>
      </c>
      <c r="L51" s="57">
        <v>0</v>
      </c>
      <c r="M51" s="57">
        <v>0</v>
      </c>
      <c r="N51" s="57">
        <v>0</v>
      </c>
      <c r="O51" s="70">
        <v>0</v>
      </c>
      <c r="P51" s="57">
        <v>0</v>
      </c>
      <c r="Q51" s="57">
        <v>0</v>
      </c>
      <c r="R51" s="57">
        <v>0</v>
      </c>
      <c r="S51" s="70">
        <v>0</v>
      </c>
      <c r="T51" s="57">
        <v>0</v>
      </c>
      <c r="U51" s="57">
        <v>0</v>
      </c>
      <c r="V51" s="57">
        <v>0</v>
      </c>
      <c r="W51" s="57"/>
      <c r="X51" s="57"/>
      <c r="Y51" s="57"/>
      <c r="Z51" s="57">
        <v>358500</v>
      </c>
      <c r="AA51" s="57">
        <v>358500</v>
      </c>
      <c r="AB51" s="57">
        <v>0</v>
      </c>
      <c r="AC51" s="59">
        <v>40</v>
      </c>
      <c r="AD51" s="59">
        <v>2</v>
      </c>
      <c r="AE51" s="59">
        <v>0</v>
      </c>
      <c r="AF51" s="59">
        <v>0</v>
      </c>
      <c r="AG51" s="59">
        <v>40</v>
      </c>
      <c r="AH51" s="59">
        <v>2</v>
      </c>
      <c r="AI51" s="57">
        <v>2100000</v>
      </c>
      <c r="AJ51" s="57">
        <v>2100000</v>
      </c>
      <c r="AK51" s="58">
        <v>0</v>
      </c>
      <c r="AL51" s="57">
        <v>0</v>
      </c>
      <c r="AM51" s="57">
        <v>0</v>
      </c>
      <c r="AN51" s="70">
        <v>300</v>
      </c>
      <c r="AO51" s="70">
        <v>227.9</v>
      </c>
      <c r="AP51" s="70">
        <v>79.600000000000009</v>
      </c>
      <c r="AQ51" s="57">
        <v>1087500</v>
      </c>
      <c r="AR51" s="57">
        <v>0</v>
      </c>
      <c r="AS51" s="57">
        <v>87380</v>
      </c>
      <c r="AT51" s="57">
        <v>0</v>
      </c>
      <c r="AU51" s="57">
        <v>0</v>
      </c>
      <c r="AV51" s="58">
        <v>1000120</v>
      </c>
      <c r="AW51" s="58">
        <v>0</v>
      </c>
      <c r="AX51" s="58">
        <v>0</v>
      </c>
      <c r="AY51" s="57">
        <v>0</v>
      </c>
      <c r="AZ51" s="58">
        <v>0</v>
      </c>
      <c r="BA51" s="58">
        <v>0</v>
      </c>
      <c r="BB51" s="58">
        <v>1000120</v>
      </c>
      <c r="BC51" s="58">
        <v>0</v>
      </c>
      <c r="BD51" s="58">
        <v>0</v>
      </c>
      <c r="BE51" s="58">
        <v>1000120</v>
      </c>
      <c r="BF51" s="58">
        <v>0</v>
      </c>
      <c r="BG51" s="72">
        <v>300</v>
      </c>
      <c r="BH51" s="72">
        <v>309.5</v>
      </c>
      <c r="BI51" s="72">
        <v>9.5</v>
      </c>
      <c r="BJ51" s="72">
        <v>3.166666666666667</v>
      </c>
      <c r="BK51" s="72">
        <v>307.5</v>
      </c>
      <c r="BL51" s="72">
        <v>7.5</v>
      </c>
      <c r="BM51" s="72">
        <v>2.5</v>
      </c>
      <c r="BN51" s="150" t="s">
        <v>1318</v>
      </c>
      <c r="BO51" s="72" t="s">
        <v>1474</v>
      </c>
    </row>
    <row r="52" spans="1:67" ht="27.6" customHeight="1">
      <c r="A52" s="55">
        <v>43</v>
      </c>
      <c r="B52" s="145" t="s">
        <v>52</v>
      </c>
      <c r="C52" s="147" t="s">
        <v>688</v>
      </c>
      <c r="D52" s="148" t="s">
        <v>689</v>
      </c>
      <c r="E52" s="145">
        <v>1</v>
      </c>
      <c r="F52" s="146" t="s">
        <v>1212</v>
      </c>
      <c r="G52" s="70">
        <v>0</v>
      </c>
      <c r="H52" s="57">
        <v>0</v>
      </c>
      <c r="I52" s="57">
        <v>0</v>
      </c>
      <c r="J52" s="57">
        <v>0</v>
      </c>
      <c r="K52" s="70">
        <v>0</v>
      </c>
      <c r="L52" s="57">
        <v>0</v>
      </c>
      <c r="M52" s="57">
        <v>0</v>
      </c>
      <c r="N52" s="57">
        <v>0</v>
      </c>
      <c r="O52" s="70">
        <v>120.3</v>
      </c>
      <c r="P52" s="57">
        <v>12330750</v>
      </c>
      <c r="Q52" s="57">
        <v>0</v>
      </c>
      <c r="R52" s="57">
        <v>12330750</v>
      </c>
      <c r="S52" s="70">
        <v>0</v>
      </c>
      <c r="T52" s="57">
        <v>0</v>
      </c>
      <c r="U52" s="57">
        <v>0</v>
      </c>
      <c r="V52" s="57">
        <v>0</v>
      </c>
      <c r="W52" s="57"/>
      <c r="X52" s="57"/>
      <c r="Y52" s="57"/>
      <c r="Z52" s="57">
        <v>272000</v>
      </c>
      <c r="AA52" s="57">
        <v>0</v>
      </c>
      <c r="AB52" s="57">
        <v>272000</v>
      </c>
      <c r="AC52" s="59">
        <v>40</v>
      </c>
      <c r="AD52" s="59">
        <v>1</v>
      </c>
      <c r="AE52" s="59">
        <v>0</v>
      </c>
      <c r="AF52" s="59">
        <v>0</v>
      </c>
      <c r="AG52" s="59">
        <v>40</v>
      </c>
      <c r="AH52" s="59">
        <v>1</v>
      </c>
      <c r="AI52" s="57">
        <v>2100000</v>
      </c>
      <c r="AJ52" s="57">
        <v>0</v>
      </c>
      <c r="AK52" s="58">
        <v>0</v>
      </c>
      <c r="AL52" s="57">
        <v>2100000</v>
      </c>
      <c r="AM52" s="57">
        <v>0</v>
      </c>
      <c r="AN52" s="70">
        <v>300</v>
      </c>
      <c r="AO52" s="70">
        <v>253.2</v>
      </c>
      <c r="AP52" s="70">
        <v>114.89999999999999</v>
      </c>
      <c r="AQ52" s="57">
        <v>9874500</v>
      </c>
      <c r="AR52" s="57">
        <v>0</v>
      </c>
      <c r="AS52" s="57">
        <v>0</v>
      </c>
      <c r="AT52" s="57">
        <v>0</v>
      </c>
      <c r="AU52" s="57">
        <v>0</v>
      </c>
      <c r="AV52" s="58">
        <v>9874500</v>
      </c>
      <c r="AW52" s="58">
        <v>0</v>
      </c>
      <c r="AX52" s="58">
        <v>0</v>
      </c>
      <c r="AY52" s="57">
        <v>0</v>
      </c>
      <c r="AZ52" s="58">
        <v>0</v>
      </c>
      <c r="BA52" s="58">
        <v>0</v>
      </c>
      <c r="BB52" s="58">
        <v>12246500</v>
      </c>
      <c r="BC52" s="58">
        <v>0</v>
      </c>
      <c r="BD52" s="58">
        <v>0</v>
      </c>
      <c r="BE52" s="58">
        <v>12246500</v>
      </c>
      <c r="BF52" s="58">
        <v>0</v>
      </c>
      <c r="BG52" s="72">
        <v>300</v>
      </c>
      <c r="BH52" s="72">
        <v>489.4</v>
      </c>
      <c r="BI52" s="72">
        <v>189.39999999999998</v>
      </c>
      <c r="BJ52" s="72">
        <v>63.133333333333333</v>
      </c>
      <c r="BK52" s="72">
        <v>488.4</v>
      </c>
      <c r="BL52" s="72">
        <v>188.39999999999998</v>
      </c>
      <c r="BM52" s="72">
        <v>62.79999999999999</v>
      </c>
      <c r="BN52" s="150" t="s">
        <v>1318</v>
      </c>
      <c r="BO52" s="72" t="s">
        <v>1474</v>
      </c>
    </row>
    <row r="53" spans="1:67" ht="27.6" customHeight="1">
      <c r="A53" s="55">
        <v>44</v>
      </c>
      <c r="B53" s="145" t="s">
        <v>54</v>
      </c>
      <c r="C53" s="147" t="s">
        <v>678</v>
      </c>
      <c r="D53" s="148" t="s">
        <v>679</v>
      </c>
      <c r="E53" s="145">
        <v>1</v>
      </c>
      <c r="F53" s="146" t="s">
        <v>1212</v>
      </c>
      <c r="G53" s="70">
        <v>0</v>
      </c>
      <c r="H53" s="57">
        <v>0</v>
      </c>
      <c r="I53" s="57">
        <v>0</v>
      </c>
      <c r="J53" s="57">
        <v>0</v>
      </c>
      <c r="K53" s="70">
        <v>0</v>
      </c>
      <c r="L53" s="57">
        <v>0</v>
      </c>
      <c r="M53" s="57">
        <v>0</v>
      </c>
      <c r="N53" s="57">
        <v>0</v>
      </c>
      <c r="O53" s="70">
        <v>0</v>
      </c>
      <c r="P53" s="57">
        <v>0</v>
      </c>
      <c r="Q53" s="57">
        <v>0</v>
      </c>
      <c r="R53" s="57">
        <v>0</v>
      </c>
      <c r="S53" s="70">
        <v>0</v>
      </c>
      <c r="T53" s="57">
        <v>0</v>
      </c>
      <c r="U53" s="57">
        <v>0</v>
      </c>
      <c r="V53" s="57">
        <v>0</v>
      </c>
      <c r="W53" s="57"/>
      <c r="X53" s="57"/>
      <c r="Y53" s="57"/>
      <c r="Z53" s="57">
        <v>0</v>
      </c>
      <c r="AA53" s="57">
        <v>0</v>
      </c>
      <c r="AB53" s="57">
        <v>0</v>
      </c>
      <c r="AC53" s="59">
        <v>95</v>
      </c>
      <c r="AD53" s="59">
        <v>5</v>
      </c>
      <c r="AE53" s="59">
        <v>20</v>
      </c>
      <c r="AF53" s="59">
        <v>1</v>
      </c>
      <c r="AG53" s="59">
        <v>75</v>
      </c>
      <c r="AH53" s="59">
        <v>4</v>
      </c>
      <c r="AI53" s="57">
        <v>3850000</v>
      </c>
      <c r="AJ53" s="57">
        <v>2100000</v>
      </c>
      <c r="AK53" s="58">
        <v>0</v>
      </c>
      <c r="AL53" s="57">
        <v>1750000</v>
      </c>
      <c r="AM53" s="57">
        <v>0</v>
      </c>
      <c r="AN53" s="70">
        <v>255</v>
      </c>
      <c r="AO53" s="70">
        <v>168.8</v>
      </c>
      <c r="AP53" s="70">
        <v>73</v>
      </c>
      <c r="AQ53" s="57">
        <v>1101600</v>
      </c>
      <c r="AR53" s="57">
        <v>0</v>
      </c>
      <c r="AS53" s="57">
        <v>0</v>
      </c>
      <c r="AT53" s="57">
        <v>0</v>
      </c>
      <c r="AU53" s="57">
        <v>0</v>
      </c>
      <c r="AV53" s="58">
        <v>1101600</v>
      </c>
      <c r="AW53" s="58">
        <v>0</v>
      </c>
      <c r="AX53" s="58">
        <v>0</v>
      </c>
      <c r="AY53" s="57">
        <v>0</v>
      </c>
      <c r="AZ53" s="58">
        <v>0</v>
      </c>
      <c r="BA53" s="58">
        <v>0</v>
      </c>
      <c r="BB53" s="58">
        <v>2851600</v>
      </c>
      <c r="BC53" s="58">
        <v>0</v>
      </c>
      <c r="BD53" s="58">
        <v>0</v>
      </c>
      <c r="BE53" s="58">
        <v>2851600</v>
      </c>
      <c r="BF53" s="58">
        <v>0</v>
      </c>
      <c r="BG53" s="72">
        <v>255</v>
      </c>
      <c r="BH53" s="72">
        <v>246.8</v>
      </c>
      <c r="BI53" s="72">
        <v>0</v>
      </c>
      <c r="BJ53" s="72">
        <v>0</v>
      </c>
      <c r="BK53" s="72">
        <v>241.8</v>
      </c>
      <c r="BL53" s="72">
        <v>0</v>
      </c>
      <c r="BM53" s="72">
        <v>0</v>
      </c>
      <c r="BN53" s="150" t="s">
        <v>1318</v>
      </c>
      <c r="BO53" s="72" t="s">
        <v>1474</v>
      </c>
    </row>
    <row r="54" spans="1:67" ht="27.6" customHeight="1">
      <c r="A54" s="55">
        <v>45</v>
      </c>
      <c r="B54" s="145" t="s">
        <v>53</v>
      </c>
      <c r="C54" s="147" t="s">
        <v>690</v>
      </c>
      <c r="D54" s="148" t="s">
        <v>653</v>
      </c>
      <c r="E54" s="145">
        <v>1</v>
      </c>
      <c r="F54" s="146" t="s">
        <v>1212</v>
      </c>
      <c r="G54" s="70">
        <v>0</v>
      </c>
      <c r="H54" s="57">
        <v>0</v>
      </c>
      <c r="I54" s="57">
        <v>0</v>
      </c>
      <c r="J54" s="57">
        <v>0</v>
      </c>
      <c r="K54" s="70">
        <v>0</v>
      </c>
      <c r="L54" s="57">
        <v>0</v>
      </c>
      <c r="M54" s="57">
        <v>0</v>
      </c>
      <c r="N54" s="57">
        <v>0</v>
      </c>
      <c r="O54" s="70">
        <v>0</v>
      </c>
      <c r="P54" s="57">
        <v>0</v>
      </c>
      <c r="Q54" s="57">
        <v>0</v>
      </c>
      <c r="R54" s="57">
        <v>0</v>
      </c>
      <c r="S54" s="70">
        <v>0</v>
      </c>
      <c r="T54" s="57">
        <v>0</v>
      </c>
      <c r="U54" s="57">
        <v>0</v>
      </c>
      <c r="V54" s="57">
        <v>0</v>
      </c>
      <c r="W54" s="57"/>
      <c r="X54" s="57"/>
      <c r="Y54" s="57"/>
      <c r="Z54" s="57">
        <v>0</v>
      </c>
      <c r="AA54" s="57">
        <v>0</v>
      </c>
      <c r="AB54" s="57">
        <v>0</v>
      </c>
      <c r="AC54" s="59">
        <v>0</v>
      </c>
      <c r="AD54" s="59">
        <v>0</v>
      </c>
      <c r="AE54" s="59">
        <v>0</v>
      </c>
      <c r="AF54" s="59">
        <v>0</v>
      </c>
      <c r="AG54" s="59">
        <v>0</v>
      </c>
      <c r="AH54" s="59">
        <v>0</v>
      </c>
      <c r="AI54" s="57">
        <v>0</v>
      </c>
      <c r="AJ54" s="57">
        <v>0</v>
      </c>
      <c r="AK54" s="58">
        <v>0</v>
      </c>
      <c r="AL54" s="57">
        <v>0</v>
      </c>
      <c r="AM54" s="57">
        <v>0</v>
      </c>
      <c r="AN54" s="70">
        <v>0</v>
      </c>
      <c r="AO54" s="70">
        <v>0</v>
      </c>
      <c r="AP54" s="70">
        <v>0</v>
      </c>
      <c r="AQ54" s="57">
        <v>0</v>
      </c>
      <c r="AR54" s="57">
        <v>0</v>
      </c>
      <c r="AS54" s="57">
        <v>0</v>
      </c>
      <c r="AT54" s="57">
        <v>0</v>
      </c>
      <c r="AU54" s="57">
        <v>0</v>
      </c>
      <c r="AV54" s="58">
        <v>0</v>
      </c>
      <c r="AW54" s="58">
        <v>0</v>
      </c>
      <c r="AX54" s="58">
        <v>0</v>
      </c>
      <c r="AY54" s="57">
        <v>0</v>
      </c>
      <c r="AZ54" s="58">
        <v>0</v>
      </c>
      <c r="BA54" s="58">
        <v>0</v>
      </c>
      <c r="BB54" s="58">
        <v>0</v>
      </c>
      <c r="BC54" s="58">
        <v>0</v>
      </c>
      <c r="BD54" s="58">
        <v>0</v>
      </c>
      <c r="BE54" s="58">
        <v>0</v>
      </c>
      <c r="BF54" s="58">
        <v>0</v>
      </c>
      <c r="BG54" s="72">
        <v>0</v>
      </c>
      <c r="BH54" s="72">
        <v>0</v>
      </c>
      <c r="BI54" s="72">
        <v>0</v>
      </c>
      <c r="BJ54" s="72">
        <v>0</v>
      </c>
      <c r="BK54" s="72">
        <v>0</v>
      </c>
      <c r="BL54" s="72">
        <v>0</v>
      </c>
      <c r="BM54" s="72">
        <v>0</v>
      </c>
      <c r="BN54" s="150" t="s">
        <v>1318</v>
      </c>
      <c r="BO54" s="72" t="s">
        <v>1474</v>
      </c>
    </row>
    <row r="55" spans="1:67" ht="27.6" customHeight="1">
      <c r="A55" s="55">
        <v>46</v>
      </c>
      <c r="B55" s="145" t="s">
        <v>55</v>
      </c>
      <c r="C55" s="147" t="s">
        <v>612</v>
      </c>
      <c r="D55" s="148" t="s">
        <v>692</v>
      </c>
      <c r="E55" s="145">
        <v>1</v>
      </c>
      <c r="F55" s="146" t="s">
        <v>1213</v>
      </c>
      <c r="G55" s="70">
        <v>0</v>
      </c>
      <c r="H55" s="57">
        <v>0</v>
      </c>
      <c r="I55" s="57">
        <v>0</v>
      </c>
      <c r="J55" s="57">
        <v>0</v>
      </c>
      <c r="K55" s="70">
        <v>0</v>
      </c>
      <c r="L55" s="57">
        <v>0</v>
      </c>
      <c r="M55" s="57">
        <v>0</v>
      </c>
      <c r="N55" s="57">
        <v>0</v>
      </c>
      <c r="O55" s="70">
        <v>0</v>
      </c>
      <c r="P55" s="57">
        <v>0</v>
      </c>
      <c r="Q55" s="57">
        <v>0</v>
      </c>
      <c r="R55" s="57">
        <v>0</v>
      </c>
      <c r="S55" s="70">
        <v>0</v>
      </c>
      <c r="T55" s="57">
        <v>0</v>
      </c>
      <c r="U55" s="57">
        <v>0</v>
      </c>
      <c r="V55" s="57">
        <v>0</v>
      </c>
      <c r="W55" s="57"/>
      <c r="X55" s="57"/>
      <c r="Y55" s="57"/>
      <c r="Z55" s="57">
        <v>0</v>
      </c>
      <c r="AA55" s="57">
        <v>0</v>
      </c>
      <c r="AB55" s="57">
        <v>0</v>
      </c>
      <c r="AC55" s="59">
        <v>0</v>
      </c>
      <c r="AD55" s="59">
        <v>0</v>
      </c>
      <c r="AE55" s="59">
        <v>0</v>
      </c>
      <c r="AF55" s="59">
        <v>0</v>
      </c>
      <c r="AG55" s="59">
        <v>0</v>
      </c>
      <c r="AH55" s="59">
        <v>0</v>
      </c>
      <c r="AI55" s="57">
        <v>0</v>
      </c>
      <c r="AJ55" s="57">
        <v>0</v>
      </c>
      <c r="AK55" s="58">
        <v>0</v>
      </c>
      <c r="AL55" s="57">
        <v>0</v>
      </c>
      <c r="AM55" s="57">
        <v>0</v>
      </c>
      <c r="AN55" s="70">
        <v>0</v>
      </c>
      <c r="AO55" s="70">
        <v>0</v>
      </c>
      <c r="AP55" s="70">
        <v>0</v>
      </c>
      <c r="AQ55" s="57">
        <v>0</v>
      </c>
      <c r="AR55" s="57">
        <v>0</v>
      </c>
      <c r="AS55" s="57">
        <v>0</v>
      </c>
      <c r="AT55" s="57">
        <v>0</v>
      </c>
      <c r="AU55" s="57">
        <v>0</v>
      </c>
      <c r="AV55" s="58">
        <v>0</v>
      </c>
      <c r="AW55" s="58">
        <v>0</v>
      </c>
      <c r="AX55" s="58">
        <v>0</v>
      </c>
      <c r="AY55" s="57">
        <v>0</v>
      </c>
      <c r="AZ55" s="58">
        <v>0</v>
      </c>
      <c r="BA55" s="58">
        <v>0</v>
      </c>
      <c r="BB55" s="58">
        <v>0</v>
      </c>
      <c r="BC55" s="58">
        <v>0</v>
      </c>
      <c r="BD55" s="58">
        <v>0</v>
      </c>
      <c r="BE55" s="58">
        <v>0</v>
      </c>
      <c r="BF55" s="58">
        <v>0</v>
      </c>
      <c r="BG55" s="72">
        <v>0</v>
      </c>
      <c r="BH55" s="72">
        <v>0</v>
      </c>
      <c r="BI55" s="72">
        <v>0</v>
      </c>
      <c r="BJ55" s="72">
        <v>0</v>
      </c>
      <c r="BK55" s="72">
        <v>0</v>
      </c>
      <c r="BL55" s="72">
        <v>0</v>
      </c>
      <c r="BM55" s="72">
        <v>0</v>
      </c>
      <c r="BN55" s="150" t="s">
        <v>1319</v>
      </c>
      <c r="BO55" s="72" t="s">
        <v>1474</v>
      </c>
    </row>
    <row r="56" spans="1:67" ht="27.6" customHeight="1">
      <c r="A56" s="55">
        <v>47</v>
      </c>
      <c r="B56" s="145" t="s">
        <v>56</v>
      </c>
      <c r="C56" s="147" t="s">
        <v>691</v>
      </c>
      <c r="D56" s="148" t="s">
        <v>692</v>
      </c>
      <c r="E56" s="145">
        <v>1</v>
      </c>
      <c r="F56" s="146" t="s">
        <v>1213</v>
      </c>
      <c r="G56" s="70">
        <v>0</v>
      </c>
      <c r="H56" s="57">
        <v>0</v>
      </c>
      <c r="I56" s="57">
        <v>0</v>
      </c>
      <c r="J56" s="57">
        <v>0</v>
      </c>
      <c r="K56" s="70">
        <v>0</v>
      </c>
      <c r="L56" s="57">
        <v>0</v>
      </c>
      <c r="M56" s="57">
        <v>0</v>
      </c>
      <c r="N56" s="57">
        <v>0</v>
      </c>
      <c r="O56" s="70">
        <v>0</v>
      </c>
      <c r="P56" s="57">
        <v>0</v>
      </c>
      <c r="Q56" s="57">
        <v>0</v>
      </c>
      <c r="R56" s="57">
        <v>0</v>
      </c>
      <c r="S56" s="70">
        <v>30.599999999999998</v>
      </c>
      <c r="T56" s="57">
        <v>3136500</v>
      </c>
      <c r="U56" s="57">
        <v>0</v>
      </c>
      <c r="V56" s="57">
        <v>3136500</v>
      </c>
      <c r="W56" s="57"/>
      <c r="X56" s="57"/>
      <c r="Y56" s="57"/>
      <c r="Z56" s="57">
        <v>272000</v>
      </c>
      <c r="AA56" s="57">
        <v>0</v>
      </c>
      <c r="AB56" s="57">
        <v>272000</v>
      </c>
      <c r="AC56" s="59">
        <v>52</v>
      </c>
      <c r="AD56" s="59">
        <v>3</v>
      </c>
      <c r="AE56" s="59">
        <v>12</v>
      </c>
      <c r="AF56" s="59">
        <v>1</v>
      </c>
      <c r="AG56" s="59">
        <v>40</v>
      </c>
      <c r="AH56" s="59">
        <v>2</v>
      </c>
      <c r="AI56" s="57">
        <v>2100000</v>
      </c>
      <c r="AJ56" s="57">
        <v>0</v>
      </c>
      <c r="AK56" s="58">
        <v>1050000</v>
      </c>
      <c r="AL56" s="57">
        <v>1050000</v>
      </c>
      <c r="AM56" s="57">
        <v>0</v>
      </c>
      <c r="AN56" s="70">
        <v>300</v>
      </c>
      <c r="AO56" s="70">
        <v>244.8</v>
      </c>
      <c r="AP56" s="70">
        <v>49.5</v>
      </c>
      <c r="AQ56" s="57">
        <v>1074150</v>
      </c>
      <c r="AR56" s="57">
        <v>0</v>
      </c>
      <c r="AS56" s="57">
        <v>0</v>
      </c>
      <c r="AT56" s="57">
        <v>0</v>
      </c>
      <c r="AU56" s="57">
        <v>0</v>
      </c>
      <c r="AV56" s="58">
        <v>1074150</v>
      </c>
      <c r="AW56" s="58">
        <v>0</v>
      </c>
      <c r="AX56" s="58">
        <v>0</v>
      </c>
      <c r="AY56" s="57">
        <v>0</v>
      </c>
      <c r="AZ56" s="58">
        <v>0</v>
      </c>
      <c r="BA56" s="58">
        <v>0</v>
      </c>
      <c r="BB56" s="58">
        <v>5532650</v>
      </c>
      <c r="BC56" s="58">
        <v>0</v>
      </c>
      <c r="BD56" s="58">
        <v>0</v>
      </c>
      <c r="BE56" s="58">
        <v>5532650</v>
      </c>
      <c r="BF56" s="58">
        <v>0</v>
      </c>
      <c r="BG56" s="72">
        <v>300</v>
      </c>
      <c r="BH56" s="72">
        <v>327.9</v>
      </c>
      <c r="BI56" s="72">
        <v>27.899999999999977</v>
      </c>
      <c r="BJ56" s="72">
        <v>9.2999999999999936</v>
      </c>
      <c r="BK56" s="72">
        <v>324.90000000000003</v>
      </c>
      <c r="BL56" s="72">
        <v>24.900000000000034</v>
      </c>
      <c r="BM56" s="72">
        <v>8.3000000000000114</v>
      </c>
      <c r="BN56" s="150" t="s">
        <v>1319</v>
      </c>
      <c r="BO56" s="72" t="s">
        <v>1474</v>
      </c>
    </row>
    <row r="57" spans="1:67" ht="27.6" customHeight="1">
      <c r="A57" s="55">
        <v>48</v>
      </c>
      <c r="B57" s="145" t="s">
        <v>57</v>
      </c>
      <c r="C57" s="147" t="s">
        <v>694</v>
      </c>
      <c r="D57" s="148" t="s">
        <v>635</v>
      </c>
      <c r="E57" s="145">
        <v>1</v>
      </c>
      <c r="F57" s="146" t="s">
        <v>1213</v>
      </c>
      <c r="G57" s="70">
        <v>0</v>
      </c>
      <c r="H57" s="57">
        <v>0</v>
      </c>
      <c r="I57" s="57">
        <v>0</v>
      </c>
      <c r="J57" s="57">
        <v>0</v>
      </c>
      <c r="K57" s="70">
        <v>0</v>
      </c>
      <c r="L57" s="57">
        <v>0</v>
      </c>
      <c r="M57" s="57">
        <v>0</v>
      </c>
      <c r="N57" s="57">
        <v>0</v>
      </c>
      <c r="O57" s="70">
        <v>90.499999999999986</v>
      </c>
      <c r="P57" s="57">
        <v>9276249.9999999981</v>
      </c>
      <c r="Q57" s="57">
        <v>0</v>
      </c>
      <c r="R57" s="57">
        <v>9276250</v>
      </c>
      <c r="S57" s="70">
        <v>0</v>
      </c>
      <c r="T57" s="57">
        <v>0</v>
      </c>
      <c r="U57" s="57">
        <v>0</v>
      </c>
      <c r="V57" s="57">
        <v>0</v>
      </c>
      <c r="W57" s="57"/>
      <c r="X57" s="57"/>
      <c r="Y57" s="57"/>
      <c r="Z57" s="57">
        <v>119500</v>
      </c>
      <c r="AA57" s="57">
        <v>0</v>
      </c>
      <c r="AB57" s="57">
        <v>119500</v>
      </c>
      <c r="AC57" s="59">
        <v>20</v>
      </c>
      <c r="AD57" s="59">
        <v>1</v>
      </c>
      <c r="AE57" s="59">
        <v>20</v>
      </c>
      <c r="AF57" s="59">
        <v>1</v>
      </c>
      <c r="AG57" s="59">
        <v>0</v>
      </c>
      <c r="AH57" s="59">
        <v>0</v>
      </c>
      <c r="AI57" s="57">
        <v>0</v>
      </c>
      <c r="AJ57" s="57">
        <v>0</v>
      </c>
      <c r="AK57" s="58">
        <v>0</v>
      </c>
      <c r="AL57" s="57">
        <v>0</v>
      </c>
      <c r="AM57" s="57">
        <v>0</v>
      </c>
      <c r="AN57" s="70">
        <v>240</v>
      </c>
      <c r="AO57" s="70">
        <v>239.8</v>
      </c>
      <c r="AP57" s="70">
        <v>89.399999999999991</v>
      </c>
      <c r="AQ57" s="57">
        <v>12934000</v>
      </c>
      <c r="AR57" s="57">
        <v>0</v>
      </c>
      <c r="AS57" s="57">
        <v>0</v>
      </c>
      <c r="AT57" s="57">
        <v>0</v>
      </c>
      <c r="AU57" s="57">
        <v>0</v>
      </c>
      <c r="AV57" s="58">
        <v>12934000</v>
      </c>
      <c r="AW57" s="58">
        <v>0</v>
      </c>
      <c r="AX57" s="58">
        <v>0</v>
      </c>
      <c r="AY57" s="57">
        <v>0</v>
      </c>
      <c r="AZ57" s="58">
        <v>0</v>
      </c>
      <c r="BA57" s="58">
        <v>0</v>
      </c>
      <c r="BB57" s="58">
        <v>13053500</v>
      </c>
      <c r="BC57" s="58">
        <v>0</v>
      </c>
      <c r="BD57" s="58">
        <v>0</v>
      </c>
      <c r="BE57" s="58">
        <v>13053500</v>
      </c>
      <c r="BF57" s="58">
        <v>0</v>
      </c>
      <c r="BG57" s="72">
        <v>240</v>
      </c>
      <c r="BH57" s="72">
        <v>420.7</v>
      </c>
      <c r="BI57" s="72">
        <v>180.7</v>
      </c>
      <c r="BJ57" s="72">
        <v>75.291666666666657</v>
      </c>
      <c r="BK57" s="72">
        <v>419.7</v>
      </c>
      <c r="BL57" s="72">
        <v>179.7</v>
      </c>
      <c r="BM57" s="72">
        <v>74.874999999999986</v>
      </c>
      <c r="BN57" s="150" t="s">
        <v>1319</v>
      </c>
      <c r="BO57" s="72" t="s">
        <v>1474</v>
      </c>
    </row>
    <row r="58" spans="1:67" ht="27.6" customHeight="1">
      <c r="A58" s="55">
        <v>49</v>
      </c>
      <c r="B58" s="145" t="s">
        <v>58</v>
      </c>
      <c r="C58" s="147" t="s">
        <v>693</v>
      </c>
      <c r="D58" s="148" t="s">
        <v>651</v>
      </c>
      <c r="E58" s="145">
        <v>1</v>
      </c>
      <c r="F58" s="146" t="s">
        <v>1213</v>
      </c>
      <c r="G58" s="70">
        <v>0</v>
      </c>
      <c r="H58" s="57">
        <v>0</v>
      </c>
      <c r="I58" s="57">
        <v>0</v>
      </c>
      <c r="J58" s="57">
        <v>0</v>
      </c>
      <c r="K58" s="70">
        <v>0</v>
      </c>
      <c r="L58" s="57">
        <v>0</v>
      </c>
      <c r="M58" s="57">
        <v>0</v>
      </c>
      <c r="N58" s="57">
        <v>0</v>
      </c>
      <c r="O58" s="70">
        <v>0</v>
      </c>
      <c r="P58" s="57">
        <v>0</v>
      </c>
      <c r="Q58" s="57">
        <v>0</v>
      </c>
      <c r="R58" s="57">
        <v>0</v>
      </c>
      <c r="S58" s="70">
        <v>0</v>
      </c>
      <c r="T58" s="57">
        <v>0</v>
      </c>
      <c r="U58" s="57">
        <v>0</v>
      </c>
      <c r="V58" s="57">
        <v>0</v>
      </c>
      <c r="W58" s="57"/>
      <c r="X58" s="57"/>
      <c r="Y58" s="57"/>
      <c r="Z58" s="57">
        <v>0</v>
      </c>
      <c r="AA58" s="57">
        <v>0</v>
      </c>
      <c r="AB58" s="57">
        <v>0</v>
      </c>
      <c r="AC58" s="59">
        <v>0</v>
      </c>
      <c r="AD58" s="59">
        <v>0</v>
      </c>
      <c r="AE58" s="59">
        <v>0</v>
      </c>
      <c r="AF58" s="59">
        <v>0</v>
      </c>
      <c r="AG58" s="59">
        <v>0</v>
      </c>
      <c r="AH58" s="59">
        <v>0</v>
      </c>
      <c r="AI58" s="57">
        <v>0</v>
      </c>
      <c r="AJ58" s="57">
        <v>0</v>
      </c>
      <c r="AK58" s="58">
        <v>0</v>
      </c>
      <c r="AL58" s="57">
        <v>0</v>
      </c>
      <c r="AM58" s="57">
        <v>0</v>
      </c>
      <c r="AN58" s="70">
        <v>90</v>
      </c>
      <c r="AO58" s="70">
        <v>73</v>
      </c>
      <c r="AP58" s="70">
        <v>58.2</v>
      </c>
      <c r="AQ58" s="57">
        <v>7024600</v>
      </c>
      <c r="AR58" s="57">
        <v>0</v>
      </c>
      <c r="AS58" s="57">
        <v>0</v>
      </c>
      <c r="AT58" s="57">
        <v>0</v>
      </c>
      <c r="AU58" s="57">
        <v>2898500</v>
      </c>
      <c r="AV58" s="58">
        <v>4126100</v>
      </c>
      <c r="AW58" s="58">
        <v>0</v>
      </c>
      <c r="AX58" s="58">
        <v>0</v>
      </c>
      <c r="AY58" s="57">
        <v>0</v>
      </c>
      <c r="AZ58" s="58">
        <v>0</v>
      </c>
      <c r="BA58" s="58">
        <v>0</v>
      </c>
      <c r="BB58" s="58">
        <v>4126100</v>
      </c>
      <c r="BC58" s="58">
        <v>0</v>
      </c>
      <c r="BD58" s="58">
        <v>0</v>
      </c>
      <c r="BE58" s="58">
        <v>4126100</v>
      </c>
      <c r="BF58" s="58">
        <v>0</v>
      </c>
      <c r="BG58" s="72">
        <v>90</v>
      </c>
      <c r="BH58" s="72">
        <v>131.19999999999999</v>
      </c>
      <c r="BI58" s="72">
        <v>41.199999999999989</v>
      </c>
      <c r="BJ58" s="72">
        <v>45.777777777777764</v>
      </c>
      <c r="BK58" s="72">
        <v>131.19999999999999</v>
      </c>
      <c r="BL58" s="72">
        <v>41.199999999999989</v>
      </c>
      <c r="BM58" s="72">
        <v>45.777777777777764</v>
      </c>
      <c r="BN58" s="150" t="s">
        <v>1319</v>
      </c>
      <c r="BO58" s="72" t="s">
        <v>1474</v>
      </c>
    </row>
    <row r="59" spans="1:67" ht="27.6" customHeight="1">
      <c r="A59" s="55">
        <v>50</v>
      </c>
      <c r="B59" s="145" t="s">
        <v>59</v>
      </c>
      <c r="C59" s="147" t="s">
        <v>695</v>
      </c>
      <c r="D59" s="148" t="s">
        <v>696</v>
      </c>
      <c r="E59" s="145">
        <v>1</v>
      </c>
      <c r="F59" s="146" t="s">
        <v>1213</v>
      </c>
      <c r="G59" s="70">
        <v>0</v>
      </c>
      <c r="H59" s="57">
        <v>0</v>
      </c>
      <c r="I59" s="57">
        <v>0</v>
      </c>
      <c r="J59" s="57">
        <v>0</v>
      </c>
      <c r="K59" s="70">
        <v>0</v>
      </c>
      <c r="L59" s="57">
        <v>0</v>
      </c>
      <c r="M59" s="57">
        <v>0</v>
      </c>
      <c r="N59" s="57">
        <v>0</v>
      </c>
      <c r="O59" s="70">
        <v>90.499999999999986</v>
      </c>
      <c r="P59" s="57">
        <v>9276249.9999999981</v>
      </c>
      <c r="Q59" s="57">
        <v>0</v>
      </c>
      <c r="R59" s="57">
        <v>9276250</v>
      </c>
      <c r="S59" s="70">
        <v>0</v>
      </c>
      <c r="T59" s="57">
        <v>0</v>
      </c>
      <c r="U59" s="57">
        <v>0</v>
      </c>
      <c r="V59" s="57">
        <v>0</v>
      </c>
      <c r="W59" s="57"/>
      <c r="X59" s="57"/>
      <c r="Y59" s="57"/>
      <c r="Z59" s="57">
        <v>225000</v>
      </c>
      <c r="AA59" s="57">
        <v>0</v>
      </c>
      <c r="AB59" s="57">
        <v>225000</v>
      </c>
      <c r="AC59" s="59">
        <v>80</v>
      </c>
      <c r="AD59" s="59">
        <v>3</v>
      </c>
      <c r="AE59" s="59">
        <v>0</v>
      </c>
      <c r="AF59" s="59">
        <v>0</v>
      </c>
      <c r="AG59" s="59">
        <v>80</v>
      </c>
      <c r="AH59" s="59">
        <v>3</v>
      </c>
      <c r="AI59" s="57">
        <v>4100000</v>
      </c>
      <c r="AJ59" s="57">
        <v>0</v>
      </c>
      <c r="AK59" s="58">
        <v>1050000</v>
      </c>
      <c r="AL59" s="57">
        <v>3050000</v>
      </c>
      <c r="AM59" s="57">
        <v>0</v>
      </c>
      <c r="AN59" s="70">
        <v>300</v>
      </c>
      <c r="AO59" s="70">
        <v>287.40000000000003</v>
      </c>
      <c r="AP59" s="70">
        <v>24.2</v>
      </c>
      <c r="AQ59" s="57">
        <v>1583400</v>
      </c>
      <c r="AR59" s="57">
        <v>0</v>
      </c>
      <c r="AS59" s="57">
        <v>0</v>
      </c>
      <c r="AT59" s="57">
        <v>0</v>
      </c>
      <c r="AU59" s="57">
        <v>0</v>
      </c>
      <c r="AV59" s="58">
        <v>1583400</v>
      </c>
      <c r="AW59" s="58">
        <v>0</v>
      </c>
      <c r="AX59" s="58">
        <v>0</v>
      </c>
      <c r="AY59" s="57">
        <v>2000000</v>
      </c>
      <c r="AZ59" s="58">
        <v>0</v>
      </c>
      <c r="BA59" s="58">
        <v>2000000</v>
      </c>
      <c r="BB59" s="58">
        <v>6858400</v>
      </c>
      <c r="BC59" s="58">
        <v>0</v>
      </c>
      <c r="BD59" s="58">
        <v>0</v>
      </c>
      <c r="BE59" s="58">
        <v>6858400</v>
      </c>
      <c r="BF59" s="58">
        <v>0</v>
      </c>
      <c r="BG59" s="72">
        <v>300</v>
      </c>
      <c r="BH59" s="72">
        <v>405.1</v>
      </c>
      <c r="BI59" s="72">
        <v>105.10000000000002</v>
      </c>
      <c r="BJ59" s="72">
        <v>35.033333333333339</v>
      </c>
      <c r="BK59" s="72">
        <v>402.1</v>
      </c>
      <c r="BL59" s="72">
        <v>102.10000000000002</v>
      </c>
      <c r="BM59" s="72">
        <v>34.033333333333346</v>
      </c>
      <c r="BN59" s="150" t="s">
        <v>1319</v>
      </c>
      <c r="BO59" s="72" t="s">
        <v>1474</v>
      </c>
    </row>
    <row r="60" spans="1:67" ht="27.6" customHeight="1">
      <c r="A60" s="55">
        <v>51</v>
      </c>
      <c r="B60" s="145" t="s">
        <v>60</v>
      </c>
      <c r="C60" s="147" t="s">
        <v>697</v>
      </c>
      <c r="D60" s="148" t="s">
        <v>698</v>
      </c>
      <c r="E60" s="145">
        <v>1</v>
      </c>
      <c r="F60" s="146" t="s">
        <v>1213</v>
      </c>
      <c r="G60" s="70">
        <v>0</v>
      </c>
      <c r="H60" s="57">
        <v>0</v>
      </c>
      <c r="I60" s="57">
        <v>0</v>
      </c>
      <c r="J60" s="57">
        <v>0</v>
      </c>
      <c r="K60" s="70">
        <v>0</v>
      </c>
      <c r="L60" s="57">
        <v>0</v>
      </c>
      <c r="M60" s="57">
        <v>0</v>
      </c>
      <c r="N60" s="57">
        <v>0</v>
      </c>
      <c r="O60" s="70">
        <v>0</v>
      </c>
      <c r="P60" s="57">
        <v>0</v>
      </c>
      <c r="Q60" s="57">
        <v>0</v>
      </c>
      <c r="R60" s="57">
        <v>0</v>
      </c>
      <c r="S60" s="70">
        <v>30.1</v>
      </c>
      <c r="T60" s="57">
        <v>3085250</v>
      </c>
      <c r="U60" s="57">
        <v>0</v>
      </c>
      <c r="V60" s="57">
        <v>3085250</v>
      </c>
      <c r="W60" s="57"/>
      <c r="X60" s="57"/>
      <c r="Y60" s="57"/>
      <c r="Z60" s="57">
        <v>112500</v>
      </c>
      <c r="AA60" s="57">
        <v>0</v>
      </c>
      <c r="AB60" s="57">
        <v>112500</v>
      </c>
      <c r="AC60" s="59">
        <v>54</v>
      </c>
      <c r="AD60" s="59">
        <v>3</v>
      </c>
      <c r="AE60" s="59">
        <v>40</v>
      </c>
      <c r="AF60" s="59">
        <v>2</v>
      </c>
      <c r="AG60" s="59">
        <v>14</v>
      </c>
      <c r="AH60" s="59">
        <v>1</v>
      </c>
      <c r="AI60" s="57">
        <v>650000</v>
      </c>
      <c r="AJ60" s="57">
        <v>0</v>
      </c>
      <c r="AK60" s="58">
        <v>650000</v>
      </c>
      <c r="AL60" s="57">
        <v>0</v>
      </c>
      <c r="AM60" s="57">
        <v>0</v>
      </c>
      <c r="AN60" s="70">
        <v>255</v>
      </c>
      <c r="AO60" s="70">
        <v>204.3</v>
      </c>
      <c r="AP60" s="70">
        <v>0</v>
      </c>
      <c r="AQ60" s="57">
        <v>0</v>
      </c>
      <c r="AR60" s="57">
        <v>0</v>
      </c>
      <c r="AS60" s="57">
        <v>0</v>
      </c>
      <c r="AT60" s="57">
        <v>0</v>
      </c>
      <c r="AU60" s="57">
        <v>0</v>
      </c>
      <c r="AV60" s="58">
        <v>0</v>
      </c>
      <c r="AW60" s="58">
        <v>0</v>
      </c>
      <c r="AX60" s="58">
        <v>1460549.9999999981</v>
      </c>
      <c r="AY60" s="57">
        <v>0</v>
      </c>
      <c r="AZ60" s="58">
        <v>0</v>
      </c>
      <c r="BA60" s="58">
        <v>0</v>
      </c>
      <c r="BB60" s="58">
        <v>3197750</v>
      </c>
      <c r="BC60" s="58">
        <v>0</v>
      </c>
      <c r="BD60" s="58">
        <v>1460549.9999999981</v>
      </c>
      <c r="BE60" s="58">
        <v>1737200.0000000019</v>
      </c>
      <c r="BF60" s="58">
        <v>0</v>
      </c>
      <c r="BG60" s="72">
        <v>255</v>
      </c>
      <c r="BH60" s="72">
        <v>237.4</v>
      </c>
      <c r="BI60" s="72">
        <v>0</v>
      </c>
      <c r="BJ60" s="72">
        <v>0</v>
      </c>
      <c r="BK60" s="72">
        <v>234.4</v>
      </c>
      <c r="BL60" s="72">
        <v>0</v>
      </c>
      <c r="BM60" s="72">
        <v>0</v>
      </c>
      <c r="BN60" s="150" t="s">
        <v>1319</v>
      </c>
      <c r="BO60" s="72" t="s">
        <v>1474</v>
      </c>
    </row>
    <row r="61" spans="1:67" ht="27.6" customHeight="1">
      <c r="A61" s="55">
        <v>52</v>
      </c>
      <c r="B61" s="145" t="s">
        <v>61</v>
      </c>
      <c r="C61" s="147" t="s">
        <v>699</v>
      </c>
      <c r="D61" s="148" t="s">
        <v>700</v>
      </c>
      <c r="E61" s="145">
        <v>1</v>
      </c>
      <c r="F61" s="146" t="s">
        <v>1213</v>
      </c>
      <c r="G61" s="70">
        <v>0</v>
      </c>
      <c r="H61" s="57">
        <v>0</v>
      </c>
      <c r="I61" s="57">
        <v>0</v>
      </c>
      <c r="J61" s="57">
        <v>0</v>
      </c>
      <c r="K61" s="70">
        <v>0</v>
      </c>
      <c r="L61" s="57">
        <v>0</v>
      </c>
      <c r="M61" s="57">
        <v>0</v>
      </c>
      <c r="N61" s="57">
        <v>0</v>
      </c>
      <c r="O61" s="70">
        <v>0</v>
      </c>
      <c r="P61" s="57">
        <v>0</v>
      </c>
      <c r="Q61" s="57">
        <v>0</v>
      </c>
      <c r="R61" s="57">
        <v>0</v>
      </c>
      <c r="S61" s="70">
        <v>0</v>
      </c>
      <c r="T61" s="57">
        <v>0</v>
      </c>
      <c r="U61" s="57">
        <v>0</v>
      </c>
      <c r="V61" s="57">
        <v>0</v>
      </c>
      <c r="W61" s="57"/>
      <c r="X61" s="57"/>
      <c r="Y61" s="57"/>
      <c r="Z61" s="57">
        <v>112500</v>
      </c>
      <c r="AA61" s="57">
        <v>0</v>
      </c>
      <c r="AB61" s="57">
        <v>112500</v>
      </c>
      <c r="AC61" s="59">
        <v>20</v>
      </c>
      <c r="AD61" s="59">
        <v>1</v>
      </c>
      <c r="AE61" s="59">
        <v>20</v>
      </c>
      <c r="AF61" s="59">
        <v>1</v>
      </c>
      <c r="AG61" s="59">
        <v>0</v>
      </c>
      <c r="AH61" s="59">
        <v>0</v>
      </c>
      <c r="AI61" s="57">
        <v>0</v>
      </c>
      <c r="AJ61" s="57">
        <v>0</v>
      </c>
      <c r="AK61" s="58">
        <v>0</v>
      </c>
      <c r="AL61" s="57">
        <v>0</v>
      </c>
      <c r="AM61" s="57">
        <v>0</v>
      </c>
      <c r="AN61" s="70">
        <v>300</v>
      </c>
      <c r="AO61" s="70">
        <v>221.4</v>
      </c>
      <c r="AP61" s="70">
        <v>0</v>
      </c>
      <c r="AQ61" s="57">
        <v>0</v>
      </c>
      <c r="AR61" s="57">
        <v>0</v>
      </c>
      <c r="AS61" s="57">
        <v>0</v>
      </c>
      <c r="AT61" s="57">
        <v>0</v>
      </c>
      <c r="AU61" s="57">
        <v>0</v>
      </c>
      <c r="AV61" s="58">
        <v>0</v>
      </c>
      <c r="AW61" s="58">
        <v>0</v>
      </c>
      <c r="AX61" s="58">
        <v>7998899.9999999991</v>
      </c>
      <c r="AY61" s="57">
        <v>0</v>
      </c>
      <c r="AZ61" s="58">
        <v>0</v>
      </c>
      <c r="BA61" s="58">
        <v>0</v>
      </c>
      <c r="BB61" s="58">
        <v>112500</v>
      </c>
      <c r="BC61" s="58">
        <v>0</v>
      </c>
      <c r="BD61" s="58">
        <v>7998899.9999999991</v>
      </c>
      <c r="BE61" s="58">
        <v>0</v>
      </c>
      <c r="BF61" s="58">
        <v>7886399.9999999991</v>
      </c>
      <c r="BG61" s="72">
        <v>300</v>
      </c>
      <c r="BH61" s="72">
        <v>222.4</v>
      </c>
      <c r="BI61" s="72">
        <v>0</v>
      </c>
      <c r="BJ61" s="72">
        <v>0</v>
      </c>
      <c r="BK61" s="72">
        <v>221.4</v>
      </c>
      <c r="BL61" s="72">
        <v>0</v>
      </c>
      <c r="BM61" s="72">
        <v>0</v>
      </c>
      <c r="BN61" s="150" t="s">
        <v>1319</v>
      </c>
      <c r="BO61" s="72" t="s">
        <v>1474</v>
      </c>
    </row>
    <row r="62" spans="1:67" ht="27.6" customHeight="1">
      <c r="A62" s="55">
        <v>53</v>
      </c>
      <c r="B62" s="145" t="s">
        <v>62</v>
      </c>
      <c r="C62" s="147" t="s">
        <v>701</v>
      </c>
      <c r="D62" s="148" t="s">
        <v>661</v>
      </c>
      <c r="E62" s="145">
        <v>1</v>
      </c>
      <c r="F62" s="146" t="s">
        <v>1213</v>
      </c>
      <c r="G62" s="70">
        <v>0</v>
      </c>
      <c r="H62" s="57">
        <v>0</v>
      </c>
      <c r="I62" s="57">
        <v>0</v>
      </c>
      <c r="J62" s="57">
        <v>0</v>
      </c>
      <c r="K62" s="70">
        <v>0</v>
      </c>
      <c r="L62" s="57">
        <v>0</v>
      </c>
      <c r="M62" s="57">
        <v>0</v>
      </c>
      <c r="N62" s="57">
        <v>0</v>
      </c>
      <c r="O62" s="70">
        <v>0</v>
      </c>
      <c r="P62" s="57">
        <v>0</v>
      </c>
      <c r="Q62" s="57">
        <v>0</v>
      </c>
      <c r="R62" s="57">
        <v>0</v>
      </c>
      <c r="S62" s="70">
        <v>0</v>
      </c>
      <c r="T62" s="57">
        <v>0</v>
      </c>
      <c r="U62" s="57">
        <v>0</v>
      </c>
      <c r="V62" s="57">
        <v>0</v>
      </c>
      <c r="W62" s="57"/>
      <c r="X62" s="57"/>
      <c r="Y62" s="57"/>
      <c r="Z62" s="57">
        <v>0</v>
      </c>
      <c r="AA62" s="57">
        <v>0</v>
      </c>
      <c r="AB62" s="57">
        <v>0</v>
      </c>
      <c r="AC62" s="59">
        <v>0</v>
      </c>
      <c r="AD62" s="59">
        <v>0</v>
      </c>
      <c r="AE62" s="59">
        <v>0</v>
      </c>
      <c r="AF62" s="59">
        <v>0</v>
      </c>
      <c r="AG62" s="59">
        <v>0</v>
      </c>
      <c r="AH62" s="59">
        <v>0</v>
      </c>
      <c r="AI62" s="57">
        <v>0</v>
      </c>
      <c r="AJ62" s="57">
        <v>0</v>
      </c>
      <c r="AK62" s="58">
        <v>0</v>
      </c>
      <c r="AL62" s="57">
        <v>0</v>
      </c>
      <c r="AM62" s="57">
        <v>0</v>
      </c>
      <c r="AN62" s="70">
        <v>0</v>
      </c>
      <c r="AO62" s="70">
        <v>0</v>
      </c>
      <c r="AP62" s="70">
        <v>0</v>
      </c>
      <c r="AQ62" s="57">
        <v>0</v>
      </c>
      <c r="AR62" s="57">
        <v>0</v>
      </c>
      <c r="AS62" s="57">
        <v>0</v>
      </c>
      <c r="AT62" s="57">
        <v>0</v>
      </c>
      <c r="AU62" s="57">
        <v>0</v>
      </c>
      <c r="AV62" s="58">
        <v>0</v>
      </c>
      <c r="AW62" s="58">
        <v>0</v>
      </c>
      <c r="AX62" s="58">
        <v>0</v>
      </c>
      <c r="AY62" s="57">
        <v>0</v>
      </c>
      <c r="AZ62" s="58">
        <v>0</v>
      </c>
      <c r="BA62" s="58">
        <v>0</v>
      </c>
      <c r="BB62" s="58">
        <v>0</v>
      </c>
      <c r="BC62" s="58">
        <v>0</v>
      </c>
      <c r="BD62" s="58">
        <v>0</v>
      </c>
      <c r="BE62" s="58">
        <v>0</v>
      </c>
      <c r="BF62" s="58">
        <v>0</v>
      </c>
      <c r="BG62" s="72">
        <v>0</v>
      </c>
      <c r="BH62" s="72">
        <v>0</v>
      </c>
      <c r="BI62" s="72">
        <v>0</v>
      </c>
      <c r="BJ62" s="72">
        <v>0</v>
      </c>
      <c r="BK62" s="72">
        <v>0</v>
      </c>
      <c r="BL62" s="72">
        <v>0</v>
      </c>
      <c r="BM62" s="72">
        <v>0</v>
      </c>
      <c r="BN62" s="150" t="s">
        <v>1319</v>
      </c>
      <c r="BO62" s="72" t="s">
        <v>1474</v>
      </c>
    </row>
    <row r="63" spans="1:67" ht="27.6" customHeight="1">
      <c r="A63" s="55">
        <v>54</v>
      </c>
      <c r="B63" s="145" t="s">
        <v>63</v>
      </c>
      <c r="C63" s="147" t="s">
        <v>706</v>
      </c>
      <c r="D63" s="148" t="s">
        <v>707</v>
      </c>
      <c r="E63" s="145">
        <v>1</v>
      </c>
      <c r="F63" s="146" t="s">
        <v>1214</v>
      </c>
      <c r="G63" s="70">
        <v>0</v>
      </c>
      <c r="H63" s="57">
        <v>0</v>
      </c>
      <c r="I63" s="57">
        <v>0</v>
      </c>
      <c r="J63" s="57">
        <v>0</v>
      </c>
      <c r="K63" s="70">
        <v>0</v>
      </c>
      <c r="L63" s="57">
        <v>0</v>
      </c>
      <c r="M63" s="57">
        <v>0</v>
      </c>
      <c r="N63" s="57">
        <v>0</v>
      </c>
      <c r="O63" s="70">
        <v>45.300000000000004</v>
      </c>
      <c r="P63" s="57">
        <v>4643250</v>
      </c>
      <c r="Q63" s="57">
        <v>4643250</v>
      </c>
      <c r="R63" s="57">
        <v>0</v>
      </c>
      <c r="S63" s="70">
        <v>45.6</v>
      </c>
      <c r="T63" s="57">
        <v>4674000</v>
      </c>
      <c r="U63" s="57">
        <v>4674000</v>
      </c>
      <c r="V63" s="57">
        <v>0</v>
      </c>
      <c r="W63" s="57"/>
      <c r="X63" s="57"/>
      <c r="Y63" s="57"/>
      <c r="Z63" s="57">
        <v>337500</v>
      </c>
      <c r="AA63" s="57">
        <v>337500</v>
      </c>
      <c r="AB63" s="57">
        <v>0</v>
      </c>
      <c r="AC63" s="59">
        <v>20</v>
      </c>
      <c r="AD63" s="59">
        <v>1</v>
      </c>
      <c r="AE63" s="59">
        <v>20</v>
      </c>
      <c r="AF63" s="59">
        <v>1</v>
      </c>
      <c r="AG63" s="59">
        <v>0</v>
      </c>
      <c r="AH63" s="59">
        <v>0</v>
      </c>
      <c r="AI63" s="57">
        <v>0</v>
      </c>
      <c r="AJ63" s="57">
        <v>1050000</v>
      </c>
      <c r="AK63" s="58">
        <v>0</v>
      </c>
      <c r="AL63" s="57">
        <v>0</v>
      </c>
      <c r="AM63" s="57">
        <v>1050000</v>
      </c>
      <c r="AN63" s="70">
        <v>300</v>
      </c>
      <c r="AO63" s="70">
        <v>258.10000000000002</v>
      </c>
      <c r="AP63" s="70">
        <v>0</v>
      </c>
      <c r="AQ63" s="57">
        <v>0</v>
      </c>
      <c r="AR63" s="57">
        <v>0</v>
      </c>
      <c r="AS63" s="57">
        <v>1488629</v>
      </c>
      <c r="AT63" s="57">
        <v>0</v>
      </c>
      <c r="AU63" s="57">
        <v>0</v>
      </c>
      <c r="AV63" s="58">
        <v>0</v>
      </c>
      <c r="AW63" s="58">
        <v>1488629</v>
      </c>
      <c r="AX63" s="58">
        <v>0</v>
      </c>
      <c r="AY63" s="57">
        <v>0</v>
      </c>
      <c r="AZ63" s="58">
        <v>0</v>
      </c>
      <c r="BA63" s="58">
        <v>0</v>
      </c>
      <c r="BB63" s="58">
        <v>0</v>
      </c>
      <c r="BC63" s="58">
        <v>2538629</v>
      </c>
      <c r="BD63" s="58">
        <v>0</v>
      </c>
      <c r="BE63" s="58">
        <v>0</v>
      </c>
      <c r="BF63" s="58">
        <v>2538629</v>
      </c>
      <c r="BG63" s="72">
        <v>300</v>
      </c>
      <c r="BH63" s="72">
        <v>350</v>
      </c>
      <c r="BI63" s="72">
        <v>50</v>
      </c>
      <c r="BJ63" s="72">
        <v>16.666666666666664</v>
      </c>
      <c r="BK63" s="72">
        <v>349</v>
      </c>
      <c r="BL63" s="72">
        <v>49</v>
      </c>
      <c r="BM63" s="72">
        <v>16.333333333333332</v>
      </c>
      <c r="BN63" s="150" t="s">
        <v>1320</v>
      </c>
      <c r="BO63" s="72" t="s">
        <v>1474</v>
      </c>
    </row>
    <row r="64" spans="1:67" ht="27.6" customHeight="1">
      <c r="A64" s="55">
        <v>55</v>
      </c>
      <c r="B64" s="145" t="s">
        <v>64</v>
      </c>
      <c r="C64" s="147" t="s">
        <v>705</v>
      </c>
      <c r="D64" s="148" t="s">
        <v>659</v>
      </c>
      <c r="E64" s="145">
        <v>1</v>
      </c>
      <c r="F64" s="146" t="s">
        <v>1214</v>
      </c>
      <c r="G64" s="70">
        <v>0</v>
      </c>
      <c r="H64" s="57">
        <v>0</v>
      </c>
      <c r="I64" s="57">
        <v>0</v>
      </c>
      <c r="J64" s="57">
        <v>0</v>
      </c>
      <c r="K64" s="70">
        <v>15</v>
      </c>
      <c r="L64" s="57">
        <v>1537500</v>
      </c>
      <c r="M64" s="57">
        <v>0</v>
      </c>
      <c r="N64" s="57">
        <v>1537500</v>
      </c>
      <c r="O64" s="70">
        <v>0</v>
      </c>
      <c r="P64" s="57">
        <v>0</v>
      </c>
      <c r="Q64" s="57">
        <v>0</v>
      </c>
      <c r="R64" s="57">
        <v>0</v>
      </c>
      <c r="S64" s="70">
        <v>45.1</v>
      </c>
      <c r="T64" s="57">
        <v>4622750</v>
      </c>
      <c r="U64" s="57">
        <v>0</v>
      </c>
      <c r="V64" s="57">
        <v>4622750</v>
      </c>
      <c r="W64" s="57"/>
      <c r="X64" s="57"/>
      <c r="Y64" s="57"/>
      <c r="Z64" s="57">
        <v>478000</v>
      </c>
      <c r="AA64" s="57">
        <v>0</v>
      </c>
      <c r="AB64" s="57">
        <v>478000</v>
      </c>
      <c r="AC64" s="59">
        <v>20</v>
      </c>
      <c r="AD64" s="59">
        <v>1</v>
      </c>
      <c r="AE64" s="59">
        <v>0</v>
      </c>
      <c r="AF64" s="59">
        <v>0</v>
      </c>
      <c r="AG64" s="59">
        <v>20</v>
      </c>
      <c r="AH64" s="59">
        <v>1</v>
      </c>
      <c r="AI64" s="57">
        <v>1050000</v>
      </c>
      <c r="AJ64" s="57">
        <v>0</v>
      </c>
      <c r="AK64" s="58">
        <v>0</v>
      </c>
      <c r="AL64" s="57">
        <v>1050000</v>
      </c>
      <c r="AM64" s="57">
        <v>0</v>
      </c>
      <c r="AN64" s="70">
        <v>255</v>
      </c>
      <c r="AO64" s="70">
        <v>317.5</v>
      </c>
      <c r="AP64" s="70">
        <v>24.5</v>
      </c>
      <c r="AQ64" s="57">
        <v>11942200</v>
      </c>
      <c r="AR64" s="57">
        <v>0</v>
      </c>
      <c r="AS64" s="57">
        <v>0</v>
      </c>
      <c r="AT64" s="57">
        <v>0</v>
      </c>
      <c r="AU64" s="57">
        <v>0</v>
      </c>
      <c r="AV64" s="58">
        <v>11942200</v>
      </c>
      <c r="AW64" s="58">
        <v>0</v>
      </c>
      <c r="AX64" s="58">
        <v>0</v>
      </c>
      <c r="AY64" s="57">
        <v>0</v>
      </c>
      <c r="AZ64" s="58">
        <v>0</v>
      </c>
      <c r="BA64" s="58">
        <v>0</v>
      </c>
      <c r="BB64" s="58">
        <v>19630450</v>
      </c>
      <c r="BC64" s="58">
        <v>0</v>
      </c>
      <c r="BD64" s="58">
        <v>0</v>
      </c>
      <c r="BE64" s="58">
        <v>19630450</v>
      </c>
      <c r="BF64" s="58">
        <v>0</v>
      </c>
      <c r="BG64" s="72">
        <v>255</v>
      </c>
      <c r="BH64" s="72">
        <v>403.1</v>
      </c>
      <c r="BI64" s="72">
        <v>148.10000000000002</v>
      </c>
      <c r="BJ64" s="72">
        <v>58.078431372549034</v>
      </c>
      <c r="BK64" s="72">
        <v>402.1</v>
      </c>
      <c r="BL64" s="72">
        <v>147.10000000000002</v>
      </c>
      <c r="BM64" s="72">
        <v>57.686274509803923</v>
      </c>
      <c r="BN64" s="150" t="s">
        <v>1320</v>
      </c>
      <c r="BO64" s="72" t="s">
        <v>1474</v>
      </c>
    </row>
    <row r="65" spans="1:67" ht="27.6" customHeight="1">
      <c r="A65" s="55">
        <v>56</v>
      </c>
      <c r="B65" s="145" t="s">
        <v>65</v>
      </c>
      <c r="C65" s="147" t="s">
        <v>704</v>
      </c>
      <c r="D65" s="148" t="s">
        <v>679</v>
      </c>
      <c r="E65" s="145">
        <v>1</v>
      </c>
      <c r="F65" s="146" t="s">
        <v>1214</v>
      </c>
      <c r="G65" s="70">
        <v>0</v>
      </c>
      <c r="H65" s="57">
        <v>0</v>
      </c>
      <c r="I65" s="57">
        <v>0</v>
      </c>
      <c r="J65" s="57">
        <v>0</v>
      </c>
      <c r="K65" s="70">
        <v>0</v>
      </c>
      <c r="L65" s="57">
        <v>0</v>
      </c>
      <c r="M65" s="57">
        <v>0</v>
      </c>
      <c r="N65" s="57">
        <v>0</v>
      </c>
      <c r="O65" s="70">
        <v>90.3</v>
      </c>
      <c r="P65" s="57">
        <v>9255750</v>
      </c>
      <c r="Q65" s="57">
        <v>0</v>
      </c>
      <c r="R65" s="57">
        <v>9255750</v>
      </c>
      <c r="S65" s="70">
        <v>0</v>
      </c>
      <c r="T65" s="57">
        <v>0</v>
      </c>
      <c r="U65" s="57">
        <v>0</v>
      </c>
      <c r="V65" s="57">
        <v>0</v>
      </c>
      <c r="W65" s="57"/>
      <c r="X65" s="57"/>
      <c r="Y65" s="57"/>
      <c r="Z65" s="57">
        <v>478000</v>
      </c>
      <c r="AA65" s="57">
        <v>0</v>
      </c>
      <c r="AB65" s="57">
        <v>478000</v>
      </c>
      <c r="AC65" s="59">
        <v>78</v>
      </c>
      <c r="AD65" s="59">
        <v>4</v>
      </c>
      <c r="AE65" s="59">
        <v>0</v>
      </c>
      <c r="AF65" s="59">
        <v>0</v>
      </c>
      <c r="AG65" s="59">
        <v>78</v>
      </c>
      <c r="AH65" s="59">
        <v>4</v>
      </c>
      <c r="AI65" s="57">
        <v>3650000</v>
      </c>
      <c r="AJ65" s="57">
        <v>0</v>
      </c>
      <c r="AK65" s="58">
        <v>1000000</v>
      </c>
      <c r="AL65" s="57">
        <v>2650000</v>
      </c>
      <c r="AM65" s="57">
        <v>0</v>
      </c>
      <c r="AN65" s="70">
        <v>240</v>
      </c>
      <c r="AO65" s="70">
        <v>325.2</v>
      </c>
      <c r="AP65" s="70">
        <v>73.8</v>
      </c>
      <c r="AQ65" s="57">
        <v>21825400</v>
      </c>
      <c r="AR65" s="57">
        <v>0</v>
      </c>
      <c r="AS65" s="57">
        <v>0</v>
      </c>
      <c r="AT65" s="57">
        <v>0</v>
      </c>
      <c r="AU65" s="57">
        <v>0</v>
      </c>
      <c r="AV65" s="58">
        <v>21825400</v>
      </c>
      <c r="AW65" s="58">
        <v>0</v>
      </c>
      <c r="AX65" s="58">
        <v>0</v>
      </c>
      <c r="AY65" s="57">
        <v>0</v>
      </c>
      <c r="AZ65" s="58">
        <v>0</v>
      </c>
      <c r="BA65" s="58">
        <v>0</v>
      </c>
      <c r="BB65" s="58">
        <v>24953400</v>
      </c>
      <c r="BC65" s="58">
        <v>0</v>
      </c>
      <c r="BD65" s="58">
        <v>0</v>
      </c>
      <c r="BE65" s="58">
        <v>24953400</v>
      </c>
      <c r="BF65" s="58">
        <v>0</v>
      </c>
      <c r="BG65" s="72">
        <v>240</v>
      </c>
      <c r="BH65" s="72">
        <v>493.3</v>
      </c>
      <c r="BI65" s="72">
        <v>253.3</v>
      </c>
      <c r="BJ65" s="72">
        <v>105.54166666666667</v>
      </c>
      <c r="BK65" s="72">
        <v>489.3</v>
      </c>
      <c r="BL65" s="72">
        <v>249.3</v>
      </c>
      <c r="BM65" s="72">
        <v>103.875</v>
      </c>
      <c r="BN65" s="150" t="s">
        <v>1320</v>
      </c>
      <c r="BO65" s="72" t="s">
        <v>1474</v>
      </c>
    </row>
    <row r="66" spans="1:67" ht="27.6" customHeight="1">
      <c r="A66" s="55">
        <v>57</v>
      </c>
      <c r="B66" s="145" t="s">
        <v>66</v>
      </c>
      <c r="C66" s="147" t="s">
        <v>708</v>
      </c>
      <c r="D66" s="148" t="s">
        <v>709</v>
      </c>
      <c r="E66" s="145">
        <v>1</v>
      </c>
      <c r="F66" s="146" t="s">
        <v>1214</v>
      </c>
      <c r="G66" s="70">
        <v>0</v>
      </c>
      <c r="H66" s="57">
        <v>0</v>
      </c>
      <c r="I66" s="57">
        <v>0</v>
      </c>
      <c r="J66" s="57">
        <v>0</v>
      </c>
      <c r="K66" s="70">
        <v>0</v>
      </c>
      <c r="L66" s="57">
        <v>0</v>
      </c>
      <c r="M66" s="57">
        <v>0</v>
      </c>
      <c r="N66" s="57">
        <v>0</v>
      </c>
      <c r="O66" s="70">
        <v>45.6</v>
      </c>
      <c r="P66" s="57">
        <v>4674000</v>
      </c>
      <c r="Q66" s="57">
        <v>0</v>
      </c>
      <c r="R66" s="57">
        <v>4674000</v>
      </c>
      <c r="S66" s="70">
        <v>90.3</v>
      </c>
      <c r="T66" s="57">
        <v>9255750</v>
      </c>
      <c r="U66" s="57">
        <v>0</v>
      </c>
      <c r="V66" s="57">
        <v>9255750</v>
      </c>
      <c r="W66" s="57"/>
      <c r="X66" s="57"/>
      <c r="Y66" s="57"/>
      <c r="Z66" s="57">
        <v>337500</v>
      </c>
      <c r="AA66" s="57">
        <v>0</v>
      </c>
      <c r="AB66" s="57">
        <v>337500</v>
      </c>
      <c r="AC66" s="59">
        <v>82</v>
      </c>
      <c r="AD66" s="59">
        <v>3</v>
      </c>
      <c r="AE66" s="59">
        <v>42</v>
      </c>
      <c r="AF66" s="59">
        <v>1</v>
      </c>
      <c r="AG66" s="59">
        <v>40</v>
      </c>
      <c r="AH66" s="59">
        <v>2</v>
      </c>
      <c r="AI66" s="57">
        <v>2100000</v>
      </c>
      <c r="AJ66" s="57">
        <v>0</v>
      </c>
      <c r="AK66" s="58">
        <v>1050000</v>
      </c>
      <c r="AL66" s="57">
        <v>1050000</v>
      </c>
      <c r="AM66" s="57">
        <v>0</v>
      </c>
      <c r="AN66" s="70">
        <v>300</v>
      </c>
      <c r="AO66" s="70">
        <v>246.3</v>
      </c>
      <c r="AP66" s="70">
        <v>24.5</v>
      </c>
      <c r="AQ66" s="57">
        <v>1654380</v>
      </c>
      <c r="AR66" s="57">
        <v>0</v>
      </c>
      <c r="AS66" s="57">
        <v>0</v>
      </c>
      <c r="AT66" s="57">
        <v>0</v>
      </c>
      <c r="AU66" s="57">
        <v>0</v>
      </c>
      <c r="AV66" s="58">
        <v>1654380</v>
      </c>
      <c r="AW66" s="58">
        <v>0</v>
      </c>
      <c r="AX66" s="58">
        <v>0</v>
      </c>
      <c r="AY66" s="57">
        <v>0</v>
      </c>
      <c r="AZ66" s="58">
        <v>0</v>
      </c>
      <c r="BA66" s="58">
        <v>0</v>
      </c>
      <c r="BB66" s="58">
        <v>12297630</v>
      </c>
      <c r="BC66" s="58">
        <v>0</v>
      </c>
      <c r="BD66" s="58">
        <v>0</v>
      </c>
      <c r="BE66" s="58">
        <v>12297630</v>
      </c>
      <c r="BF66" s="58">
        <v>0</v>
      </c>
      <c r="BG66" s="72">
        <v>300</v>
      </c>
      <c r="BH66" s="72">
        <v>409.70000000000005</v>
      </c>
      <c r="BI66" s="72">
        <v>109.70000000000005</v>
      </c>
      <c r="BJ66" s="72">
        <v>36.566666666666677</v>
      </c>
      <c r="BK66" s="72">
        <v>406.70000000000005</v>
      </c>
      <c r="BL66" s="72">
        <v>106.70000000000005</v>
      </c>
      <c r="BM66" s="72">
        <v>35.566666666666677</v>
      </c>
      <c r="BN66" s="150" t="s">
        <v>1320</v>
      </c>
      <c r="BO66" s="72" t="s">
        <v>1474</v>
      </c>
    </row>
    <row r="67" spans="1:67" ht="27.6" customHeight="1">
      <c r="A67" s="55">
        <v>58</v>
      </c>
      <c r="B67" s="145" t="s">
        <v>67</v>
      </c>
      <c r="C67" s="147" t="s">
        <v>702</v>
      </c>
      <c r="D67" s="148" t="s">
        <v>703</v>
      </c>
      <c r="E67" s="145">
        <v>1</v>
      </c>
      <c r="F67" s="146" t="s">
        <v>1214</v>
      </c>
      <c r="G67" s="70">
        <v>0</v>
      </c>
      <c r="H67" s="57">
        <v>0</v>
      </c>
      <c r="I67" s="57">
        <v>0</v>
      </c>
      <c r="J67" s="57">
        <v>0</v>
      </c>
      <c r="K67" s="70">
        <v>0</v>
      </c>
      <c r="L67" s="57">
        <v>0</v>
      </c>
      <c r="M67" s="57">
        <v>0</v>
      </c>
      <c r="N67" s="57">
        <v>0</v>
      </c>
      <c r="O67" s="70">
        <v>30</v>
      </c>
      <c r="P67" s="57">
        <v>3075000</v>
      </c>
      <c r="Q67" s="57">
        <v>0</v>
      </c>
      <c r="R67" s="57">
        <v>3075000</v>
      </c>
      <c r="S67" s="70">
        <v>30.1</v>
      </c>
      <c r="T67" s="57">
        <v>3085250</v>
      </c>
      <c r="U67" s="57">
        <v>0</v>
      </c>
      <c r="V67" s="57">
        <v>3085250</v>
      </c>
      <c r="W67" s="57"/>
      <c r="X67" s="57"/>
      <c r="Y67" s="57"/>
      <c r="Z67" s="57">
        <v>337500</v>
      </c>
      <c r="AA67" s="57">
        <v>0</v>
      </c>
      <c r="AB67" s="57">
        <v>337500</v>
      </c>
      <c r="AC67" s="59">
        <v>20</v>
      </c>
      <c r="AD67" s="59">
        <v>1</v>
      </c>
      <c r="AE67" s="59">
        <v>0</v>
      </c>
      <c r="AF67" s="59">
        <v>0</v>
      </c>
      <c r="AG67" s="59">
        <v>20</v>
      </c>
      <c r="AH67" s="59">
        <v>1</v>
      </c>
      <c r="AI67" s="57">
        <v>1050000</v>
      </c>
      <c r="AJ67" s="57">
        <v>0</v>
      </c>
      <c r="AK67" s="58">
        <v>0</v>
      </c>
      <c r="AL67" s="57">
        <v>1050000</v>
      </c>
      <c r="AM67" s="57">
        <v>0</v>
      </c>
      <c r="AN67" s="70">
        <v>300</v>
      </c>
      <c r="AO67" s="70">
        <v>310</v>
      </c>
      <c r="AP67" s="70">
        <v>0</v>
      </c>
      <c r="AQ67" s="57">
        <v>1292655</v>
      </c>
      <c r="AR67" s="57">
        <v>0</v>
      </c>
      <c r="AS67" s="57">
        <v>0</v>
      </c>
      <c r="AT67" s="57">
        <v>0</v>
      </c>
      <c r="AU67" s="57">
        <v>0</v>
      </c>
      <c r="AV67" s="58">
        <v>1292655</v>
      </c>
      <c r="AW67" s="58">
        <v>0</v>
      </c>
      <c r="AX67" s="58">
        <v>0</v>
      </c>
      <c r="AY67" s="57">
        <v>0</v>
      </c>
      <c r="AZ67" s="58">
        <v>0</v>
      </c>
      <c r="BA67" s="58">
        <v>0</v>
      </c>
      <c r="BB67" s="58">
        <v>5765405</v>
      </c>
      <c r="BC67" s="58">
        <v>0</v>
      </c>
      <c r="BD67" s="58">
        <v>0</v>
      </c>
      <c r="BE67" s="58">
        <v>5765405</v>
      </c>
      <c r="BF67" s="58">
        <v>0</v>
      </c>
      <c r="BG67" s="72">
        <v>300</v>
      </c>
      <c r="BH67" s="72">
        <v>371.1</v>
      </c>
      <c r="BI67" s="72">
        <v>71.100000000000023</v>
      </c>
      <c r="BJ67" s="72">
        <v>23.700000000000006</v>
      </c>
      <c r="BK67" s="72">
        <v>370.1</v>
      </c>
      <c r="BL67" s="72">
        <v>70.100000000000023</v>
      </c>
      <c r="BM67" s="72">
        <v>23.366666666666674</v>
      </c>
      <c r="BN67" s="150" t="s">
        <v>1320</v>
      </c>
      <c r="BO67" s="72" t="s">
        <v>1474</v>
      </c>
    </row>
    <row r="68" spans="1:67" ht="27.6" customHeight="1">
      <c r="A68" s="55">
        <v>59</v>
      </c>
      <c r="B68" s="145" t="s">
        <v>68</v>
      </c>
      <c r="C68" s="147" t="s">
        <v>638</v>
      </c>
      <c r="D68" s="148" t="s">
        <v>710</v>
      </c>
      <c r="E68" s="145">
        <v>1</v>
      </c>
      <c r="F68" s="146" t="s">
        <v>1214</v>
      </c>
      <c r="G68" s="70">
        <v>0</v>
      </c>
      <c r="H68" s="57">
        <v>0</v>
      </c>
      <c r="I68" s="57">
        <v>0</v>
      </c>
      <c r="J68" s="57">
        <v>0</v>
      </c>
      <c r="K68" s="70">
        <v>5</v>
      </c>
      <c r="L68" s="57">
        <v>512500</v>
      </c>
      <c r="M68" s="57">
        <v>0</v>
      </c>
      <c r="N68" s="57">
        <v>512500</v>
      </c>
      <c r="O68" s="70">
        <v>30.1</v>
      </c>
      <c r="P68" s="57">
        <v>3085250</v>
      </c>
      <c r="Q68" s="57">
        <v>0</v>
      </c>
      <c r="R68" s="57">
        <v>3085250</v>
      </c>
      <c r="S68" s="70">
        <v>30.3</v>
      </c>
      <c r="T68" s="57">
        <v>3105750</v>
      </c>
      <c r="U68" s="57">
        <v>0</v>
      </c>
      <c r="V68" s="57">
        <v>3105750</v>
      </c>
      <c r="W68" s="57"/>
      <c r="X68" s="57"/>
      <c r="Y68" s="57"/>
      <c r="Z68" s="57">
        <v>358500</v>
      </c>
      <c r="AA68" s="57">
        <v>0</v>
      </c>
      <c r="AB68" s="57">
        <v>358500</v>
      </c>
      <c r="AC68" s="59">
        <v>40</v>
      </c>
      <c r="AD68" s="59">
        <v>2</v>
      </c>
      <c r="AE68" s="59">
        <v>0</v>
      </c>
      <c r="AF68" s="59">
        <v>0</v>
      </c>
      <c r="AG68" s="59">
        <v>40</v>
      </c>
      <c r="AH68" s="59">
        <v>2</v>
      </c>
      <c r="AI68" s="57">
        <v>2100000</v>
      </c>
      <c r="AJ68" s="57">
        <v>0</v>
      </c>
      <c r="AK68" s="58">
        <v>1050000</v>
      </c>
      <c r="AL68" s="57">
        <v>1050000</v>
      </c>
      <c r="AM68" s="57">
        <v>0</v>
      </c>
      <c r="AN68" s="70">
        <v>255</v>
      </c>
      <c r="AO68" s="70">
        <v>396.70000000000005</v>
      </c>
      <c r="AP68" s="70">
        <v>0</v>
      </c>
      <c r="AQ68" s="57">
        <v>18310110</v>
      </c>
      <c r="AR68" s="57">
        <v>0</v>
      </c>
      <c r="AS68" s="57">
        <v>0</v>
      </c>
      <c r="AT68" s="57">
        <v>0</v>
      </c>
      <c r="AU68" s="57">
        <v>0</v>
      </c>
      <c r="AV68" s="58">
        <v>18310110</v>
      </c>
      <c r="AW68" s="58">
        <v>0</v>
      </c>
      <c r="AX68" s="58">
        <v>0</v>
      </c>
      <c r="AY68" s="57">
        <v>0</v>
      </c>
      <c r="AZ68" s="58">
        <v>0</v>
      </c>
      <c r="BA68" s="58">
        <v>0</v>
      </c>
      <c r="BB68" s="58">
        <v>23336860</v>
      </c>
      <c r="BC68" s="58">
        <v>0</v>
      </c>
      <c r="BD68" s="58">
        <v>0</v>
      </c>
      <c r="BE68" s="58">
        <v>23336860</v>
      </c>
      <c r="BF68" s="58">
        <v>0</v>
      </c>
      <c r="BG68" s="72">
        <v>255</v>
      </c>
      <c r="BH68" s="72">
        <v>464.1</v>
      </c>
      <c r="BI68" s="72">
        <v>209.10000000000002</v>
      </c>
      <c r="BJ68" s="72">
        <v>82</v>
      </c>
      <c r="BK68" s="72">
        <v>462.1</v>
      </c>
      <c r="BL68" s="72">
        <v>207.10000000000002</v>
      </c>
      <c r="BM68" s="72">
        <v>81.215686274509807</v>
      </c>
      <c r="BN68" s="150" t="s">
        <v>1320</v>
      </c>
      <c r="BO68" s="72" t="s">
        <v>1474</v>
      </c>
    </row>
    <row r="69" spans="1:67" ht="27.6" customHeight="1">
      <c r="A69" s="55">
        <v>60</v>
      </c>
      <c r="B69" s="145" t="s">
        <v>69</v>
      </c>
      <c r="C69" s="147" t="s">
        <v>714</v>
      </c>
      <c r="D69" s="148" t="s">
        <v>634</v>
      </c>
      <c r="E69" s="145">
        <v>1</v>
      </c>
      <c r="F69" s="146" t="s">
        <v>1215</v>
      </c>
      <c r="G69" s="70">
        <v>0</v>
      </c>
      <c r="H69" s="57">
        <v>0</v>
      </c>
      <c r="I69" s="57">
        <v>0</v>
      </c>
      <c r="J69" s="57">
        <v>0</v>
      </c>
      <c r="K69" s="70">
        <v>0</v>
      </c>
      <c r="L69" s="57">
        <v>0</v>
      </c>
      <c r="M69" s="57">
        <v>0</v>
      </c>
      <c r="N69" s="57">
        <v>0</v>
      </c>
      <c r="O69" s="70">
        <v>0</v>
      </c>
      <c r="P69" s="57">
        <v>0</v>
      </c>
      <c r="Q69" s="57">
        <v>0</v>
      </c>
      <c r="R69" s="57">
        <v>0</v>
      </c>
      <c r="S69" s="70">
        <v>0</v>
      </c>
      <c r="T69" s="57">
        <v>0</v>
      </c>
      <c r="U69" s="57">
        <v>0</v>
      </c>
      <c r="V69" s="57">
        <v>0</v>
      </c>
      <c r="W69" s="57"/>
      <c r="X69" s="57"/>
      <c r="Y69" s="57"/>
      <c r="Z69" s="57">
        <v>337500</v>
      </c>
      <c r="AA69" s="57">
        <v>337500</v>
      </c>
      <c r="AB69" s="57">
        <v>0</v>
      </c>
      <c r="AC69" s="59">
        <v>20</v>
      </c>
      <c r="AD69" s="59">
        <v>1</v>
      </c>
      <c r="AE69" s="59">
        <v>20</v>
      </c>
      <c r="AF69" s="59">
        <v>1</v>
      </c>
      <c r="AG69" s="59">
        <v>0</v>
      </c>
      <c r="AH69" s="59">
        <v>0</v>
      </c>
      <c r="AI69" s="57">
        <v>0</v>
      </c>
      <c r="AJ69" s="57">
        <v>1050000</v>
      </c>
      <c r="AK69" s="58">
        <v>0</v>
      </c>
      <c r="AL69" s="57">
        <v>0</v>
      </c>
      <c r="AM69" s="57">
        <v>1050000</v>
      </c>
      <c r="AN69" s="70">
        <v>300</v>
      </c>
      <c r="AO69" s="70">
        <v>294.39999999999998</v>
      </c>
      <c r="AP69" s="70">
        <v>0</v>
      </c>
      <c r="AQ69" s="57">
        <v>1856000</v>
      </c>
      <c r="AR69" s="57">
        <v>0</v>
      </c>
      <c r="AS69" s="57">
        <v>19515559</v>
      </c>
      <c r="AT69" s="57">
        <v>0</v>
      </c>
      <c r="AU69" s="57">
        <v>0</v>
      </c>
      <c r="AV69" s="58">
        <v>0</v>
      </c>
      <c r="AW69" s="58">
        <v>17659559</v>
      </c>
      <c r="AX69" s="58">
        <v>0</v>
      </c>
      <c r="AY69" s="57">
        <v>0</v>
      </c>
      <c r="AZ69" s="58">
        <v>0</v>
      </c>
      <c r="BA69" s="58">
        <v>0</v>
      </c>
      <c r="BB69" s="58">
        <v>0</v>
      </c>
      <c r="BC69" s="58">
        <v>18709559</v>
      </c>
      <c r="BD69" s="58">
        <v>0</v>
      </c>
      <c r="BE69" s="58">
        <v>0</v>
      </c>
      <c r="BF69" s="58">
        <v>18709559</v>
      </c>
      <c r="BG69" s="72">
        <v>300</v>
      </c>
      <c r="BH69" s="72">
        <v>295.39999999999998</v>
      </c>
      <c r="BI69" s="72">
        <v>0</v>
      </c>
      <c r="BJ69" s="72">
        <v>0</v>
      </c>
      <c r="BK69" s="72">
        <v>294.39999999999998</v>
      </c>
      <c r="BL69" s="72">
        <v>0</v>
      </c>
      <c r="BM69" s="72">
        <v>0</v>
      </c>
      <c r="BN69" s="150" t="s">
        <v>1321</v>
      </c>
      <c r="BO69" s="72" t="s">
        <v>1474</v>
      </c>
    </row>
    <row r="70" spans="1:67" ht="27.6" customHeight="1">
      <c r="A70" s="55">
        <v>61</v>
      </c>
      <c r="B70" s="145" t="s">
        <v>70</v>
      </c>
      <c r="C70" s="147" t="s">
        <v>715</v>
      </c>
      <c r="D70" s="148" t="s">
        <v>707</v>
      </c>
      <c r="E70" s="145">
        <v>1</v>
      </c>
      <c r="F70" s="146" t="s">
        <v>1215</v>
      </c>
      <c r="G70" s="70">
        <v>0</v>
      </c>
      <c r="H70" s="57">
        <v>0</v>
      </c>
      <c r="I70" s="57">
        <v>0</v>
      </c>
      <c r="J70" s="57">
        <v>0</v>
      </c>
      <c r="K70" s="70">
        <v>0</v>
      </c>
      <c r="L70" s="57">
        <v>0</v>
      </c>
      <c r="M70" s="57">
        <v>0</v>
      </c>
      <c r="N70" s="57">
        <v>0</v>
      </c>
      <c r="O70" s="70">
        <v>0</v>
      </c>
      <c r="P70" s="57">
        <v>0</v>
      </c>
      <c r="Q70" s="57">
        <v>0</v>
      </c>
      <c r="R70" s="57">
        <v>0</v>
      </c>
      <c r="S70" s="70">
        <v>0</v>
      </c>
      <c r="T70" s="57">
        <v>0</v>
      </c>
      <c r="U70" s="57">
        <v>0</v>
      </c>
      <c r="V70" s="57">
        <v>0</v>
      </c>
      <c r="W70" s="57"/>
      <c r="X70" s="57"/>
      <c r="Y70" s="57"/>
      <c r="Z70" s="57">
        <v>450000</v>
      </c>
      <c r="AA70" s="57">
        <v>0</v>
      </c>
      <c r="AB70" s="57">
        <v>450000</v>
      </c>
      <c r="AC70" s="59">
        <v>20</v>
      </c>
      <c r="AD70" s="59">
        <v>1</v>
      </c>
      <c r="AE70" s="59">
        <v>0</v>
      </c>
      <c r="AF70" s="59">
        <v>0</v>
      </c>
      <c r="AG70" s="59">
        <v>20</v>
      </c>
      <c r="AH70" s="59">
        <v>1</v>
      </c>
      <c r="AI70" s="57">
        <v>1050000</v>
      </c>
      <c r="AJ70" s="57">
        <v>1050000</v>
      </c>
      <c r="AK70" s="58">
        <v>0</v>
      </c>
      <c r="AL70" s="57">
        <v>0</v>
      </c>
      <c r="AM70" s="57">
        <v>0</v>
      </c>
      <c r="AN70" s="70">
        <v>240</v>
      </c>
      <c r="AO70" s="70">
        <v>299.7</v>
      </c>
      <c r="AP70" s="70">
        <v>0</v>
      </c>
      <c r="AQ70" s="57">
        <v>7242690</v>
      </c>
      <c r="AR70" s="57">
        <v>0</v>
      </c>
      <c r="AS70" s="57">
        <v>0</v>
      </c>
      <c r="AT70" s="57">
        <v>0</v>
      </c>
      <c r="AU70" s="57">
        <v>7984294</v>
      </c>
      <c r="AV70" s="58">
        <v>0</v>
      </c>
      <c r="AW70" s="58">
        <v>741604</v>
      </c>
      <c r="AX70" s="58">
        <v>0</v>
      </c>
      <c r="AY70" s="57">
        <v>0</v>
      </c>
      <c r="AZ70" s="58">
        <v>0</v>
      </c>
      <c r="BA70" s="58">
        <v>0</v>
      </c>
      <c r="BB70" s="58">
        <v>450000</v>
      </c>
      <c r="BC70" s="58">
        <v>741604</v>
      </c>
      <c r="BD70" s="58">
        <v>0</v>
      </c>
      <c r="BE70" s="58">
        <v>0</v>
      </c>
      <c r="BF70" s="58">
        <v>291604</v>
      </c>
      <c r="BG70" s="72">
        <v>240</v>
      </c>
      <c r="BH70" s="72">
        <v>300.7</v>
      </c>
      <c r="BI70" s="72">
        <v>60.699999999999989</v>
      </c>
      <c r="BJ70" s="72">
        <v>25.291666666666661</v>
      </c>
      <c r="BK70" s="72">
        <v>299.7</v>
      </c>
      <c r="BL70" s="72">
        <v>59.699999999999989</v>
      </c>
      <c r="BM70" s="72">
        <v>24.874999999999993</v>
      </c>
      <c r="BN70" s="150" t="s">
        <v>1321</v>
      </c>
      <c r="BO70" s="72" t="s">
        <v>1474</v>
      </c>
    </row>
    <row r="71" spans="1:67" ht="27.6" customHeight="1">
      <c r="A71" s="55">
        <v>62</v>
      </c>
      <c r="B71" s="145" t="s">
        <v>71</v>
      </c>
      <c r="C71" s="147" t="s">
        <v>713</v>
      </c>
      <c r="D71" s="148" t="s">
        <v>632</v>
      </c>
      <c r="E71" s="145">
        <v>1</v>
      </c>
      <c r="F71" s="146" t="s">
        <v>1215</v>
      </c>
      <c r="G71" s="70">
        <v>0</v>
      </c>
      <c r="H71" s="57">
        <v>0</v>
      </c>
      <c r="I71" s="57">
        <v>0</v>
      </c>
      <c r="J71" s="57">
        <v>0</v>
      </c>
      <c r="K71" s="70">
        <v>0</v>
      </c>
      <c r="L71" s="57">
        <v>0</v>
      </c>
      <c r="M71" s="57">
        <v>0</v>
      </c>
      <c r="N71" s="57">
        <v>0</v>
      </c>
      <c r="O71" s="70">
        <v>0</v>
      </c>
      <c r="P71" s="57">
        <v>0</v>
      </c>
      <c r="Q71" s="57">
        <v>0</v>
      </c>
      <c r="R71" s="57">
        <v>0</v>
      </c>
      <c r="S71" s="70">
        <v>0</v>
      </c>
      <c r="T71" s="57">
        <v>0</v>
      </c>
      <c r="U71" s="57">
        <v>0</v>
      </c>
      <c r="V71" s="57">
        <v>0</v>
      </c>
      <c r="W71" s="57"/>
      <c r="X71" s="57"/>
      <c r="Y71" s="57"/>
      <c r="Z71" s="57">
        <v>544000</v>
      </c>
      <c r="AA71" s="57">
        <v>0</v>
      </c>
      <c r="AB71" s="57">
        <v>544000</v>
      </c>
      <c r="AC71" s="59">
        <v>62</v>
      </c>
      <c r="AD71" s="59">
        <v>2</v>
      </c>
      <c r="AE71" s="59">
        <v>42</v>
      </c>
      <c r="AF71" s="59">
        <v>1</v>
      </c>
      <c r="AG71" s="59">
        <v>20</v>
      </c>
      <c r="AH71" s="59">
        <v>1</v>
      </c>
      <c r="AI71" s="57">
        <v>1050000</v>
      </c>
      <c r="AJ71" s="57">
        <v>0</v>
      </c>
      <c r="AK71" s="58">
        <v>2100000</v>
      </c>
      <c r="AL71" s="57">
        <v>1050000</v>
      </c>
      <c r="AM71" s="57">
        <v>2100000</v>
      </c>
      <c r="AN71" s="70">
        <v>240</v>
      </c>
      <c r="AO71" s="70">
        <v>207.3</v>
      </c>
      <c r="AP71" s="70">
        <v>0</v>
      </c>
      <c r="AQ71" s="57">
        <v>1128855</v>
      </c>
      <c r="AR71" s="57">
        <v>0</v>
      </c>
      <c r="AS71" s="57">
        <v>0</v>
      </c>
      <c r="AT71" s="57">
        <v>0</v>
      </c>
      <c r="AU71" s="57">
        <v>0</v>
      </c>
      <c r="AV71" s="58">
        <v>1128855</v>
      </c>
      <c r="AW71" s="58">
        <v>0</v>
      </c>
      <c r="AX71" s="58">
        <v>0</v>
      </c>
      <c r="AY71" s="57">
        <v>0</v>
      </c>
      <c r="AZ71" s="58">
        <v>0</v>
      </c>
      <c r="BA71" s="58">
        <v>0</v>
      </c>
      <c r="BB71" s="58">
        <v>2722855</v>
      </c>
      <c r="BC71" s="58">
        <v>2100000</v>
      </c>
      <c r="BD71" s="58">
        <v>0</v>
      </c>
      <c r="BE71" s="58">
        <v>622855</v>
      </c>
      <c r="BF71" s="58">
        <v>0</v>
      </c>
      <c r="BG71" s="72">
        <v>240</v>
      </c>
      <c r="BH71" s="72">
        <v>209.3</v>
      </c>
      <c r="BI71" s="72">
        <v>0</v>
      </c>
      <c r="BJ71" s="72">
        <v>0</v>
      </c>
      <c r="BK71" s="72">
        <v>207.3</v>
      </c>
      <c r="BL71" s="72">
        <v>0</v>
      </c>
      <c r="BM71" s="72">
        <v>0</v>
      </c>
      <c r="BN71" s="150" t="s">
        <v>1321</v>
      </c>
      <c r="BO71" s="72" t="s">
        <v>1474</v>
      </c>
    </row>
    <row r="72" spans="1:67" ht="27.6" customHeight="1">
      <c r="A72" s="55">
        <v>63</v>
      </c>
      <c r="B72" s="145" t="s">
        <v>72</v>
      </c>
      <c r="C72" s="147" t="s">
        <v>711</v>
      </c>
      <c r="D72" s="148" t="s">
        <v>712</v>
      </c>
      <c r="E72" s="145">
        <v>1</v>
      </c>
      <c r="F72" s="146" t="s">
        <v>1215</v>
      </c>
      <c r="G72" s="70">
        <v>0</v>
      </c>
      <c r="H72" s="57">
        <v>0</v>
      </c>
      <c r="I72" s="57">
        <v>0</v>
      </c>
      <c r="J72" s="57">
        <v>0</v>
      </c>
      <c r="K72" s="70">
        <v>0</v>
      </c>
      <c r="L72" s="57">
        <v>0</v>
      </c>
      <c r="M72" s="57">
        <v>0</v>
      </c>
      <c r="N72" s="57">
        <v>0</v>
      </c>
      <c r="O72" s="70">
        <v>90.3</v>
      </c>
      <c r="P72" s="57">
        <v>9255750</v>
      </c>
      <c r="Q72" s="57">
        <v>9255750</v>
      </c>
      <c r="R72" s="57">
        <v>0</v>
      </c>
      <c r="S72" s="70">
        <v>0</v>
      </c>
      <c r="T72" s="57">
        <v>0</v>
      </c>
      <c r="U72" s="57">
        <v>0</v>
      </c>
      <c r="V72" s="57">
        <v>0</v>
      </c>
      <c r="W72" s="57"/>
      <c r="X72" s="57"/>
      <c r="Y72" s="57"/>
      <c r="Z72" s="57">
        <v>112500</v>
      </c>
      <c r="AA72" s="57">
        <v>112500</v>
      </c>
      <c r="AB72" s="57">
        <v>0</v>
      </c>
      <c r="AC72" s="59">
        <v>40</v>
      </c>
      <c r="AD72" s="59">
        <v>2</v>
      </c>
      <c r="AE72" s="59">
        <v>0</v>
      </c>
      <c r="AF72" s="59">
        <v>0</v>
      </c>
      <c r="AG72" s="59">
        <v>40</v>
      </c>
      <c r="AH72" s="59">
        <v>2</v>
      </c>
      <c r="AI72" s="57">
        <v>2100000</v>
      </c>
      <c r="AJ72" s="57">
        <v>2100000</v>
      </c>
      <c r="AK72" s="58">
        <v>0</v>
      </c>
      <c r="AL72" s="57">
        <v>0</v>
      </c>
      <c r="AM72" s="57">
        <v>0</v>
      </c>
      <c r="AN72" s="70">
        <v>300</v>
      </c>
      <c r="AO72" s="70">
        <v>364.1</v>
      </c>
      <c r="AP72" s="70">
        <v>0</v>
      </c>
      <c r="AQ72" s="57">
        <v>8260650</v>
      </c>
      <c r="AR72" s="57">
        <v>0</v>
      </c>
      <c r="AS72" s="57">
        <v>4931041</v>
      </c>
      <c r="AT72" s="57">
        <v>0</v>
      </c>
      <c r="AU72" s="57">
        <v>0</v>
      </c>
      <c r="AV72" s="58">
        <v>3329609</v>
      </c>
      <c r="AW72" s="58">
        <v>0</v>
      </c>
      <c r="AX72" s="58">
        <v>0</v>
      </c>
      <c r="AY72" s="57">
        <v>0</v>
      </c>
      <c r="AZ72" s="58">
        <v>0</v>
      </c>
      <c r="BA72" s="58">
        <v>0</v>
      </c>
      <c r="BB72" s="58">
        <v>3329609</v>
      </c>
      <c r="BC72" s="58">
        <v>0</v>
      </c>
      <c r="BD72" s="58">
        <v>0</v>
      </c>
      <c r="BE72" s="58">
        <v>3329609</v>
      </c>
      <c r="BF72" s="58">
        <v>0</v>
      </c>
      <c r="BG72" s="72">
        <v>300</v>
      </c>
      <c r="BH72" s="72">
        <v>456.40000000000003</v>
      </c>
      <c r="BI72" s="72">
        <v>156.40000000000003</v>
      </c>
      <c r="BJ72" s="72">
        <v>52.13333333333334</v>
      </c>
      <c r="BK72" s="72">
        <v>454.40000000000003</v>
      </c>
      <c r="BL72" s="72">
        <v>154.40000000000003</v>
      </c>
      <c r="BM72" s="72">
        <v>51.466666666666683</v>
      </c>
      <c r="BN72" s="150" t="s">
        <v>1321</v>
      </c>
      <c r="BO72" s="72" t="s">
        <v>1474</v>
      </c>
    </row>
    <row r="73" spans="1:67" ht="27.6" customHeight="1">
      <c r="A73" s="55">
        <v>64</v>
      </c>
      <c r="B73" s="145" t="s">
        <v>73</v>
      </c>
      <c r="C73" s="147" t="s">
        <v>717</v>
      </c>
      <c r="D73" s="148" t="s">
        <v>653</v>
      </c>
      <c r="E73" s="145">
        <v>1</v>
      </c>
      <c r="F73" s="146" t="s">
        <v>1215</v>
      </c>
      <c r="G73" s="70">
        <v>0</v>
      </c>
      <c r="H73" s="57">
        <v>0</v>
      </c>
      <c r="I73" s="57">
        <v>0</v>
      </c>
      <c r="J73" s="57">
        <v>0</v>
      </c>
      <c r="K73" s="70">
        <v>0</v>
      </c>
      <c r="L73" s="57">
        <v>0</v>
      </c>
      <c r="M73" s="57">
        <v>0</v>
      </c>
      <c r="N73" s="57">
        <v>0</v>
      </c>
      <c r="O73" s="70">
        <v>120.3</v>
      </c>
      <c r="P73" s="57">
        <v>12330750</v>
      </c>
      <c r="Q73" s="57">
        <v>4314807</v>
      </c>
      <c r="R73" s="57">
        <v>8015943</v>
      </c>
      <c r="S73" s="70">
        <v>0</v>
      </c>
      <c r="T73" s="57">
        <v>0</v>
      </c>
      <c r="U73" s="57">
        <v>0</v>
      </c>
      <c r="V73" s="57">
        <v>0</v>
      </c>
      <c r="W73" s="57"/>
      <c r="X73" s="57"/>
      <c r="Y73" s="57"/>
      <c r="Z73" s="57">
        <v>225000</v>
      </c>
      <c r="AA73" s="57">
        <v>0</v>
      </c>
      <c r="AB73" s="57">
        <v>225000</v>
      </c>
      <c r="AC73" s="59">
        <v>14</v>
      </c>
      <c r="AD73" s="59">
        <v>1</v>
      </c>
      <c r="AE73" s="59">
        <v>14</v>
      </c>
      <c r="AF73" s="59">
        <v>1</v>
      </c>
      <c r="AG73" s="59">
        <v>0</v>
      </c>
      <c r="AH73" s="59">
        <v>0</v>
      </c>
      <c r="AI73" s="57">
        <v>0</v>
      </c>
      <c r="AJ73" s="57">
        <v>0</v>
      </c>
      <c r="AK73" s="58">
        <v>0</v>
      </c>
      <c r="AL73" s="57">
        <v>0</v>
      </c>
      <c r="AM73" s="57">
        <v>0</v>
      </c>
      <c r="AN73" s="70">
        <v>247.5</v>
      </c>
      <c r="AO73" s="70">
        <v>217.1</v>
      </c>
      <c r="AP73" s="70">
        <v>0</v>
      </c>
      <c r="AQ73" s="57">
        <v>0</v>
      </c>
      <c r="AR73" s="57">
        <v>0</v>
      </c>
      <c r="AS73" s="57">
        <v>0</v>
      </c>
      <c r="AT73" s="57">
        <v>0</v>
      </c>
      <c r="AU73" s="57">
        <v>0</v>
      </c>
      <c r="AV73" s="58">
        <v>0</v>
      </c>
      <c r="AW73" s="58">
        <v>0</v>
      </c>
      <c r="AX73" s="58">
        <v>0</v>
      </c>
      <c r="AY73" s="57">
        <v>0</v>
      </c>
      <c r="AZ73" s="58">
        <v>0</v>
      </c>
      <c r="BA73" s="58">
        <v>0</v>
      </c>
      <c r="BB73" s="58">
        <v>225000</v>
      </c>
      <c r="BC73" s="58">
        <v>0</v>
      </c>
      <c r="BD73" s="58">
        <v>0</v>
      </c>
      <c r="BE73" s="58">
        <v>225000</v>
      </c>
      <c r="BF73" s="58">
        <v>0</v>
      </c>
      <c r="BG73" s="72">
        <v>247.5</v>
      </c>
      <c r="BH73" s="72">
        <v>338.4</v>
      </c>
      <c r="BI73" s="72">
        <v>90.899999999999977</v>
      </c>
      <c r="BJ73" s="72">
        <v>36.72727272727272</v>
      </c>
      <c r="BK73" s="72">
        <v>337.4</v>
      </c>
      <c r="BL73" s="72">
        <v>89.899999999999977</v>
      </c>
      <c r="BM73" s="72">
        <v>36.323232323232311</v>
      </c>
      <c r="BN73" s="150" t="s">
        <v>1321</v>
      </c>
      <c r="BO73" s="72" t="s">
        <v>1474</v>
      </c>
    </row>
    <row r="74" spans="1:67" ht="27.6" customHeight="1">
      <c r="A74" s="55">
        <v>65</v>
      </c>
      <c r="B74" s="145" t="s">
        <v>74</v>
      </c>
      <c r="C74" s="147" t="s">
        <v>718</v>
      </c>
      <c r="D74" s="148" t="s">
        <v>679</v>
      </c>
      <c r="E74" s="145">
        <v>2</v>
      </c>
      <c r="F74" s="146" t="s">
        <v>1216</v>
      </c>
      <c r="G74" s="70">
        <v>0</v>
      </c>
      <c r="H74" s="57">
        <v>0</v>
      </c>
      <c r="I74" s="57">
        <v>0</v>
      </c>
      <c r="J74" s="57">
        <v>0</v>
      </c>
      <c r="K74" s="70">
        <v>0</v>
      </c>
      <c r="L74" s="57">
        <v>0</v>
      </c>
      <c r="M74" s="57">
        <v>0</v>
      </c>
      <c r="N74" s="57">
        <v>0</v>
      </c>
      <c r="O74" s="70">
        <v>0</v>
      </c>
      <c r="P74" s="57">
        <v>0</v>
      </c>
      <c r="Q74" s="57">
        <v>0</v>
      </c>
      <c r="R74" s="57">
        <v>0</v>
      </c>
      <c r="S74" s="70">
        <v>45.300000000000004</v>
      </c>
      <c r="T74" s="57">
        <v>4643250</v>
      </c>
      <c r="U74" s="57">
        <v>0</v>
      </c>
      <c r="V74" s="57">
        <v>4643250</v>
      </c>
      <c r="W74" s="57"/>
      <c r="X74" s="57"/>
      <c r="Y74" s="57"/>
      <c r="Z74" s="57">
        <v>0</v>
      </c>
      <c r="AA74" s="57">
        <v>0</v>
      </c>
      <c r="AB74" s="57">
        <v>0</v>
      </c>
      <c r="AC74" s="59">
        <v>132</v>
      </c>
      <c r="AD74" s="59">
        <v>7</v>
      </c>
      <c r="AE74" s="59">
        <v>0</v>
      </c>
      <c r="AF74" s="59">
        <v>0</v>
      </c>
      <c r="AG74" s="59">
        <v>132</v>
      </c>
      <c r="AH74" s="59">
        <v>7</v>
      </c>
      <c r="AI74" s="57">
        <v>6900000</v>
      </c>
      <c r="AJ74" s="57">
        <v>0</v>
      </c>
      <c r="AK74" s="58">
        <v>1050000</v>
      </c>
      <c r="AL74" s="57">
        <v>5850000</v>
      </c>
      <c r="AM74" s="57">
        <v>0</v>
      </c>
      <c r="AN74" s="70">
        <v>300</v>
      </c>
      <c r="AO74" s="70">
        <v>617.29999999999995</v>
      </c>
      <c r="AP74" s="70">
        <v>8.2999999999999989</v>
      </c>
      <c r="AQ74" s="57">
        <v>43830000</v>
      </c>
      <c r="AR74" s="57">
        <v>0</v>
      </c>
      <c r="AS74" s="57">
        <v>0</v>
      </c>
      <c r="AT74" s="57">
        <v>0</v>
      </c>
      <c r="AU74" s="57">
        <v>12639900</v>
      </c>
      <c r="AV74" s="58">
        <v>31190100</v>
      </c>
      <c r="AW74" s="58">
        <v>0</v>
      </c>
      <c r="AX74" s="58">
        <v>0</v>
      </c>
      <c r="AY74" s="57">
        <v>0</v>
      </c>
      <c r="AZ74" s="58">
        <v>0</v>
      </c>
      <c r="BA74" s="58">
        <v>0</v>
      </c>
      <c r="BB74" s="58">
        <v>41683350</v>
      </c>
      <c r="BC74" s="58">
        <v>0</v>
      </c>
      <c r="BD74" s="58">
        <v>0</v>
      </c>
      <c r="BE74" s="58">
        <v>41683350</v>
      </c>
      <c r="BF74" s="58">
        <v>0</v>
      </c>
      <c r="BG74" s="72">
        <v>300</v>
      </c>
      <c r="BH74" s="72">
        <v>677.89999999999986</v>
      </c>
      <c r="BI74" s="72">
        <v>377.89999999999986</v>
      </c>
      <c r="BJ74" s="72">
        <v>125.96666666666663</v>
      </c>
      <c r="BK74" s="72">
        <v>670.89999999999986</v>
      </c>
      <c r="BL74" s="72">
        <v>370.89999999999986</v>
      </c>
      <c r="BM74" s="72">
        <v>123.63333333333328</v>
      </c>
      <c r="BN74" s="150" t="s">
        <v>1322</v>
      </c>
      <c r="BO74" s="72" t="s">
        <v>1475</v>
      </c>
    </row>
    <row r="75" spans="1:67" ht="27.6" customHeight="1">
      <c r="A75" s="55">
        <v>66</v>
      </c>
      <c r="B75" s="145" t="s">
        <v>595</v>
      </c>
      <c r="C75" s="147" t="s">
        <v>612</v>
      </c>
      <c r="D75" s="148" t="s">
        <v>661</v>
      </c>
      <c r="E75" s="145">
        <v>2</v>
      </c>
      <c r="F75" s="146" t="s">
        <v>1216</v>
      </c>
      <c r="G75" s="70">
        <v>0</v>
      </c>
      <c r="H75" s="57">
        <v>0</v>
      </c>
      <c r="I75" s="57">
        <v>0</v>
      </c>
      <c r="J75" s="57">
        <v>0</v>
      </c>
      <c r="K75" s="70">
        <v>0</v>
      </c>
      <c r="L75" s="57">
        <v>0</v>
      </c>
      <c r="M75" s="57">
        <v>0</v>
      </c>
      <c r="N75" s="57">
        <v>0</v>
      </c>
      <c r="O75" s="70">
        <v>0</v>
      </c>
      <c r="P75" s="57">
        <v>0</v>
      </c>
      <c r="Q75" s="57">
        <v>0</v>
      </c>
      <c r="R75" s="57">
        <v>0</v>
      </c>
      <c r="S75" s="70">
        <v>0</v>
      </c>
      <c r="T75" s="57">
        <v>0</v>
      </c>
      <c r="U75" s="57">
        <v>0</v>
      </c>
      <c r="V75" s="57">
        <v>0</v>
      </c>
      <c r="W75" s="57"/>
      <c r="X75" s="57"/>
      <c r="Y75" s="57"/>
      <c r="Z75" s="57">
        <v>0</v>
      </c>
      <c r="AA75" s="57">
        <v>0</v>
      </c>
      <c r="AB75" s="57">
        <v>0</v>
      </c>
      <c r="AC75" s="59">
        <v>0</v>
      </c>
      <c r="AD75" s="59">
        <v>0</v>
      </c>
      <c r="AE75" s="59">
        <v>0</v>
      </c>
      <c r="AF75" s="59">
        <v>0</v>
      </c>
      <c r="AG75" s="59">
        <v>0</v>
      </c>
      <c r="AH75" s="59">
        <v>0</v>
      </c>
      <c r="AI75" s="57">
        <v>0</v>
      </c>
      <c r="AJ75" s="57">
        <v>0</v>
      </c>
      <c r="AK75" s="58">
        <v>0</v>
      </c>
      <c r="AL75" s="57">
        <v>0</v>
      </c>
      <c r="AM75" s="57">
        <v>0</v>
      </c>
      <c r="AN75" s="70">
        <v>0</v>
      </c>
      <c r="AO75" s="70">
        <v>0</v>
      </c>
      <c r="AP75" s="70">
        <v>0</v>
      </c>
      <c r="AQ75" s="57">
        <v>0</v>
      </c>
      <c r="AR75" s="57">
        <v>0</v>
      </c>
      <c r="AS75" s="57">
        <v>0</v>
      </c>
      <c r="AT75" s="57">
        <v>0</v>
      </c>
      <c r="AU75" s="57">
        <v>0</v>
      </c>
      <c r="AV75" s="58">
        <v>0</v>
      </c>
      <c r="AW75" s="58">
        <v>0</v>
      </c>
      <c r="AX75" s="58">
        <v>0</v>
      </c>
      <c r="AY75" s="57">
        <v>0</v>
      </c>
      <c r="AZ75" s="58">
        <v>0</v>
      </c>
      <c r="BA75" s="58">
        <v>0</v>
      </c>
      <c r="BB75" s="58">
        <v>0</v>
      </c>
      <c r="BC75" s="58">
        <v>0</v>
      </c>
      <c r="BD75" s="58">
        <v>0</v>
      </c>
      <c r="BE75" s="58">
        <v>0</v>
      </c>
      <c r="BF75" s="58">
        <v>0</v>
      </c>
      <c r="BG75" s="72">
        <v>0</v>
      </c>
      <c r="BH75" s="72">
        <v>0</v>
      </c>
      <c r="BI75" s="72">
        <v>0</v>
      </c>
      <c r="BJ75" s="72">
        <v>0</v>
      </c>
      <c r="BK75" s="72">
        <v>0</v>
      </c>
      <c r="BL75" s="72">
        <v>0</v>
      </c>
      <c r="BM75" s="72">
        <v>0</v>
      </c>
      <c r="BN75" s="150" t="s">
        <v>1322</v>
      </c>
      <c r="BO75" s="72" t="s">
        <v>1474</v>
      </c>
    </row>
    <row r="76" spans="1:67" ht="27.6" customHeight="1">
      <c r="A76" s="55">
        <v>67</v>
      </c>
      <c r="B76" s="145" t="s">
        <v>75</v>
      </c>
      <c r="C76" s="147" t="s">
        <v>726</v>
      </c>
      <c r="D76" s="148" t="s">
        <v>720</v>
      </c>
      <c r="E76" s="145">
        <v>2</v>
      </c>
      <c r="F76" s="146" t="s">
        <v>1216</v>
      </c>
      <c r="G76" s="70">
        <v>0</v>
      </c>
      <c r="H76" s="57">
        <v>0</v>
      </c>
      <c r="I76" s="57">
        <v>0</v>
      </c>
      <c r="J76" s="57">
        <v>0</v>
      </c>
      <c r="K76" s="70">
        <v>0</v>
      </c>
      <c r="L76" s="57">
        <v>0</v>
      </c>
      <c r="M76" s="57">
        <v>0</v>
      </c>
      <c r="N76" s="57">
        <v>0</v>
      </c>
      <c r="O76" s="70">
        <v>0</v>
      </c>
      <c r="P76" s="57">
        <v>0</v>
      </c>
      <c r="Q76" s="57">
        <v>0</v>
      </c>
      <c r="R76" s="57">
        <v>0</v>
      </c>
      <c r="S76" s="70">
        <v>0</v>
      </c>
      <c r="T76" s="57">
        <v>0</v>
      </c>
      <c r="U76" s="57">
        <v>0</v>
      </c>
      <c r="V76" s="57">
        <v>0</v>
      </c>
      <c r="W76" s="57"/>
      <c r="X76" s="57"/>
      <c r="Y76" s="57"/>
      <c r="Z76" s="57">
        <v>0</v>
      </c>
      <c r="AA76" s="57">
        <v>0</v>
      </c>
      <c r="AB76" s="57">
        <v>0</v>
      </c>
      <c r="AC76" s="59">
        <v>0</v>
      </c>
      <c r="AD76" s="59">
        <v>0</v>
      </c>
      <c r="AE76" s="59">
        <v>0</v>
      </c>
      <c r="AF76" s="59">
        <v>0</v>
      </c>
      <c r="AG76" s="59">
        <v>0</v>
      </c>
      <c r="AH76" s="59">
        <v>0</v>
      </c>
      <c r="AI76" s="57">
        <v>0</v>
      </c>
      <c r="AJ76" s="57">
        <v>0</v>
      </c>
      <c r="AK76" s="58">
        <v>0</v>
      </c>
      <c r="AL76" s="57">
        <v>0</v>
      </c>
      <c r="AM76" s="57">
        <v>0</v>
      </c>
      <c r="AN76" s="70">
        <v>0</v>
      </c>
      <c r="AO76" s="70">
        <v>0</v>
      </c>
      <c r="AP76" s="70">
        <v>0</v>
      </c>
      <c r="AQ76" s="57">
        <v>0</v>
      </c>
      <c r="AR76" s="57">
        <v>0</v>
      </c>
      <c r="AS76" s="57">
        <v>0</v>
      </c>
      <c r="AT76" s="57">
        <v>0</v>
      </c>
      <c r="AU76" s="57">
        <v>0</v>
      </c>
      <c r="AV76" s="58">
        <v>0</v>
      </c>
      <c r="AW76" s="58">
        <v>0</v>
      </c>
      <c r="AX76" s="58">
        <v>0</v>
      </c>
      <c r="AY76" s="57">
        <v>0</v>
      </c>
      <c r="AZ76" s="58">
        <v>0</v>
      </c>
      <c r="BA76" s="58">
        <v>0</v>
      </c>
      <c r="BB76" s="58">
        <v>0</v>
      </c>
      <c r="BC76" s="58">
        <v>0</v>
      </c>
      <c r="BD76" s="58">
        <v>0</v>
      </c>
      <c r="BE76" s="58">
        <v>0</v>
      </c>
      <c r="BF76" s="58">
        <v>0</v>
      </c>
      <c r="BG76" s="72">
        <v>0</v>
      </c>
      <c r="BH76" s="72">
        <v>0</v>
      </c>
      <c r="BI76" s="72">
        <v>0</v>
      </c>
      <c r="BJ76" s="72">
        <v>0</v>
      </c>
      <c r="BK76" s="72">
        <v>0</v>
      </c>
      <c r="BL76" s="72">
        <v>0</v>
      </c>
      <c r="BM76" s="72">
        <v>0</v>
      </c>
      <c r="BN76" s="150" t="s">
        <v>1322</v>
      </c>
      <c r="BO76" s="72" t="s">
        <v>1474</v>
      </c>
    </row>
    <row r="77" spans="1:67" ht="27.6" customHeight="1">
      <c r="A77" s="55">
        <v>68</v>
      </c>
      <c r="B77" s="145" t="s">
        <v>76</v>
      </c>
      <c r="C77" s="147" t="s">
        <v>727</v>
      </c>
      <c r="D77" s="148" t="s">
        <v>728</v>
      </c>
      <c r="E77" s="145">
        <v>2</v>
      </c>
      <c r="F77" s="146" t="s">
        <v>1216</v>
      </c>
      <c r="G77" s="70">
        <v>0</v>
      </c>
      <c r="H77" s="57">
        <v>0</v>
      </c>
      <c r="I77" s="57">
        <v>0</v>
      </c>
      <c r="J77" s="57">
        <v>0</v>
      </c>
      <c r="K77" s="70">
        <v>0</v>
      </c>
      <c r="L77" s="57">
        <v>0</v>
      </c>
      <c r="M77" s="57">
        <v>0</v>
      </c>
      <c r="N77" s="57">
        <v>0</v>
      </c>
      <c r="O77" s="70">
        <v>0</v>
      </c>
      <c r="P77" s="57">
        <v>0</v>
      </c>
      <c r="Q77" s="57">
        <v>0</v>
      </c>
      <c r="R77" s="57">
        <v>0</v>
      </c>
      <c r="S77" s="70">
        <v>0</v>
      </c>
      <c r="T77" s="57">
        <v>0</v>
      </c>
      <c r="U77" s="57">
        <v>0</v>
      </c>
      <c r="V77" s="57">
        <v>0</v>
      </c>
      <c r="W77" s="57"/>
      <c r="X77" s="57"/>
      <c r="Y77" s="57"/>
      <c r="Z77" s="57">
        <v>0</v>
      </c>
      <c r="AA77" s="57">
        <v>0</v>
      </c>
      <c r="AB77" s="57">
        <v>0</v>
      </c>
      <c r="AC77" s="59">
        <v>60</v>
      </c>
      <c r="AD77" s="59">
        <v>3</v>
      </c>
      <c r="AE77" s="59">
        <v>0</v>
      </c>
      <c r="AF77" s="59">
        <v>0</v>
      </c>
      <c r="AG77" s="59">
        <v>60</v>
      </c>
      <c r="AH77" s="59">
        <v>3</v>
      </c>
      <c r="AI77" s="57">
        <v>3150000</v>
      </c>
      <c r="AJ77" s="57">
        <v>0</v>
      </c>
      <c r="AK77" s="58">
        <v>1050000</v>
      </c>
      <c r="AL77" s="57">
        <v>2100000</v>
      </c>
      <c r="AM77" s="57">
        <v>0</v>
      </c>
      <c r="AN77" s="70">
        <v>90</v>
      </c>
      <c r="AO77" s="70">
        <v>296.60000000000002</v>
      </c>
      <c r="AP77" s="70">
        <v>150.40000000000003</v>
      </c>
      <c r="AQ77" s="57">
        <v>58930500</v>
      </c>
      <c r="AR77" s="57">
        <v>0</v>
      </c>
      <c r="AS77" s="57">
        <v>0</v>
      </c>
      <c r="AT77" s="57">
        <v>0</v>
      </c>
      <c r="AU77" s="57">
        <v>23426700</v>
      </c>
      <c r="AV77" s="58">
        <v>35503800</v>
      </c>
      <c r="AW77" s="58">
        <v>0</v>
      </c>
      <c r="AX77" s="58">
        <v>0</v>
      </c>
      <c r="AY77" s="57">
        <v>0</v>
      </c>
      <c r="AZ77" s="58">
        <v>0</v>
      </c>
      <c r="BA77" s="58">
        <v>0</v>
      </c>
      <c r="BB77" s="58">
        <v>37603800</v>
      </c>
      <c r="BC77" s="58">
        <v>0</v>
      </c>
      <c r="BD77" s="58">
        <v>0</v>
      </c>
      <c r="BE77" s="58">
        <v>37603800</v>
      </c>
      <c r="BF77" s="58">
        <v>0</v>
      </c>
      <c r="BG77" s="72">
        <v>90</v>
      </c>
      <c r="BH77" s="72">
        <v>450.00000000000006</v>
      </c>
      <c r="BI77" s="72">
        <v>360.00000000000006</v>
      </c>
      <c r="BJ77" s="72">
        <v>400.00000000000011</v>
      </c>
      <c r="BK77" s="72">
        <v>447.00000000000006</v>
      </c>
      <c r="BL77" s="72">
        <v>357.00000000000006</v>
      </c>
      <c r="BM77" s="72">
        <v>396.66666666666674</v>
      </c>
      <c r="BN77" s="150" t="s">
        <v>1322</v>
      </c>
      <c r="BO77" s="72" t="s">
        <v>1475</v>
      </c>
    </row>
    <row r="78" spans="1:67" ht="27.6" customHeight="1">
      <c r="A78" s="55">
        <v>69</v>
      </c>
      <c r="B78" s="145" t="s">
        <v>77</v>
      </c>
      <c r="C78" s="147" t="s">
        <v>729</v>
      </c>
      <c r="D78" s="148" t="s">
        <v>730</v>
      </c>
      <c r="E78" s="145">
        <v>2</v>
      </c>
      <c r="F78" s="146" t="s">
        <v>1216</v>
      </c>
      <c r="G78" s="70">
        <v>0</v>
      </c>
      <c r="H78" s="57">
        <v>0</v>
      </c>
      <c r="I78" s="57">
        <v>0</v>
      </c>
      <c r="J78" s="57">
        <v>0</v>
      </c>
      <c r="K78" s="70">
        <v>0</v>
      </c>
      <c r="L78" s="57">
        <v>0</v>
      </c>
      <c r="M78" s="57">
        <v>0</v>
      </c>
      <c r="N78" s="57">
        <v>0</v>
      </c>
      <c r="O78" s="70">
        <v>0</v>
      </c>
      <c r="P78" s="57">
        <v>0</v>
      </c>
      <c r="Q78" s="57">
        <v>0</v>
      </c>
      <c r="R78" s="57">
        <v>0</v>
      </c>
      <c r="S78" s="70">
        <v>0</v>
      </c>
      <c r="T78" s="57">
        <v>0</v>
      </c>
      <c r="U78" s="57">
        <v>0</v>
      </c>
      <c r="V78" s="57">
        <v>0</v>
      </c>
      <c r="W78" s="57"/>
      <c r="X78" s="57"/>
      <c r="Y78" s="57"/>
      <c r="Z78" s="57">
        <v>0</v>
      </c>
      <c r="AA78" s="57">
        <v>0</v>
      </c>
      <c r="AB78" s="57">
        <v>0</v>
      </c>
      <c r="AC78" s="59">
        <v>0</v>
      </c>
      <c r="AD78" s="59">
        <v>0</v>
      </c>
      <c r="AE78" s="59">
        <v>0</v>
      </c>
      <c r="AF78" s="59">
        <v>0</v>
      </c>
      <c r="AG78" s="59">
        <v>0</v>
      </c>
      <c r="AH78" s="59">
        <v>0</v>
      </c>
      <c r="AI78" s="57">
        <v>0</v>
      </c>
      <c r="AJ78" s="57">
        <v>0</v>
      </c>
      <c r="AK78" s="58">
        <v>0</v>
      </c>
      <c r="AL78" s="57">
        <v>0</v>
      </c>
      <c r="AM78" s="57">
        <v>0</v>
      </c>
      <c r="AN78" s="70">
        <v>0</v>
      </c>
      <c r="AO78" s="70">
        <v>0</v>
      </c>
      <c r="AP78" s="70">
        <v>0</v>
      </c>
      <c r="AQ78" s="57">
        <v>0</v>
      </c>
      <c r="AR78" s="57">
        <v>0</v>
      </c>
      <c r="AS78" s="57">
        <v>0</v>
      </c>
      <c r="AT78" s="57">
        <v>0</v>
      </c>
      <c r="AU78" s="57">
        <v>0</v>
      </c>
      <c r="AV78" s="58">
        <v>0</v>
      </c>
      <c r="AW78" s="58">
        <v>0</v>
      </c>
      <c r="AX78" s="58">
        <v>0</v>
      </c>
      <c r="AY78" s="57">
        <v>0</v>
      </c>
      <c r="AZ78" s="58">
        <v>0</v>
      </c>
      <c r="BA78" s="58">
        <v>0</v>
      </c>
      <c r="BB78" s="58">
        <v>0</v>
      </c>
      <c r="BC78" s="58">
        <v>0</v>
      </c>
      <c r="BD78" s="58">
        <v>0</v>
      </c>
      <c r="BE78" s="58">
        <v>0</v>
      </c>
      <c r="BF78" s="58">
        <v>0</v>
      </c>
      <c r="BG78" s="72">
        <v>0</v>
      </c>
      <c r="BH78" s="72">
        <v>0</v>
      </c>
      <c r="BI78" s="72">
        <v>0</v>
      </c>
      <c r="BJ78" s="72">
        <v>0</v>
      </c>
      <c r="BK78" s="72">
        <v>0</v>
      </c>
      <c r="BL78" s="72">
        <v>0</v>
      </c>
      <c r="BM78" s="72">
        <v>0</v>
      </c>
      <c r="BN78" s="150" t="s">
        <v>1322</v>
      </c>
      <c r="BO78" s="72" t="s">
        <v>1474</v>
      </c>
    </row>
    <row r="79" spans="1:67" ht="27.6" customHeight="1">
      <c r="A79" s="55">
        <v>70</v>
      </c>
      <c r="B79" s="145" t="s">
        <v>78</v>
      </c>
      <c r="C79" s="147" t="s">
        <v>636</v>
      </c>
      <c r="D79" s="148" t="s">
        <v>724</v>
      </c>
      <c r="E79" s="145">
        <v>2</v>
      </c>
      <c r="F79" s="146" t="s">
        <v>1216</v>
      </c>
      <c r="G79" s="70">
        <v>0</v>
      </c>
      <c r="H79" s="57">
        <v>0</v>
      </c>
      <c r="I79" s="57">
        <v>0</v>
      </c>
      <c r="J79" s="57">
        <v>0</v>
      </c>
      <c r="K79" s="70">
        <v>0</v>
      </c>
      <c r="L79" s="57">
        <v>0</v>
      </c>
      <c r="M79" s="57">
        <v>0</v>
      </c>
      <c r="N79" s="57">
        <v>0</v>
      </c>
      <c r="O79" s="70">
        <v>0</v>
      </c>
      <c r="P79" s="57">
        <v>0</v>
      </c>
      <c r="Q79" s="57">
        <v>0</v>
      </c>
      <c r="R79" s="57">
        <v>0</v>
      </c>
      <c r="S79" s="70">
        <v>30.1</v>
      </c>
      <c r="T79" s="57">
        <v>3085250</v>
      </c>
      <c r="U79" s="57">
        <v>0</v>
      </c>
      <c r="V79" s="57">
        <v>3085250</v>
      </c>
      <c r="W79" s="57"/>
      <c r="X79" s="57"/>
      <c r="Y79" s="57"/>
      <c r="Z79" s="57">
        <v>0</v>
      </c>
      <c r="AA79" s="57">
        <v>0</v>
      </c>
      <c r="AB79" s="57">
        <v>0</v>
      </c>
      <c r="AC79" s="59">
        <v>180</v>
      </c>
      <c r="AD79" s="59">
        <v>9</v>
      </c>
      <c r="AE79" s="59">
        <v>0</v>
      </c>
      <c r="AF79" s="59">
        <v>0</v>
      </c>
      <c r="AG79" s="59">
        <v>180</v>
      </c>
      <c r="AH79" s="59">
        <v>9</v>
      </c>
      <c r="AI79" s="57">
        <v>9450000</v>
      </c>
      <c r="AJ79" s="57">
        <v>0</v>
      </c>
      <c r="AK79" s="58">
        <v>2100000</v>
      </c>
      <c r="AL79" s="57">
        <v>7350000</v>
      </c>
      <c r="AM79" s="57">
        <v>0</v>
      </c>
      <c r="AN79" s="70">
        <v>255</v>
      </c>
      <c r="AO79" s="70">
        <v>617.09999999999991</v>
      </c>
      <c r="AP79" s="70">
        <v>156.5</v>
      </c>
      <c r="AQ79" s="57">
        <v>80988900</v>
      </c>
      <c r="AR79" s="57">
        <v>0</v>
      </c>
      <c r="AS79" s="57">
        <v>0</v>
      </c>
      <c r="AT79" s="57">
        <v>0</v>
      </c>
      <c r="AU79" s="57">
        <v>29752250</v>
      </c>
      <c r="AV79" s="58">
        <v>51236650</v>
      </c>
      <c r="AW79" s="58">
        <v>0</v>
      </c>
      <c r="AX79" s="58">
        <v>0</v>
      </c>
      <c r="AY79" s="57">
        <v>0</v>
      </c>
      <c r="AZ79" s="58">
        <v>0</v>
      </c>
      <c r="BA79" s="58">
        <v>0</v>
      </c>
      <c r="BB79" s="58">
        <v>61671900</v>
      </c>
      <c r="BC79" s="58">
        <v>0</v>
      </c>
      <c r="BD79" s="58">
        <v>0</v>
      </c>
      <c r="BE79" s="58">
        <v>61671900</v>
      </c>
      <c r="BF79" s="58">
        <v>0</v>
      </c>
      <c r="BG79" s="72">
        <v>255</v>
      </c>
      <c r="BH79" s="72">
        <v>812.69999999999993</v>
      </c>
      <c r="BI79" s="72">
        <v>557.69999999999993</v>
      </c>
      <c r="BJ79" s="72">
        <v>218.70588235294113</v>
      </c>
      <c r="BK79" s="72">
        <v>803.69999999999993</v>
      </c>
      <c r="BL79" s="72">
        <v>548.69999999999993</v>
      </c>
      <c r="BM79" s="72">
        <v>215.17647058823525</v>
      </c>
      <c r="BN79" s="150" t="s">
        <v>1322</v>
      </c>
      <c r="BO79" s="72" t="s">
        <v>1475</v>
      </c>
    </row>
    <row r="80" spans="1:67" ht="27.6" customHeight="1">
      <c r="A80" s="55">
        <v>71</v>
      </c>
      <c r="B80" s="145" t="s">
        <v>79</v>
      </c>
      <c r="C80" s="147" t="s">
        <v>731</v>
      </c>
      <c r="D80" s="148" t="s">
        <v>665</v>
      </c>
      <c r="E80" s="145">
        <v>2</v>
      </c>
      <c r="F80" s="146" t="s">
        <v>1216</v>
      </c>
      <c r="G80" s="70">
        <v>0</v>
      </c>
      <c r="H80" s="57">
        <v>0</v>
      </c>
      <c r="I80" s="57">
        <v>0</v>
      </c>
      <c r="J80" s="57">
        <v>0</v>
      </c>
      <c r="K80" s="70">
        <v>0</v>
      </c>
      <c r="L80" s="57">
        <v>0</v>
      </c>
      <c r="M80" s="57">
        <v>0</v>
      </c>
      <c r="N80" s="57">
        <v>0</v>
      </c>
      <c r="O80" s="70">
        <v>0</v>
      </c>
      <c r="P80" s="57">
        <v>0</v>
      </c>
      <c r="Q80" s="57">
        <v>0</v>
      </c>
      <c r="R80" s="57">
        <v>0</v>
      </c>
      <c r="S80" s="70">
        <v>0</v>
      </c>
      <c r="T80" s="57">
        <v>0</v>
      </c>
      <c r="U80" s="57">
        <v>0</v>
      </c>
      <c r="V80" s="57">
        <v>0</v>
      </c>
      <c r="W80" s="57"/>
      <c r="X80" s="57"/>
      <c r="Y80" s="57"/>
      <c r="Z80" s="57">
        <v>0</v>
      </c>
      <c r="AA80" s="57">
        <v>0</v>
      </c>
      <c r="AB80" s="57">
        <v>0</v>
      </c>
      <c r="AC80" s="59">
        <v>0</v>
      </c>
      <c r="AD80" s="59">
        <v>0</v>
      </c>
      <c r="AE80" s="59">
        <v>0</v>
      </c>
      <c r="AF80" s="59">
        <v>0</v>
      </c>
      <c r="AG80" s="59">
        <v>0</v>
      </c>
      <c r="AH80" s="59">
        <v>0</v>
      </c>
      <c r="AI80" s="57">
        <v>0</v>
      </c>
      <c r="AJ80" s="57">
        <v>0</v>
      </c>
      <c r="AK80" s="58">
        <v>0</v>
      </c>
      <c r="AL80" s="57">
        <v>0</v>
      </c>
      <c r="AM80" s="57">
        <v>0</v>
      </c>
      <c r="AN80" s="70">
        <v>0</v>
      </c>
      <c r="AO80" s="70">
        <v>0</v>
      </c>
      <c r="AP80" s="70">
        <v>0</v>
      </c>
      <c r="AQ80" s="57">
        <v>0</v>
      </c>
      <c r="AR80" s="57">
        <v>0</v>
      </c>
      <c r="AS80" s="57">
        <v>0</v>
      </c>
      <c r="AT80" s="57">
        <v>0</v>
      </c>
      <c r="AU80" s="57">
        <v>0</v>
      </c>
      <c r="AV80" s="58">
        <v>0</v>
      </c>
      <c r="AW80" s="58">
        <v>0</v>
      </c>
      <c r="AX80" s="58">
        <v>0</v>
      </c>
      <c r="AY80" s="57">
        <v>0</v>
      </c>
      <c r="AZ80" s="58">
        <v>0</v>
      </c>
      <c r="BA80" s="58">
        <v>0</v>
      </c>
      <c r="BB80" s="58">
        <v>0</v>
      </c>
      <c r="BC80" s="58">
        <v>0</v>
      </c>
      <c r="BD80" s="58">
        <v>0</v>
      </c>
      <c r="BE80" s="58">
        <v>0</v>
      </c>
      <c r="BF80" s="58">
        <v>0</v>
      </c>
      <c r="BG80" s="72">
        <v>0</v>
      </c>
      <c r="BH80" s="72">
        <v>0</v>
      </c>
      <c r="BI80" s="72">
        <v>0</v>
      </c>
      <c r="BJ80" s="72">
        <v>0</v>
      </c>
      <c r="BK80" s="72">
        <v>0</v>
      </c>
      <c r="BL80" s="72">
        <v>0</v>
      </c>
      <c r="BM80" s="72">
        <v>0</v>
      </c>
      <c r="BN80" s="150" t="s">
        <v>1322</v>
      </c>
      <c r="BO80" s="72" t="s">
        <v>1474</v>
      </c>
    </row>
    <row r="81" spans="1:67" ht="27.6" customHeight="1">
      <c r="A81" s="55">
        <v>72</v>
      </c>
      <c r="B81" s="145" t="s">
        <v>80</v>
      </c>
      <c r="C81" s="147" t="s">
        <v>722</v>
      </c>
      <c r="D81" s="148" t="s">
        <v>723</v>
      </c>
      <c r="E81" s="145">
        <v>2</v>
      </c>
      <c r="F81" s="146" t="s">
        <v>1216</v>
      </c>
      <c r="G81" s="70">
        <v>0</v>
      </c>
      <c r="H81" s="57">
        <v>0</v>
      </c>
      <c r="I81" s="57">
        <v>0</v>
      </c>
      <c r="J81" s="57">
        <v>0</v>
      </c>
      <c r="K81" s="70">
        <v>0</v>
      </c>
      <c r="L81" s="57">
        <v>0</v>
      </c>
      <c r="M81" s="57">
        <v>0</v>
      </c>
      <c r="N81" s="57">
        <v>0</v>
      </c>
      <c r="O81" s="70">
        <v>0</v>
      </c>
      <c r="P81" s="57">
        <v>0</v>
      </c>
      <c r="Q81" s="57">
        <v>0</v>
      </c>
      <c r="R81" s="57">
        <v>0</v>
      </c>
      <c r="S81" s="70">
        <v>60.6</v>
      </c>
      <c r="T81" s="57">
        <v>6211500</v>
      </c>
      <c r="U81" s="57">
        <v>0</v>
      </c>
      <c r="V81" s="57">
        <v>6211500</v>
      </c>
      <c r="W81" s="57"/>
      <c r="X81" s="57"/>
      <c r="Y81" s="57"/>
      <c r="Z81" s="57">
        <v>112500</v>
      </c>
      <c r="AA81" s="57">
        <v>0</v>
      </c>
      <c r="AB81" s="57">
        <v>112500</v>
      </c>
      <c r="AC81" s="59">
        <v>140</v>
      </c>
      <c r="AD81" s="59">
        <v>7</v>
      </c>
      <c r="AE81" s="59">
        <v>0</v>
      </c>
      <c r="AF81" s="59">
        <v>0</v>
      </c>
      <c r="AG81" s="59">
        <v>140</v>
      </c>
      <c r="AH81" s="59">
        <v>7</v>
      </c>
      <c r="AI81" s="57">
        <v>7350000</v>
      </c>
      <c r="AJ81" s="57">
        <v>0</v>
      </c>
      <c r="AK81" s="58">
        <v>1050000</v>
      </c>
      <c r="AL81" s="57">
        <v>6300000</v>
      </c>
      <c r="AM81" s="57">
        <v>0</v>
      </c>
      <c r="AN81" s="70">
        <v>300</v>
      </c>
      <c r="AO81" s="70">
        <v>400</v>
      </c>
      <c r="AP81" s="70">
        <v>0</v>
      </c>
      <c r="AQ81" s="57">
        <v>13650000</v>
      </c>
      <c r="AR81" s="57">
        <v>0</v>
      </c>
      <c r="AS81" s="57">
        <v>0</v>
      </c>
      <c r="AT81" s="57">
        <v>0</v>
      </c>
      <c r="AU81" s="57">
        <v>0</v>
      </c>
      <c r="AV81" s="58">
        <v>13650000</v>
      </c>
      <c r="AW81" s="58">
        <v>0</v>
      </c>
      <c r="AX81" s="58">
        <v>0</v>
      </c>
      <c r="AY81" s="57">
        <v>0</v>
      </c>
      <c r="AZ81" s="58">
        <v>0</v>
      </c>
      <c r="BA81" s="58">
        <v>0</v>
      </c>
      <c r="BB81" s="58">
        <v>26274000</v>
      </c>
      <c r="BC81" s="58">
        <v>0</v>
      </c>
      <c r="BD81" s="58">
        <v>0</v>
      </c>
      <c r="BE81" s="58">
        <v>26274000</v>
      </c>
      <c r="BF81" s="58">
        <v>0</v>
      </c>
      <c r="BG81" s="72">
        <v>300</v>
      </c>
      <c r="BH81" s="72">
        <v>467.6</v>
      </c>
      <c r="BI81" s="72">
        <v>167.60000000000002</v>
      </c>
      <c r="BJ81" s="72">
        <v>55.866666666666674</v>
      </c>
      <c r="BK81" s="72">
        <v>460.6</v>
      </c>
      <c r="BL81" s="72">
        <v>160.60000000000002</v>
      </c>
      <c r="BM81" s="72">
        <v>53.533333333333346</v>
      </c>
      <c r="BN81" s="150" t="s">
        <v>1322</v>
      </c>
      <c r="BO81" s="72" t="s">
        <v>1474</v>
      </c>
    </row>
    <row r="82" spans="1:67" ht="27.6" customHeight="1">
      <c r="A82" s="55">
        <v>73</v>
      </c>
      <c r="B82" s="145" t="s">
        <v>81</v>
      </c>
      <c r="C82" s="147" t="s">
        <v>732</v>
      </c>
      <c r="D82" s="148" t="s">
        <v>645</v>
      </c>
      <c r="E82" s="145">
        <v>2</v>
      </c>
      <c r="F82" s="146" t="s">
        <v>1216</v>
      </c>
      <c r="G82" s="70">
        <v>0</v>
      </c>
      <c r="H82" s="57">
        <v>0</v>
      </c>
      <c r="I82" s="57">
        <v>0</v>
      </c>
      <c r="J82" s="57">
        <v>0</v>
      </c>
      <c r="K82" s="70">
        <v>4.2</v>
      </c>
      <c r="L82" s="57">
        <v>430500</v>
      </c>
      <c r="M82" s="57">
        <v>0</v>
      </c>
      <c r="N82" s="57">
        <v>430500</v>
      </c>
      <c r="O82" s="70">
        <v>105.8</v>
      </c>
      <c r="P82" s="57">
        <v>10844500</v>
      </c>
      <c r="Q82" s="57">
        <v>0</v>
      </c>
      <c r="R82" s="57">
        <v>10844500</v>
      </c>
      <c r="S82" s="70">
        <v>45.1</v>
      </c>
      <c r="T82" s="57">
        <v>4622750</v>
      </c>
      <c r="U82" s="57">
        <v>0</v>
      </c>
      <c r="V82" s="57">
        <v>4622750</v>
      </c>
      <c r="W82" s="57"/>
      <c r="X82" s="57"/>
      <c r="Y82" s="57"/>
      <c r="Z82" s="57">
        <v>119500</v>
      </c>
      <c r="AA82" s="57">
        <v>0</v>
      </c>
      <c r="AB82" s="57">
        <v>119500</v>
      </c>
      <c r="AC82" s="59">
        <v>140</v>
      </c>
      <c r="AD82" s="59">
        <v>7</v>
      </c>
      <c r="AE82" s="59">
        <v>0</v>
      </c>
      <c r="AF82" s="59">
        <v>0</v>
      </c>
      <c r="AG82" s="59">
        <v>140</v>
      </c>
      <c r="AH82" s="59">
        <v>7</v>
      </c>
      <c r="AI82" s="57">
        <v>7350000</v>
      </c>
      <c r="AJ82" s="57">
        <v>0</v>
      </c>
      <c r="AK82" s="58">
        <v>0</v>
      </c>
      <c r="AL82" s="57">
        <v>7350000</v>
      </c>
      <c r="AM82" s="57">
        <v>0</v>
      </c>
      <c r="AN82" s="70">
        <v>255</v>
      </c>
      <c r="AO82" s="70">
        <v>613</v>
      </c>
      <c r="AP82" s="70">
        <v>0</v>
      </c>
      <c r="AQ82" s="57">
        <v>50431000</v>
      </c>
      <c r="AR82" s="57">
        <v>0</v>
      </c>
      <c r="AS82" s="57">
        <v>0</v>
      </c>
      <c r="AT82" s="57">
        <v>0</v>
      </c>
      <c r="AU82" s="57">
        <v>15732500</v>
      </c>
      <c r="AV82" s="58">
        <v>34698500</v>
      </c>
      <c r="AW82" s="58">
        <v>0</v>
      </c>
      <c r="AX82" s="58">
        <v>0</v>
      </c>
      <c r="AY82" s="57">
        <v>0</v>
      </c>
      <c r="AZ82" s="58">
        <v>0</v>
      </c>
      <c r="BA82" s="58">
        <v>0</v>
      </c>
      <c r="BB82" s="58">
        <v>47221250</v>
      </c>
      <c r="BC82" s="58">
        <v>0</v>
      </c>
      <c r="BD82" s="58">
        <v>0</v>
      </c>
      <c r="BE82" s="58">
        <v>47221250</v>
      </c>
      <c r="BF82" s="58">
        <v>0</v>
      </c>
      <c r="BG82" s="72">
        <v>255</v>
      </c>
      <c r="BH82" s="72">
        <v>775.1</v>
      </c>
      <c r="BI82" s="72">
        <v>520.1</v>
      </c>
      <c r="BJ82" s="72">
        <v>203.9607843137255</v>
      </c>
      <c r="BK82" s="72">
        <v>768.1</v>
      </c>
      <c r="BL82" s="72">
        <v>513.1</v>
      </c>
      <c r="BM82" s="72">
        <v>201.21568627450981</v>
      </c>
      <c r="BN82" s="150" t="s">
        <v>1322</v>
      </c>
      <c r="BO82" s="72" t="s">
        <v>1475</v>
      </c>
    </row>
    <row r="83" spans="1:67" ht="27.6" customHeight="1">
      <c r="A83" s="55">
        <v>74</v>
      </c>
      <c r="B83" s="145" t="s">
        <v>82</v>
      </c>
      <c r="C83" s="147" t="s">
        <v>719</v>
      </c>
      <c r="D83" s="148" t="s">
        <v>720</v>
      </c>
      <c r="E83" s="145">
        <v>2</v>
      </c>
      <c r="F83" s="146" t="s">
        <v>1216</v>
      </c>
      <c r="G83" s="70">
        <v>0</v>
      </c>
      <c r="H83" s="57">
        <v>0</v>
      </c>
      <c r="I83" s="57">
        <v>0</v>
      </c>
      <c r="J83" s="57">
        <v>0</v>
      </c>
      <c r="K83" s="70">
        <v>0</v>
      </c>
      <c r="L83" s="57">
        <v>0</v>
      </c>
      <c r="M83" s="57">
        <v>0</v>
      </c>
      <c r="N83" s="57">
        <v>0</v>
      </c>
      <c r="O83" s="70">
        <v>0</v>
      </c>
      <c r="P83" s="57">
        <v>0</v>
      </c>
      <c r="Q83" s="57">
        <v>0</v>
      </c>
      <c r="R83" s="57">
        <v>0</v>
      </c>
      <c r="S83" s="70">
        <v>0</v>
      </c>
      <c r="T83" s="57">
        <v>0</v>
      </c>
      <c r="U83" s="57">
        <v>0</v>
      </c>
      <c r="V83" s="57">
        <v>0</v>
      </c>
      <c r="W83" s="57"/>
      <c r="X83" s="57"/>
      <c r="Y83" s="57"/>
      <c r="Z83" s="57">
        <v>136000</v>
      </c>
      <c r="AA83" s="57">
        <v>0</v>
      </c>
      <c r="AB83" s="57">
        <v>136000</v>
      </c>
      <c r="AC83" s="59">
        <v>60</v>
      </c>
      <c r="AD83" s="59">
        <v>3</v>
      </c>
      <c r="AE83" s="59">
        <v>0</v>
      </c>
      <c r="AF83" s="59">
        <v>0</v>
      </c>
      <c r="AG83" s="59">
        <v>60</v>
      </c>
      <c r="AH83" s="59">
        <v>3</v>
      </c>
      <c r="AI83" s="57">
        <v>3150000</v>
      </c>
      <c r="AJ83" s="57">
        <v>0</v>
      </c>
      <c r="AK83" s="58">
        <v>1050000</v>
      </c>
      <c r="AL83" s="57">
        <v>2100000</v>
      </c>
      <c r="AM83" s="57">
        <v>0</v>
      </c>
      <c r="AN83" s="70">
        <v>75</v>
      </c>
      <c r="AO83" s="70">
        <v>322.5</v>
      </c>
      <c r="AP83" s="70">
        <v>44.5</v>
      </c>
      <c r="AQ83" s="57">
        <v>47304000</v>
      </c>
      <c r="AR83" s="57">
        <v>0</v>
      </c>
      <c r="AS83" s="57">
        <v>0</v>
      </c>
      <c r="AT83" s="57">
        <v>0</v>
      </c>
      <c r="AU83" s="57">
        <v>6901200</v>
      </c>
      <c r="AV83" s="58">
        <v>40402800</v>
      </c>
      <c r="AW83" s="58">
        <v>0</v>
      </c>
      <c r="AX83" s="58">
        <v>0</v>
      </c>
      <c r="AY83" s="57">
        <v>0</v>
      </c>
      <c r="AZ83" s="58">
        <v>0</v>
      </c>
      <c r="BA83" s="58">
        <v>0</v>
      </c>
      <c r="BB83" s="58">
        <v>42638800</v>
      </c>
      <c r="BC83" s="58">
        <v>0</v>
      </c>
      <c r="BD83" s="58">
        <v>0</v>
      </c>
      <c r="BE83" s="58">
        <v>42638800</v>
      </c>
      <c r="BF83" s="58">
        <v>0</v>
      </c>
      <c r="BG83" s="72">
        <v>75</v>
      </c>
      <c r="BH83" s="72">
        <v>370</v>
      </c>
      <c r="BI83" s="72">
        <v>295</v>
      </c>
      <c r="BJ83" s="72">
        <v>393.33333333333331</v>
      </c>
      <c r="BK83" s="72">
        <v>367</v>
      </c>
      <c r="BL83" s="72">
        <v>292</v>
      </c>
      <c r="BM83" s="72">
        <v>389.33333333333337</v>
      </c>
      <c r="BN83" s="150" t="s">
        <v>1322</v>
      </c>
      <c r="BO83" s="72" t="s">
        <v>1474</v>
      </c>
    </row>
    <row r="84" spans="1:67" ht="27.6" customHeight="1">
      <c r="A84" s="55">
        <v>75</v>
      </c>
      <c r="B84" s="145" t="s">
        <v>83</v>
      </c>
      <c r="C84" s="147" t="s">
        <v>743</v>
      </c>
      <c r="D84" s="148" t="s">
        <v>744</v>
      </c>
      <c r="E84" s="145">
        <v>2</v>
      </c>
      <c r="F84" s="146" t="s">
        <v>1217</v>
      </c>
      <c r="G84" s="70">
        <v>0</v>
      </c>
      <c r="H84" s="57">
        <v>0</v>
      </c>
      <c r="I84" s="57">
        <v>0</v>
      </c>
      <c r="J84" s="57">
        <v>0</v>
      </c>
      <c r="K84" s="70">
        <v>0</v>
      </c>
      <c r="L84" s="57">
        <v>0</v>
      </c>
      <c r="M84" s="57">
        <v>0</v>
      </c>
      <c r="N84" s="57">
        <v>0</v>
      </c>
      <c r="O84" s="70">
        <v>0</v>
      </c>
      <c r="P84" s="57">
        <v>0</v>
      </c>
      <c r="Q84" s="57">
        <v>0</v>
      </c>
      <c r="R84" s="57">
        <v>0</v>
      </c>
      <c r="S84" s="70">
        <v>90.199999999999989</v>
      </c>
      <c r="T84" s="57">
        <v>9245499.9999999981</v>
      </c>
      <c r="U84" s="57">
        <v>0</v>
      </c>
      <c r="V84" s="57">
        <v>9245499.9999999981</v>
      </c>
      <c r="W84" s="57"/>
      <c r="X84" s="57"/>
      <c r="Y84" s="57"/>
      <c r="Z84" s="57">
        <v>0</v>
      </c>
      <c r="AA84" s="57">
        <v>0</v>
      </c>
      <c r="AB84" s="57">
        <v>0</v>
      </c>
      <c r="AC84" s="59">
        <v>190</v>
      </c>
      <c r="AD84" s="59">
        <v>13</v>
      </c>
      <c r="AE84" s="59">
        <v>124</v>
      </c>
      <c r="AF84" s="59">
        <v>9</v>
      </c>
      <c r="AG84" s="59">
        <v>66</v>
      </c>
      <c r="AH84" s="59">
        <v>4</v>
      </c>
      <c r="AI84" s="57">
        <v>3550000</v>
      </c>
      <c r="AJ84" s="57">
        <v>0</v>
      </c>
      <c r="AK84" s="58">
        <v>1450000</v>
      </c>
      <c r="AL84" s="57">
        <v>2100000</v>
      </c>
      <c r="AM84" s="57">
        <v>0</v>
      </c>
      <c r="AN84" s="70">
        <v>300</v>
      </c>
      <c r="AO84" s="70">
        <v>143.30000000000001</v>
      </c>
      <c r="AP84" s="70">
        <v>42.1</v>
      </c>
      <c r="AQ84" s="57">
        <v>1602700</v>
      </c>
      <c r="AR84" s="57">
        <v>0</v>
      </c>
      <c r="AS84" s="57">
        <v>0</v>
      </c>
      <c r="AT84" s="57">
        <v>0</v>
      </c>
      <c r="AU84" s="57">
        <v>0</v>
      </c>
      <c r="AV84" s="58">
        <v>1602700</v>
      </c>
      <c r="AW84" s="58">
        <v>0</v>
      </c>
      <c r="AX84" s="58">
        <v>0</v>
      </c>
      <c r="AY84" s="57">
        <v>0</v>
      </c>
      <c r="AZ84" s="58">
        <v>0</v>
      </c>
      <c r="BA84" s="58">
        <v>0</v>
      </c>
      <c r="BB84" s="58">
        <v>12948199.999999998</v>
      </c>
      <c r="BC84" s="58">
        <v>0</v>
      </c>
      <c r="BD84" s="58">
        <v>0</v>
      </c>
      <c r="BE84" s="58">
        <v>12948199.999999998</v>
      </c>
      <c r="BF84" s="58">
        <v>0</v>
      </c>
      <c r="BG84" s="72">
        <v>300</v>
      </c>
      <c r="BH84" s="72">
        <v>288.60000000000002</v>
      </c>
      <c r="BI84" s="72">
        <v>0</v>
      </c>
      <c r="BJ84" s="72">
        <v>0</v>
      </c>
      <c r="BK84" s="72">
        <v>275.60000000000002</v>
      </c>
      <c r="BL84" s="72">
        <v>0</v>
      </c>
      <c r="BM84" s="72">
        <v>0</v>
      </c>
      <c r="BN84" s="150" t="s">
        <v>1323</v>
      </c>
      <c r="BO84" s="72" t="s">
        <v>1474</v>
      </c>
    </row>
    <row r="85" spans="1:67" ht="27.6" customHeight="1">
      <c r="A85" s="55">
        <v>76</v>
      </c>
      <c r="B85" s="145" t="s">
        <v>84</v>
      </c>
      <c r="C85" s="147" t="s">
        <v>668</v>
      </c>
      <c r="D85" s="148" t="s">
        <v>745</v>
      </c>
      <c r="E85" s="145">
        <v>2</v>
      </c>
      <c r="F85" s="146" t="s">
        <v>1217</v>
      </c>
      <c r="G85" s="70">
        <v>0</v>
      </c>
      <c r="H85" s="57">
        <v>0</v>
      </c>
      <c r="I85" s="57">
        <v>0</v>
      </c>
      <c r="J85" s="57">
        <v>0</v>
      </c>
      <c r="K85" s="70">
        <v>0</v>
      </c>
      <c r="L85" s="57">
        <v>0</v>
      </c>
      <c r="M85" s="57">
        <v>0</v>
      </c>
      <c r="N85" s="57">
        <v>0</v>
      </c>
      <c r="O85" s="70">
        <v>0</v>
      </c>
      <c r="P85" s="57">
        <v>0</v>
      </c>
      <c r="Q85" s="57">
        <v>0</v>
      </c>
      <c r="R85" s="57">
        <v>0</v>
      </c>
      <c r="S85" s="70">
        <v>0</v>
      </c>
      <c r="T85" s="57">
        <v>0</v>
      </c>
      <c r="U85" s="57">
        <v>0</v>
      </c>
      <c r="V85" s="57">
        <v>0</v>
      </c>
      <c r="W85" s="57"/>
      <c r="X85" s="57"/>
      <c r="Y85" s="57"/>
      <c r="Z85" s="57">
        <v>0</v>
      </c>
      <c r="AA85" s="57">
        <v>0</v>
      </c>
      <c r="AB85" s="57">
        <v>0</v>
      </c>
      <c r="AC85" s="59">
        <v>0</v>
      </c>
      <c r="AD85" s="59">
        <v>0</v>
      </c>
      <c r="AE85" s="59">
        <v>0</v>
      </c>
      <c r="AF85" s="59">
        <v>0</v>
      </c>
      <c r="AG85" s="59">
        <v>0</v>
      </c>
      <c r="AH85" s="59">
        <v>0</v>
      </c>
      <c r="AI85" s="57">
        <v>0</v>
      </c>
      <c r="AJ85" s="57">
        <v>0</v>
      </c>
      <c r="AK85" s="58">
        <v>0</v>
      </c>
      <c r="AL85" s="57">
        <v>0</v>
      </c>
      <c r="AM85" s="57">
        <v>0</v>
      </c>
      <c r="AN85" s="70">
        <v>0</v>
      </c>
      <c r="AO85" s="70">
        <v>0</v>
      </c>
      <c r="AP85" s="70">
        <v>0</v>
      </c>
      <c r="AQ85" s="57">
        <v>0</v>
      </c>
      <c r="AR85" s="57">
        <v>0</v>
      </c>
      <c r="AS85" s="57">
        <v>0</v>
      </c>
      <c r="AT85" s="57">
        <v>0</v>
      </c>
      <c r="AU85" s="57">
        <v>0</v>
      </c>
      <c r="AV85" s="58">
        <v>0</v>
      </c>
      <c r="AW85" s="58">
        <v>0</v>
      </c>
      <c r="AX85" s="58">
        <v>0</v>
      </c>
      <c r="AY85" s="57">
        <v>0</v>
      </c>
      <c r="AZ85" s="58">
        <v>0</v>
      </c>
      <c r="BA85" s="58">
        <v>0</v>
      </c>
      <c r="BB85" s="58">
        <v>0</v>
      </c>
      <c r="BC85" s="58">
        <v>0</v>
      </c>
      <c r="BD85" s="58">
        <v>0</v>
      </c>
      <c r="BE85" s="58">
        <v>0</v>
      </c>
      <c r="BF85" s="58">
        <v>0</v>
      </c>
      <c r="BG85" s="72">
        <v>0</v>
      </c>
      <c r="BH85" s="72">
        <v>0</v>
      </c>
      <c r="BI85" s="72">
        <v>0</v>
      </c>
      <c r="BJ85" s="72">
        <v>0</v>
      </c>
      <c r="BK85" s="72">
        <v>0</v>
      </c>
      <c r="BL85" s="72">
        <v>0</v>
      </c>
      <c r="BM85" s="72">
        <v>0</v>
      </c>
      <c r="BN85" s="150" t="s">
        <v>1323</v>
      </c>
      <c r="BO85" s="72" t="s">
        <v>1474</v>
      </c>
    </row>
    <row r="86" spans="1:67" ht="27.6" customHeight="1">
      <c r="A86" s="55">
        <v>77</v>
      </c>
      <c r="B86" s="145" t="s">
        <v>85</v>
      </c>
      <c r="C86" s="147" t="s">
        <v>735</v>
      </c>
      <c r="D86" s="148" t="s">
        <v>736</v>
      </c>
      <c r="E86" s="145">
        <v>2</v>
      </c>
      <c r="F86" s="146" t="s">
        <v>1217</v>
      </c>
      <c r="G86" s="70">
        <v>0</v>
      </c>
      <c r="H86" s="57">
        <v>0</v>
      </c>
      <c r="I86" s="57">
        <v>0</v>
      </c>
      <c r="J86" s="57">
        <v>0</v>
      </c>
      <c r="K86" s="70">
        <v>8.4</v>
      </c>
      <c r="L86" s="57">
        <v>861000</v>
      </c>
      <c r="M86" s="57">
        <v>0</v>
      </c>
      <c r="N86" s="57">
        <v>861000</v>
      </c>
      <c r="O86" s="70">
        <v>30.3</v>
      </c>
      <c r="P86" s="57">
        <v>3105750</v>
      </c>
      <c r="Q86" s="57">
        <v>0</v>
      </c>
      <c r="R86" s="57">
        <v>3105750</v>
      </c>
      <c r="S86" s="70">
        <v>61.000000000000007</v>
      </c>
      <c r="T86" s="57">
        <v>6252500.0000000009</v>
      </c>
      <c r="U86" s="57">
        <v>0</v>
      </c>
      <c r="V86" s="57">
        <v>6252500</v>
      </c>
      <c r="W86" s="57"/>
      <c r="X86" s="57"/>
      <c r="Y86" s="57"/>
      <c r="Z86" s="57">
        <v>0</v>
      </c>
      <c r="AA86" s="57">
        <v>0</v>
      </c>
      <c r="AB86" s="57">
        <v>0</v>
      </c>
      <c r="AC86" s="59">
        <v>140</v>
      </c>
      <c r="AD86" s="59">
        <v>7</v>
      </c>
      <c r="AE86" s="59">
        <v>0</v>
      </c>
      <c r="AF86" s="59">
        <v>0</v>
      </c>
      <c r="AG86" s="59">
        <v>140</v>
      </c>
      <c r="AH86" s="59">
        <v>7</v>
      </c>
      <c r="AI86" s="57">
        <v>7300000</v>
      </c>
      <c r="AJ86" s="57">
        <v>0</v>
      </c>
      <c r="AK86" s="58">
        <v>2100000</v>
      </c>
      <c r="AL86" s="57">
        <v>5200000</v>
      </c>
      <c r="AM86" s="57">
        <v>0</v>
      </c>
      <c r="AN86" s="70">
        <v>210</v>
      </c>
      <c r="AO86" s="70">
        <v>349.70000000000005</v>
      </c>
      <c r="AP86" s="70">
        <v>79.399999999999991</v>
      </c>
      <c r="AQ86" s="57">
        <v>33631850</v>
      </c>
      <c r="AR86" s="57">
        <v>0</v>
      </c>
      <c r="AS86" s="57">
        <v>0</v>
      </c>
      <c r="AT86" s="57">
        <v>0</v>
      </c>
      <c r="AU86" s="57">
        <v>5602750</v>
      </c>
      <c r="AV86" s="58">
        <v>28029100</v>
      </c>
      <c r="AW86" s="58">
        <v>0</v>
      </c>
      <c r="AX86" s="58">
        <v>0</v>
      </c>
      <c r="AY86" s="57">
        <v>0</v>
      </c>
      <c r="AZ86" s="58">
        <v>0</v>
      </c>
      <c r="BA86" s="58">
        <v>0</v>
      </c>
      <c r="BB86" s="58">
        <v>40342600</v>
      </c>
      <c r="BC86" s="58">
        <v>0</v>
      </c>
      <c r="BD86" s="58">
        <v>0</v>
      </c>
      <c r="BE86" s="58">
        <v>40342600</v>
      </c>
      <c r="BF86" s="58">
        <v>0</v>
      </c>
      <c r="BG86" s="72">
        <v>210</v>
      </c>
      <c r="BH86" s="72">
        <v>535.80000000000007</v>
      </c>
      <c r="BI86" s="72">
        <v>325.80000000000007</v>
      </c>
      <c r="BJ86" s="72">
        <v>155.1428571428572</v>
      </c>
      <c r="BK86" s="72">
        <v>528.80000000000007</v>
      </c>
      <c r="BL86" s="72">
        <v>318.80000000000007</v>
      </c>
      <c r="BM86" s="72">
        <v>151.80952380952385</v>
      </c>
      <c r="BN86" s="150" t="s">
        <v>1323</v>
      </c>
      <c r="BO86" s="72" t="s">
        <v>1474</v>
      </c>
    </row>
    <row r="87" spans="1:67" ht="27.6" customHeight="1">
      <c r="A87" s="55">
        <v>78</v>
      </c>
      <c r="B87" s="145" t="s">
        <v>86</v>
      </c>
      <c r="C87" s="147" t="s">
        <v>737</v>
      </c>
      <c r="D87" s="148" t="s">
        <v>738</v>
      </c>
      <c r="E87" s="145">
        <v>2</v>
      </c>
      <c r="F87" s="146" t="s">
        <v>1217</v>
      </c>
      <c r="G87" s="70">
        <v>0</v>
      </c>
      <c r="H87" s="57">
        <v>0</v>
      </c>
      <c r="I87" s="57">
        <v>0</v>
      </c>
      <c r="J87" s="57">
        <v>0</v>
      </c>
      <c r="K87" s="70">
        <v>0</v>
      </c>
      <c r="L87" s="57">
        <v>0</v>
      </c>
      <c r="M87" s="57">
        <v>0</v>
      </c>
      <c r="N87" s="57">
        <v>0</v>
      </c>
      <c r="O87" s="70">
        <v>0</v>
      </c>
      <c r="P87" s="57">
        <v>0</v>
      </c>
      <c r="Q87" s="57">
        <v>0</v>
      </c>
      <c r="R87" s="57">
        <v>0</v>
      </c>
      <c r="S87" s="70">
        <v>0</v>
      </c>
      <c r="T87" s="57">
        <v>0</v>
      </c>
      <c r="U87" s="57">
        <v>0</v>
      </c>
      <c r="V87" s="57">
        <v>0</v>
      </c>
      <c r="W87" s="57"/>
      <c r="X87" s="57"/>
      <c r="Y87" s="57"/>
      <c r="Z87" s="57">
        <v>0</v>
      </c>
      <c r="AA87" s="57">
        <v>0</v>
      </c>
      <c r="AB87" s="57">
        <v>0</v>
      </c>
      <c r="AC87" s="59">
        <v>224</v>
      </c>
      <c r="AD87" s="59">
        <v>13</v>
      </c>
      <c r="AE87" s="59">
        <v>0</v>
      </c>
      <c r="AF87" s="59">
        <v>0</v>
      </c>
      <c r="AG87" s="59">
        <v>224</v>
      </c>
      <c r="AH87" s="59">
        <v>13</v>
      </c>
      <c r="AI87" s="57">
        <v>11000000</v>
      </c>
      <c r="AJ87" s="57">
        <v>0</v>
      </c>
      <c r="AK87" s="58">
        <v>3200000</v>
      </c>
      <c r="AL87" s="57">
        <v>7800000</v>
      </c>
      <c r="AM87" s="57">
        <v>0</v>
      </c>
      <c r="AN87" s="70">
        <v>220</v>
      </c>
      <c r="AO87" s="70">
        <v>108.4</v>
      </c>
      <c r="AP87" s="70">
        <v>191.5</v>
      </c>
      <c r="AQ87" s="57">
        <v>13622950</v>
      </c>
      <c r="AR87" s="57">
        <v>0</v>
      </c>
      <c r="AS87" s="57">
        <v>0</v>
      </c>
      <c r="AT87" s="57">
        <v>0</v>
      </c>
      <c r="AU87" s="57">
        <v>2830300</v>
      </c>
      <c r="AV87" s="58">
        <v>10792650</v>
      </c>
      <c r="AW87" s="58">
        <v>0</v>
      </c>
      <c r="AX87" s="58">
        <v>0</v>
      </c>
      <c r="AY87" s="57">
        <v>0</v>
      </c>
      <c r="AZ87" s="58">
        <v>0</v>
      </c>
      <c r="BA87" s="58">
        <v>0</v>
      </c>
      <c r="BB87" s="58">
        <v>18592650</v>
      </c>
      <c r="BC87" s="58">
        <v>0</v>
      </c>
      <c r="BD87" s="58">
        <v>0</v>
      </c>
      <c r="BE87" s="58">
        <v>18592650</v>
      </c>
      <c r="BF87" s="58">
        <v>0</v>
      </c>
      <c r="BG87" s="72">
        <v>220</v>
      </c>
      <c r="BH87" s="72">
        <v>312.89999999999998</v>
      </c>
      <c r="BI87" s="72">
        <v>92.899999999999977</v>
      </c>
      <c r="BJ87" s="72">
        <v>42.22727272727272</v>
      </c>
      <c r="BK87" s="72">
        <v>299.89999999999998</v>
      </c>
      <c r="BL87" s="72">
        <v>79.899999999999977</v>
      </c>
      <c r="BM87" s="72">
        <v>36.318181818181813</v>
      </c>
      <c r="BN87" s="150" t="s">
        <v>1323</v>
      </c>
      <c r="BO87" s="72" t="s">
        <v>1474</v>
      </c>
    </row>
    <row r="88" spans="1:67" ht="27.6" customHeight="1">
      <c r="A88" s="55">
        <v>79</v>
      </c>
      <c r="B88" s="145" t="s">
        <v>87</v>
      </c>
      <c r="C88" s="147" t="s">
        <v>741</v>
      </c>
      <c r="D88" s="148" t="s">
        <v>742</v>
      </c>
      <c r="E88" s="145">
        <v>2</v>
      </c>
      <c r="F88" s="146" t="s">
        <v>1217</v>
      </c>
      <c r="G88" s="70">
        <v>0</v>
      </c>
      <c r="H88" s="57">
        <v>0</v>
      </c>
      <c r="I88" s="57">
        <v>0</v>
      </c>
      <c r="J88" s="57">
        <v>0</v>
      </c>
      <c r="K88" s="70">
        <v>0</v>
      </c>
      <c r="L88" s="57">
        <v>0</v>
      </c>
      <c r="M88" s="57">
        <v>0</v>
      </c>
      <c r="N88" s="57">
        <v>0</v>
      </c>
      <c r="O88" s="70">
        <v>30.599999999999998</v>
      </c>
      <c r="P88" s="57">
        <v>3136500</v>
      </c>
      <c r="Q88" s="57">
        <v>0</v>
      </c>
      <c r="R88" s="57">
        <v>3136500</v>
      </c>
      <c r="S88" s="70">
        <v>22.599999999999998</v>
      </c>
      <c r="T88" s="57">
        <v>2316500</v>
      </c>
      <c r="U88" s="57">
        <v>0</v>
      </c>
      <c r="V88" s="57">
        <v>2316500</v>
      </c>
      <c r="W88" s="57"/>
      <c r="X88" s="57"/>
      <c r="Y88" s="57"/>
      <c r="Z88" s="57">
        <v>0</v>
      </c>
      <c r="AA88" s="57">
        <v>0</v>
      </c>
      <c r="AB88" s="57">
        <v>0</v>
      </c>
      <c r="AC88" s="59">
        <v>158</v>
      </c>
      <c r="AD88" s="59">
        <v>10</v>
      </c>
      <c r="AE88" s="59">
        <v>0</v>
      </c>
      <c r="AF88" s="59">
        <v>0</v>
      </c>
      <c r="AG88" s="59">
        <v>158</v>
      </c>
      <c r="AH88" s="59">
        <v>10</v>
      </c>
      <c r="AI88" s="57">
        <v>8450000</v>
      </c>
      <c r="AJ88" s="57">
        <v>0</v>
      </c>
      <c r="AK88" s="58">
        <v>2450000</v>
      </c>
      <c r="AL88" s="57">
        <v>6000000</v>
      </c>
      <c r="AM88" s="57">
        <v>0</v>
      </c>
      <c r="AN88" s="70">
        <v>255</v>
      </c>
      <c r="AO88" s="70">
        <v>235</v>
      </c>
      <c r="AP88" s="70">
        <v>63.5</v>
      </c>
      <c r="AQ88" s="57">
        <v>7047000</v>
      </c>
      <c r="AR88" s="57">
        <v>0</v>
      </c>
      <c r="AS88" s="57">
        <v>0</v>
      </c>
      <c r="AT88" s="57">
        <v>0</v>
      </c>
      <c r="AU88" s="57">
        <v>0</v>
      </c>
      <c r="AV88" s="58">
        <v>7047000</v>
      </c>
      <c r="AW88" s="58">
        <v>0</v>
      </c>
      <c r="AX88" s="58">
        <v>0</v>
      </c>
      <c r="AY88" s="57">
        <v>0</v>
      </c>
      <c r="AZ88" s="58">
        <v>0</v>
      </c>
      <c r="BA88" s="58">
        <v>0</v>
      </c>
      <c r="BB88" s="58">
        <v>15363500</v>
      </c>
      <c r="BC88" s="58">
        <v>0</v>
      </c>
      <c r="BD88" s="58">
        <v>0</v>
      </c>
      <c r="BE88" s="58">
        <v>15363500</v>
      </c>
      <c r="BF88" s="58">
        <v>0</v>
      </c>
      <c r="BG88" s="72">
        <v>255</v>
      </c>
      <c r="BH88" s="72">
        <v>361.7</v>
      </c>
      <c r="BI88" s="72">
        <v>106.69999999999999</v>
      </c>
      <c r="BJ88" s="72">
        <v>41.843137254901954</v>
      </c>
      <c r="BK88" s="72">
        <v>351.7</v>
      </c>
      <c r="BL88" s="72">
        <v>96.699999999999989</v>
      </c>
      <c r="BM88" s="72">
        <v>37.921568627450974</v>
      </c>
      <c r="BN88" s="150" t="s">
        <v>1323</v>
      </c>
      <c r="BO88" s="72" t="s">
        <v>1474</v>
      </c>
    </row>
    <row r="89" spans="1:67" ht="27.6" customHeight="1">
      <c r="A89" s="55">
        <v>80</v>
      </c>
      <c r="B89" s="145" t="s">
        <v>88</v>
      </c>
      <c r="C89" s="147" t="s">
        <v>739</v>
      </c>
      <c r="D89" s="148" t="s">
        <v>740</v>
      </c>
      <c r="E89" s="145">
        <v>2</v>
      </c>
      <c r="F89" s="146" t="s">
        <v>1217</v>
      </c>
      <c r="G89" s="70">
        <v>0</v>
      </c>
      <c r="H89" s="57">
        <v>0</v>
      </c>
      <c r="I89" s="57">
        <v>0</v>
      </c>
      <c r="J89" s="57">
        <v>0</v>
      </c>
      <c r="K89" s="70">
        <v>0</v>
      </c>
      <c r="L89" s="57">
        <v>0</v>
      </c>
      <c r="M89" s="57">
        <v>0</v>
      </c>
      <c r="N89" s="57">
        <v>0</v>
      </c>
      <c r="O89" s="70">
        <v>30.3</v>
      </c>
      <c r="P89" s="57">
        <v>3105750</v>
      </c>
      <c r="Q89" s="57">
        <v>0</v>
      </c>
      <c r="R89" s="57">
        <v>3105750</v>
      </c>
      <c r="S89" s="70">
        <v>30.599999999999998</v>
      </c>
      <c r="T89" s="57">
        <v>3136500</v>
      </c>
      <c r="U89" s="57">
        <v>0</v>
      </c>
      <c r="V89" s="57">
        <v>3136500</v>
      </c>
      <c r="W89" s="57"/>
      <c r="X89" s="57"/>
      <c r="Y89" s="57"/>
      <c r="Z89" s="57">
        <v>0</v>
      </c>
      <c r="AA89" s="57">
        <v>0</v>
      </c>
      <c r="AB89" s="57">
        <v>0</v>
      </c>
      <c r="AC89" s="59">
        <v>194</v>
      </c>
      <c r="AD89" s="59">
        <v>10</v>
      </c>
      <c r="AE89" s="59">
        <v>0</v>
      </c>
      <c r="AF89" s="59">
        <v>0</v>
      </c>
      <c r="AG89" s="59">
        <v>194</v>
      </c>
      <c r="AH89" s="59">
        <v>10</v>
      </c>
      <c r="AI89" s="57">
        <v>10100000</v>
      </c>
      <c r="AJ89" s="57">
        <v>0</v>
      </c>
      <c r="AK89" s="58">
        <v>1700000</v>
      </c>
      <c r="AL89" s="57">
        <v>8400000</v>
      </c>
      <c r="AM89" s="57">
        <v>0</v>
      </c>
      <c r="AN89" s="70">
        <v>300</v>
      </c>
      <c r="AO89" s="70">
        <v>391.90000000000003</v>
      </c>
      <c r="AP89" s="70">
        <v>24.6</v>
      </c>
      <c r="AQ89" s="57">
        <v>16892500</v>
      </c>
      <c r="AR89" s="57">
        <v>0</v>
      </c>
      <c r="AS89" s="57">
        <v>0</v>
      </c>
      <c r="AT89" s="57">
        <v>0</v>
      </c>
      <c r="AU89" s="57">
        <v>0</v>
      </c>
      <c r="AV89" s="58">
        <v>16892500</v>
      </c>
      <c r="AW89" s="58">
        <v>0</v>
      </c>
      <c r="AX89" s="58">
        <v>0</v>
      </c>
      <c r="AY89" s="57">
        <v>0</v>
      </c>
      <c r="AZ89" s="58">
        <v>0</v>
      </c>
      <c r="BA89" s="58">
        <v>0</v>
      </c>
      <c r="BB89" s="58">
        <v>28429000</v>
      </c>
      <c r="BC89" s="58">
        <v>0</v>
      </c>
      <c r="BD89" s="58">
        <v>0</v>
      </c>
      <c r="BE89" s="58">
        <v>28429000</v>
      </c>
      <c r="BF89" s="58">
        <v>0</v>
      </c>
      <c r="BG89" s="72">
        <v>300</v>
      </c>
      <c r="BH89" s="72">
        <v>487.40000000000009</v>
      </c>
      <c r="BI89" s="72">
        <v>187.40000000000009</v>
      </c>
      <c r="BJ89" s="72">
        <v>62.46666666666669</v>
      </c>
      <c r="BK89" s="72">
        <v>477.40000000000003</v>
      </c>
      <c r="BL89" s="72">
        <v>177.40000000000003</v>
      </c>
      <c r="BM89" s="72">
        <v>59.133333333333347</v>
      </c>
      <c r="BN89" s="150" t="s">
        <v>1323</v>
      </c>
      <c r="BO89" s="72" t="s">
        <v>1474</v>
      </c>
    </row>
    <row r="90" spans="1:67" ht="27.6" customHeight="1">
      <c r="A90" s="55">
        <v>81</v>
      </c>
      <c r="B90" s="145" t="s">
        <v>89</v>
      </c>
      <c r="C90" s="147" t="s">
        <v>746</v>
      </c>
      <c r="D90" s="148" t="s">
        <v>742</v>
      </c>
      <c r="E90" s="145">
        <v>2</v>
      </c>
      <c r="F90" s="146" t="s">
        <v>1217</v>
      </c>
      <c r="G90" s="70">
        <v>0</v>
      </c>
      <c r="H90" s="57">
        <v>0</v>
      </c>
      <c r="I90" s="57">
        <v>0</v>
      </c>
      <c r="J90" s="57">
        <v>0</v>
      </c>
      <c r="K90" s="70">
        <v>0</v>
      </c>
      <c r="L90" s="57">
        <v>0</v>
      </c>
      <c r="M90" s="57">
        <v>0</v>
      </c>
      <c r="N90" s="57">
        <v>0</v>
      </c>
      <c r="O90" s="70">
        <v>0</v>
      </c>
      <c r="P90" s="57">
        <v>0</v>
      </c>
      <c r="Q90" s="57">
        <v>0</v>
      </c>
      <c r="R90" s="57">
        <v>0</v>
      </c>
      <c r="S90" s="70">
        <v>0</v>
      </c>
      <c r="T90" s="57">
        <v>0</v>
      </c>
      <c r="U90" s="57">
        <v>0</v>
      </c>
      <c r="V90" s="57">
        <v>0</v>
      </c>
      <c r="W90" s="57"/>
      <c r="X90" s="57"/>
      <c r="Y90" s="57"/>
      <c r="Z90" s="57">
        <v>0</v>
      </c>
      <c r="AA90" s="57">
        <v>0</v>
      </c>
      <c r="AB90" s="57">
        <v>0</v>
      </c>
      <c r="AC90" s="59">
        <v>0</v>
      </c>
      <c r="AD90" s="59">
        <v>0</v>
      </c>
      <c r="AE90" s="59">
        <v>0</v>
      </c>
      <c r="AF90" s="59">
        <v>0</v>
      </c>
      <c r="AG90" s="59">
        <v>0</v>
      </c>
      <c r="AH90" s="59">
        <v>0</v>
      </c>
      <c r="AI90" s="57">
        <v>0</v>
      </c>
      <c r="AJ90" s="57">
        <v>0</v>
      </c>
      <c r="AK90" s="58">
        <v>0</v>
      </c>
      <c r="AL90" s="57">
        <v>0</v>
      </c>
      <c r="AM90" s="57">
        <v>0</v>
      </c>
      <c r="AN90" s="70">
        <v>0</v>
      </c>
      <c r="AO90" s="70">
        <v>0</v>
      </c>
      <c r="AP90" s="70">
        <v>0</v>
      </c>
      <c r="AQ90" s="57">
        <v>0</v>
      </c>
      <c r="AR90" s="57">
        <v>0</v>
      </c>
      <c r="AS90" s="57">
        <v>0</v>
      </c>
      <c r="AT90" s="57">
        <v>0</v>
      </c>
      <c r="AU90" s="57">
        <v>0</v>
      </c>
      <c r="AV90" s="58">
        <v>0</v>
      </c>
      <c r="AW90" s="58">
        <v>0</v>
      </c>
      <c r="AX90" s="58">
        <v>0</v>
      </c>
      <c r="AY90" s="57">
        <v>0</v>
      </c>
      <c r="AZ90" s="58">
        <v>0</v>
      </c>
      <c r="BA90" s="58">
        <v>0</v>
      </c>
      <c r="BB90" s="58">
        <v>0</v>
      </c>
      <c r="BC90" s="58">
        <v>0</v>
      </c>
      <c r="BD90" s="58">
        <v>0</v>
      </c>
      <c r="BE90" s="58">
        <v>0</v>
      </c>
      <c r="BF90" s="58">
        <v>0</v>
      </c>
      <c r="BG90" s="72">
        <v>0</v>
      </c>
      <c r="BH90" s="72">
        <v>0</v>
      </c>
      <c r="BI90" s="72">
        <v>0</v>
      </c>
      <c r="BJ90" s="72">
        <v>0</v>
      </c>
      <c r="BK90" s="72">
        <v>0</v>
      </c>
      <c r="BL90" s="72">
        <v>0</v>
      </c>
      <c r="BM90" s="72">
        <v>0</v>
      </c>
      <c r="BN90" s="150" t="s">
        <v>1323</v>
      </c>
      <c r="BO90" s="72" t="s">
        <v>1474</v>
      </c>
    </row>
    <row r="91" spans="1:67" ht="27.6" customHeight="1">
      <c r="A91" s="55">
        <v>82</v>
      </c>
      <c r="B91" s="145" t="s">
        <v>90</v>
      </c>
      <c r="C91" s="147" t="s">
        <v>612</v>
      </c>
      <c r="D91" s="148" t="s">
        <v>751</v>
      </c>
      <c r="E91" s="145">
        <v>2</v>
      </c>
      <c r="F91" s="146" t="s">
        <v>1218</v>
      </c>
      <c r="G91" s="70">
        <v>0</v>
      </c>
      <c r="H91" s="57">
        <v>0</v>
      </c>
      <c r="I91" s="57">
        <v>0</v>
      </c>
      <c r="J91" s="57">
        <v>0</v>
      </c>
      <c r="K91" s="70">
        <v>0</v>
      </c>
      <c r="L91" s="57">
        <v>0</v>
      </c>
      <c r="M91" s="57">
        <v>0</v>
      </c>
      <c r="N91" s="57">
        <v>0</v>
      </c>
      <c r="O91" s="70">
        <v>0</v>
      </c>
      <c r="P91" s="57">
        <v>0</v>
      </c>
      <c r="Q91" s="57">
        <v>0</v>
      </c>
      <c r="R91" s="57">
        <v>0</v>
      </c>
      <c r="S91" s="70">
        <v>45.7</v>
      </c>
      <c r="T91" s="57">
        <v>4684250</v>
      </c>
      <c r="U91" s="57">
        <v>0</v>
      </c>
      <c r="V91" s="57">
        <v>4684250</v>
      </c>
      <c r="W91" s="57"/>
      <c r="X91" s="57"/>
      <c r="Y91" s="57"/>
      <c r="Z91" s="57">
        <v>0</v>
      </c>
      <c r="AA91" s="57">
        <v>0</v>
      </c>
      <c r="AB91" s="57">
        <v>0</v>
      </c>
      <c r="AC91" s="59">
        <v>140</v>
      </c>
      <c r="AD91" s="59">
        <v>7</v>
      </c>
      <c r="AE91" s="59">
        <v>0</v>
      </c>
      <c r="AF91" s="59">
        <v>0</v>
      </c>
      <c r="AG91" s="59">
        <v>140</v>
      </c>
      <c r="AH91" s="59">
        <v>7</v>
      </c>
      <c r="AI91" s="57">
        <v>7300000</v>
      </c>
      <c r="AJ91" s="57">
        <v>0</v>
      </c>
      <c r="AK91" s="58">
        <v>1050000</v>
      </c>
      <c r="AL91" s="57">
        <v>6250000</v>
      </c>
      <c r="AM91" s="57">
        <v>0</v>
      </c>
      <c r="AN91" s="70">
        <v>210</v>
      </c>
      <c r="AO91" s="70">
        <v>291.8</v>
      </c>
      <c r="AP91" s="70">
        <v>0</v>
      </c>
      <c r="AQ91" s="57">
        <v>11165700</v>
      </c>
      <c r="AR91" s="57">
        <v>0</v>
      </c>
      <c r="AS91" s="57">
        <v>0</v>
      </c>
      <c r="AT91" s="57">
        <v>0</v>
      </c>
      <c r="AU91" s="57">
        <v>0</v>
      </c>
      <c r="AV91" s="58">
        <v>11165700</v>
      </c>
      <c r="AW91" s="58">
        <v>0</v>
      </c>
      <c r="AX91" s="58">
        <v>0</v>
      </c>
      <c r="AY91" s="57">
        <v>0</v>
      </c>
      <c r="AZ91" s="58">
        <v>0</v>
      </c>
      <c r="BA91" s="58">
        <v>0</v>
      </c>
      <c r="BB91" s="58">
        <v>22099950</v>
      </c>
      <c r="BC91" s="58">
        <v>0</v>
      </c>
      <c r="BD91" s="58">
        <v>0</v>
      </c>
      <c r="BE91" s="58">
        <v>22099950</v>
      </c>
      <c r="BF91" s="58">
        <v>0</v>
      </c>
      <c r="BG91" s="72">
        <v>210</v>
      </c>
      <c r="BH91" s="72">
        <v>344.5</v>
      </c>
      <c r="BI91" s="72">
        <v>134.5</v>
      </c>
      <c r="BJ91" s="72">
        <v>64.047619047619037</v>
      </c>
      <c r="BK91" s="72">
        <v>337.5</v>
      </c>
      <c r="BL91" s="72">
        <v>127.5</v>
      </c>
      <c r="BM91" s="72">
        <v>60.714285714285708</v>
      </c>
      <c r="BN91" s="150" t="s">
        <v>1324</v>
      </c>
      <c r="BO91" s="72" t="s">
        <v>1474</v>
      </c>
    </row>
    <row r="92" spans="1:67" ht="27.6" customHeight="1">
      <c r="A92" s="55">
        <v>83</v>
      </c>
      <c r="B92" s="145" t="s">
        <v>91</v>
      </c>
      <c r="C92" s="147" t="s">
        <v>748</v>
      </c>
      <c r="D92" s="148" t="s">
        <v>749</v>
      </c>
      <c r="E92" s="145">
        <v>2</v>
      </c>
      <c r="F92" s="146" t="s">
        <v>1218</v>
      </c>
      <c r="G92" s="70">
        <v>0</v>
      </c>
      <c r="H92" s="57">
        <v>0</v>
      </c>
      <c r="I92" s="57">
        <v>0</v>
      </c>
      <c r="J92" s="57">
        <v>0</v>
      </c>
      <c r="K92" s="70">
        <v>11.5</v>
      </c>
      <c r="L92" s="57">
        <v>1178750</v>
      </c>
      <c r="M92" s="57">
        <v>0</v>
      </c>
      <c r="N92" s="57">
        <v>1178750</v>
      </c>
      <c r="O92" s="70">
        <v>45.800000000000004</v>
      </c>
      <c r="P92" s="57">
        <v>4694500</v>
      </c>
      <c r="Q92" s="57">
        <v>0</v>
      </c>
      <c r="R92" s="57">
        <v>4694500</v>
      </c>
      <c r="S92" s="70">
        <v>30.1</v>
      </c>
      <c r="T92" s="57">
        <v>3085250</v>
      </c>
      <c r="U92" s="57">
        <v>0</v>
      </c>
      <c r="V92" s="57">
        <v>3085250</v>
      </c>
      <c r="W92" s="57"/>
      <c r="X92" s="57"/>
      <c r="Y92" s="57"/>
      <c r="Z92" s="57">
        <v>0</v>
      </c>
      <c r="AA92" s="57">
        <v>0</v>
      </c>
      <c r="AB92" s="57">
        <v>0</v>
      </c>
      <c r="AC92" s="59">
        <v>120</v>
      </c>
      <c r="AD92" s="59">
        <v>6</v>
      </c>
      <c r="AE92" s="59">
        <v>0</v>
      </c>
      <c r="AF92" s="59">
        <v>0</v>
      </c>
      <c r="AG92" s="59">
        <v>120</v>
      </c>
      <c r="AH92" s="59">
        <v>6</v>
      </c>
      <c r="AI92" s="57">
        <v>6300000</v>
      </c>
      <c r="AJ92" s="57">
        <v>0</v>
      </c>
      <c r="AK92" s="58">
        <v>1050000</v>
      </c>
      <c r="AL92" s="57">
        <v>5250000</v>
      </c>
      <c r="AM92" s="57">
        <v>0</v>
      </c>
      <c r="AN92" s="70">
        <v>255</v>
      </c>
      <c r="AO92" s="70">
        <v>323.8</v>
      </c>
      <c r="AP92" s="70">
        <v>0</v>
      </c>
      <c r="AQ92" s="57">
        <v>9391200</v>
      </c>
      <c r="AR92" s="57">
        <v>0</v>
      </c>
      <c r="AS92" s="57">
        <v>0</v>
      </c>
      <c r="AT92" s="57">
        <v>0</v>
      </c>
      <c r="AU92" s="57">
        <v>0</v>
      </c>
      <c r="AV92" s="58">
        <v>9391200</v>
      </c>
      <c r="AW92" s="58">
        <v>0</v>
      </c>
      <c r="AX92" s="58">
        <v>0</v>
      </c>
      <c r="AY92" s="57">
        <v>0</v>
      </c>
      <c r="AZ92" s="58">
        <v>0</v>
      </c>
      <c r="BA92" s="58">
        <v>0</v>
      </c>
      <c r="BB92" s="58">
        <v>18905200</v>
      </c>
      <c r="BC92" s="58">
        <v>0</v>
      </c>
      <c r="BD92" s="58">
        <v>0</v>
      </c>
      <c r="BE92" s="58">
        <v>18905200</v>
      </c>
      <c r="BF92" s="58">
        <v>0</v>
      </c>
      <c r="BG92" s="72">
        <v>255</v>
      </c>
      <c r="BH92" s="72">
        <v>417.20000000000005</v>
      </c>
      <c r="BI92" s="72">
        <v>162.20000000000005</v>
      </c>
      <c r="BJ92" s="72">
        <v>63.607843137254918</v>
      </c>
      <c r="BK92" s="72">
        <v>411.20000000000005</v>
      </c>
      <c r="BL92" s="72">
        <v>156.20000000000005</v>
      </c>
      <c r="BM92" s="72">
        <v>61.254901960784338</v>
      </c>
      <c r="BN92" s="150" t="s">
        <v>1324</v>
      </c>
      <c r="BO92" s="72" t="s">
        <v>1474</v>
      </c>
    </row>
    <row r="93" spans="1:67" ht="27.6" customHeight="1">
      <c r="A93" s="55">
        <v>84</v>
      </c>
      <c r="B93" s="145" t="s">
        <v>92</v>
      </c>
      <c r="C93" s="147" t="s">
        <v>750</v>
      </c>
      <c r="D93" s="148" t="s">
        <v>661</v>
      </c>
      <c r="E93" s="145">
        <v>2</v>
      </c>
      <c r="F93" s="146" t="s">
        <v>1218</v>
      </c>
      <c r="G93" s="70">
        <v>0</v>
      </c>
      <c r="H93" s="57">
        <v>0</v>
      </c>
      <c r="I93" s="57">
        <v>0</v>
      </c>
      <c r="J93" s="57">
        <v>0</v>
      </c>
      <c r="K93" s="70">
        <v>3</v>
      </c>
      <c r="L93" s="57">
        <v>307500</v>
      </c>
      <c r="M93" s="57">
        <v>0</v>
      </c>
      <c r="N93" s="57">
        <v>307500</v>
      </c>
      <c r="O93" s="70">
        <v>0</v>
      </c>
      <c r="P93" s="57">
        <v>0</v>
      </c>
      <c r="Q93" s="57">
        <v>0</v>
      </c>
      <c r="R93" s="57">
        <v>0</v>
      </c>
      <c r="S93" s="70">
        <v>45.6</v>
      </c>
      <c r="T93" s="57">
        <v>4674000</v>
      </c>
      <c r="U93" s="57">
        <v>0</v>
      </c>
      <c r="V93" s="57">
        <v>4674000</v>
      </c>
      <c r="W93" s="57"/>
      <c r="X93" s="57"/>
      <c r="Y93" s="57"/>
      <c r="Z93" s="57">
        <v>0</v>
      </c>
      <c r="AA93" s="57">
        <v>0</v>
      </c>
      <c r="AB93" s="57">
        <v>0</v>
      </c>
      <c r="AC93" s="59">
        <v>60</v>
      </c>
      <c r="AD93" s="59">
        <v>3</v>
      </c>
      <c r="AE93" s="59">
        <v>0</v>
      </c>
      <c r="AF93" s="59">
        <v>0</v>
      </c>
      <c r="AG93" s="59">
        <v>60</v>
      </c>
      <c r="AH93" s="59">
        <v>3</v>
      </c>
      <c r="AI93" s="57">
        <v>3150000</v>
      </c>
      <c r="AJ93" s="57">
        <v>0</v>
      </c>
      <c r="AK93" s="58">
        <v>1050000</v>
      </c>
      <c r="AL93" s="57">
        <v>2100000</v>
      </c>
      <c r="AM93" s="57">
        <v>0</v>
      </c>
      <c r="AN93" s="70">
        <v>105</v>
      </c>
      <c r="AO93" s="70">
        <v>339.6</v>
      </c>
      <c r="AP93" s="70">
        <v>0</v>
      </c>
      <c r="AQ93" s="57">
        <v>32022900</v>
      </c>
      <c r="AR93" s="57">
        <v>0</v>
      </c>
      <c r="AS93" s="57">
        <v>0</v>
      </c>
      <c r="AT93" s="57">
        <v>0</v>
      </c>
      <c r="AU93" s="57">
        <v>9268350</v>
      </c>
      <c r="AV93" s="58">
        <v>22754550</v>
      </c>
      <c r="AW93" s="58">
        <v>0</v>
      </c>
      <c r="AX93" s="58">
        <v>0</v>
      </c>
      <c r="AY93" s="57">
        <v>0</v>
      </c>
      <c r="AZ93" s="58">
        <v>0</v>
      </c>
      <c r="BA93" s="58">
        <v>0</v>
      </c>
      <c r="BB93" s="58">
        <v>29836050</v>
      </c>
      <c r="BC93" s="58">
        <v>0</v>
      </c>
      <c r="BD93" s="58">
        <v>0</v>
      </c>
      <c r="BE93" s="58">
        <v>29836050</v>
      </c>
      <c r="BF93" s="58">
        <v>0</v>
      </c>
      <c r="BG93" s="72">
        <v>105</v>
      </c>
      <c r="BH93" s="72">
        <v>391.20000000000005</v>
      </c>
      <c r="BI93" s="72">
        <v>286.20000000000005</v>
      </c>
      <c r="BJ93" s="72">
        <v>272.57142857142861</v>
      </c>
      <c r="BK93" s="72">
        <v>388.20000000000005</v>
      </c>
      <c r="BL93" s="72">
        <v>283.20000000000005</v>
      </c>
      <c r="BM93" s="72">
        <v>269.71428571428578</v>
      </c>
      <c r="BN93" s="150" t="s">
        <v>1324</v>
      </c>
      <c r="BO93" s="72" t="s">
        <v>1474</v>
      </c>
    </row>
    <row r="94" spans="1:67" ht="27.6" customHeight="1">
      <c r="A94" s="55">
        <v>85</v>
      </c>
      <c r="B94" s="145" t="s">
        <v>93</v>
      </c>
      <c r="C94" s="147" t="s">
        <v>753</v>
      </c>
      <c r="D94" s="148" t="s">
        <v>679</v>
      </c>
      <c r="E94" s="145">
        <v>2</v>
      </c>
      <c r="F94" s="146" t="s">
        <v>1219</v>
      </c>
      <c r="G94" s="70">
        <v>0</v>
      </c>
      <c r="H94" s="57">
        <v>0</v>
      </c>
      <c r="I94" s="57">
        <v>0</v>
      </c>
      <c r="J94" s="57">
        <v>0</v>
      </c>
      <c r="K94" s="70">
        <v>0</v>
      </c>
      <c r="L94" s="57">
        <v>0</v>
      </c>
      <c r="M94" s="57">
        <v>0</v>
      </c>
      <c r="N94" s="57">
        <v>0</v>
      </c>
      <c r="O94" s="70">
        <v>30.1</v>
      </c>
      <c r="P94" s="57">
        <v>3085250</v>
      </c>
      <c r="Q94" s="57">
        <v>0</v>
      </c>
      <c r="R94" s="57">
        <v>3085250</v>
      </c>
      <c r="S94" s="70">
        <v>30.3</v>
      </c>
      <c r="T94" s="57">
        <v>3105750</v>
      </c>
      <c r="U94" s="57">
        <v>0</v>
      </c>
      <c r="V94" s="57">
        <v>3105750</v>
      </c>
      <c r="W94" s="57"/>
      <c r="X94" s="57"/>
      <c r="Y94" s="57"/>
      <c r="Z94" s="57">
        <v>136000</v>
      </c>
      <c r="AA94" s="57">
        <v>0</v>
      </c>
      <c r="AB94" s="57">
        <v>136000</v>
      </c>
      <c r="AC94" s="59">
        <v>160</v>
      </c>
      <c r="AD94" s="59">
        <v>8</v>
      </c>
      <c r="AE94" s="59">
        <v>0</v>
      </c>
      <c r="AF94" s="59">
        <v>0</v>
      </c>
      <c r="AG94" s="59">
        <v>160</v>
      </c>
      <c r="AH94" s="59">
        <v>8</v>
      </c>
      <c r="AI94" s="57">
        <v>8400000</v>
      </c>
      <c r="AJ94" s="57">
        <v>0</v>
      </c>
      <c r="AK94" s="58">
        <v>2100000</v>
      </c>
      <c r="AL94" s="57">
        <v>6300000</v>
      </c>
      <c r="AM94" s="57">
        <v>0</v>
      </c>
      <c r="AN94" s="70">
        <v>275</v>
      </c>
      <c r="AO94" s="70">
        <v>257.5</v>
      </c>
      <c r="AP94" s="70">
        <v>89.1</v>
      </c>
      <c r="AQ94" s="57">
        <v>12207800</v>
      </c>
      <c r="AR94" s="57">
        <v>0</v>
      </c>
      <c r="AS94" s="57">
        <v>0</v>
      </c>
      <c r="AT94" s="57">
        <v>0</v>
      </c>
      <c r="AU94" s="57">
        <v>0</v>
      </c>
      <c r="AV94" s="58">
        <v>12207800</v>
      </c>
      <c r="AW94" s="58">
        <v>0</v>
      </c>
      <c r="AX94" s="58">
        <v>0</v>
      </c>
      <c r="AY94" s="57">
        <v>0</v>
      </c>
      <c r="AZ94" s="58">
        <v>0</v>
      </c>
      <c r="BA94" s="58">
        <v>0</v>
      </c>
      <c r="BB94" s="58">
        <v>21749550</v>
      </c>
      <c r="BC94" s="58">
        <v>0</v>
      </c>
      <c r="BD94" s="58">
        <v>0</v>
      </c>
      <c r="BE94" s="58">
        <v>21749550</v>
      </c>
      <c r="BF94" s="58">
        <v>0</v>
      </c>
      <c r="BG94" s="72">
        <v>275</v>
      </c>
      <c r="BH94" s="72">
        <v>415</v>
      </c>
      <c r="BI94" s="72">
        <v>140</v>
      </c>
      <c r="BJ94" s="72">
        <v>50.909090909090907</v>
      </c>
      <c r="BK94" s="72">
        <v>407</v>
      </c>
      <c r="BL94" s="72">
        <v>132</v>
      </c>
      <c r="BM94" s="72">
        <v>48</v>
      </c>
      <c r="BN94" s="150" t="s">
        <v>1325</v>
      </c>
      <c r="BO94" s="72" t="s">
        <v>1474</v>
      </c>
    </row>
    <row r="95" spans="1:67" ht="27.6" customHeight="1">
      <c r="A95" s="55">
        <v>86</v>
      </c>
      <c r="B95" s="145" t="s">
        <v>94</v>
      </c>
      <c r="C95" s="147" t="s">
        <v>752</v>
      </c>
      <c r="D95" s="148" t="s">
        <v>661</v>
      </c>
      <c r="E95" s="145">
        <v>2</v>
      </c>
      <c r="F95" s="146" t="s">
        <v>1219</v>
      </c>
      <c r="G95" s="70">
        <v>0</v>
      </c>
      <c r="H95" s="57">
        <v>0</v>
      </c>
      <c r="I95" s="57">
        <v>0</v>
      </c>
      <c r="J95" s="57">
        <v>0</v>
      </c>
      <c r="K95" s="70">
        <v>47.9</v>
      </c>
      <c r="L95" s="57">
        <v>4909750</v>
      </c>
      <c r="M95" s="57">
        <v>0</v>
      </c>
      <c r="N95" s="57">
        <v>4909750</v>
      </c>
      <c r="O95" s="70">
        <v>0</v>
      </c>
      <c r="P95" s="57">
        <v>0</v>
      </c>
      <c r="Q95" s="57">
        <v>0</v>
      </c>
      <c r="R95" s="57">
        <v>0</v>
      </c>
      <c r="S95" s="70">
        <v>45.300000000000004</v>
      </c>
      <c r="T95" s="57">
        <v>4643250</v>
      </c>
      <c r="U95" s="57">
        <v>0</v>
      </c>
      <c r="V95" s="57">
        <v>4643250</v>
      </c>
      <c r="W95" s="57"/>
      <c r="X95" s="57"/>
      <c r="Y95" s="57"/>
      <c r="Z95" s="57">
        <v>119500</v>
      </c>
      <c r="AA95" s="57">
        <v>0</v>
      </c>
      <c r="AB95" s="57">
        <v>119500</v>
      </c>
      <c r="AC95" s="59">
        <v>140</v>
      </c>
      <c r="AD95" s="59">
        <v>7</v>
      </c>
      <c r="AE95" s="59">
        <v>0</v>
      </c>
      <c r="AF95" s="59">
        <v>0</v>
      </c>
      <c r="AG95" s="59">
        <v>140</v>
      </c>
      <c r="AH95" s="59">
        <v>7</v>
      </c>
      <c r="AI95" s="57">
        <v>7350000</v>
      </c>
      <c r="AJ95" s="57">
        <v>0</v>
      </c>
      <c r="AK95" s="58">
        <v>1050000</v>
      </c>
      <c r="AL95" s="57">
        <v>6300000</v>
      </c>
      <c r="AM95" s="57">
        <v>0</v>
      </c>
      <c r="AN95" s="70">
        <v>255</v>
      </c>
      <c r="AO95" s="70">
        <v>386.7</v>
      </c>
      <c r="AP95" s="70">
        <v>33.099999999999994</v>
      </c>
      <c r="AQ95" s="57">
        <v>23896000</v>
      </c>
      <c r="AR95" s="57">
        <v>0</v>
      </c>
      <c r="AS95" s="57">
        <v>0</v>
      </c>
      <c r="AT95" s="57">
        <v>0</v>
      </c>
      <c r="AU95" s="57">
        <v>0</v>
      </c>
      <c r="AV95" s="58">
        <v>23896000</v>
      </c>
      <c r="AW95" s="58">
        <v>0</v>
      </c>
      <c r="AX95" s="58">
        <v>0</v>
      </c>
      <c r="AY95" s="57">
        <v>0</v>
      </c>
      <c r="AZ95" s="58">
        <v>0</v>
      </c>
      <c r="BA95" s="58">
        <v>0</v>
      </c>
      <c r="BB95" s="58">
        <v>39868500</v>
      </c>
      <c r="BC95" s="58">
        <v>0</v>
      </c>
      <c r="BD95" s="58">
        <v>0</v>
      </c>
      <c r="BE95" s="58">
        <v>39868500</v>
      </c>
      <c r="BF95" s="58">
        <v>0</v>
      </c>
      <c r="BG95" s="72">
        <v>255</v>
      </c>
      <c r="BH95" s="72">
        <v>520</v>
      </c>
      <c r="BI95" s="72">
        <v>265</v>
      </c>
      <c r="BJ95" s="72">
        <v>103.92156862745099</v>
      </c>
      <c r="BK95" s="72">
        <v>513</v>
      </c>
      <c r="BL95" s="72">
        <v>258</v>
      </c>
      <c r="BM95" s="72">
        <v>101.17647058823529</v>
      </c>
      <c r="BN95" s="150" t="s">
        <v>1325</v>
      </c>
      <c r="BO95" s="72" t="s">
        <v>1474</v>
      </c>
    </row>
    <row r="96" spans="1:67" ht="27.6" customHeight="1">
      <c r="A96" s="55">
        <v>87</v>
      </c>
      <c r="B96" s="145" t="s">
        <v>95</v>
      </c>
      <c r="C96" s="147" t="s">
        <v>756</v>
      </c>
      <c r="D96" s="148" t="s">
        <v>649</v>
      </c>
      <c r="E96" s="145">
        <v>2</v>
      </c>
      <c r="F96" s="146" t="s">
        <v>1219</v>
      </c>
      <c r="G96" s="70">
        <v>0</v>
      </c>
      <c r="H96" s="57">
        <v>0</v>
      </c>
      <c r="I96" s="57">
        <v>0</v>
      </c>
      <c r="J96" s="57">
        <v>0</v>
      </c>
      <c r="K96" s="70">
        <v>0</v>
      </c>
      <c r="L96" s="57">
        <v>0</v>
      </c>
      <c r="M96" s="57">
        <v>0</v>
      </c>
      <c r="N96" s="57">
        <v>0</v>
      </c>
      <c r="O96" s="70">
        <v>0</v>
      </c>
      <c r="P96" s="57">
        <v>0</v>
      </c>
      <c r="Q96" s="57">
        <v>0</v>
      </c>
      <c r="R96" s="57">
        <v>0</v>
      </c>
      <c r="S96" s="70">
        <v>45.1</v>
      </c>
      <c r="T96" s="57">
        <v>4622750</v>
      </c>
      <c r="U96" s="57">
        <v>0</v>
      </c>
      <c r="V96" s="57">
        <v>4622750</v>
      </c>
      <c r="W96" s="57"/>
      <c r="X96" s="57"/>
      <c r="Y96" s="57"/>
      <c r="Z96" s="57">
        <v>0</v>
      </c>
      <c r="AA96" s="57">
        <v>0</v>
      </c>
      <c r="AB96" s="57">
        <v>0</v>
      </c>
      <c r="AC96" s="59">
        <v>172</v>
      </c>
      <c r="AD96" s="59">
        <v>9</v>
      </c>
      <c r="AE96" s="59">
        <v>0</v>
      </c>
      <c r="AF96" s="59">
        <v>0</v>
      </c>
      <c r="AG96" s="59">
        <v>172</v>
      </c>
      <c r="AH96" s="59">
        <v>9</v>
      </c>
      <c r="AI96" s="57">
        <v>9000000</v>
      </c>
      <c r="AJ96" s="57">
        <v>0</v>
      </c>
      <c r="AK96" s="58">
        <v>1650000</v>
      </c>
      <c r="AL96" s="57">
        <v>7350000</v>
      </c>
      <c r="AM96" s="57">
        <v>0</v>
      </c>
      <c r="AN96" s="70">
        <v>300</v>
      </c>
      <c r="AO96" s="70">
        <v>536.40000000000009</v>
      </c>
      <c r="AP96" s="70">
        <v>55.599999999999994</v>
      </c>
      <c r="AQ96" s="57">
        <v>49786000</v>
      </c>
      <c r="AR96" s="57">
        <v>0</v>
      </c>
      <c r="AS96" s="57">
        <v>0</v>
      </c>
      <c r="AT96" s="57">
        <v>0</v>
      </c>
      <c r="AU96" s="57">
        <v>0</v>
      </c>
      <c r="AV96" s="58">
        <v>49786000</v>
      </c>
      <c r="AW96" s="58">
        <v>0</v>
      </c>
      <c r="AX96" s="58">
        <v>0</v>
      </c>
      <c r="AY96" s="57">
        <v>0</v>
      </c>
      <c r="AZ96" s="58">
        <v>0</v>
      </c>
      <c r="BA96" s="58">
        <v>0</v>
      </c>
      <c r="BB96" s="58">
        <v>61758750</v>
      </c>
      <c r="BC96" s="58">
        <v>0</v>
      </c>
      <c r="BD96" s="58">
        <v>0</v>
      </c>
      <c r="BE96" s="58">
        <v>61758750</v>
      </c>
      <c r="BF96" s="58">
        <v>0</v>
      </c>
      <c r="BG96" s="72">
        <v>300</v>
      </c>
      <c r="BH96" s="72">
        <v>646.10000000000014</v>
      </c>
      <c r="BI96" s="72">
        <v>346.10000000000014</v>
      </c>
      <c r="BJ96" s="72">
        <v>115.3666666666667</v>
      </c>
      <c r="BK96" s="72">
        <v>637.10000000000014</v>
      </c>
      <c r="BL96" s="72">
        <v>337.10000000000014</v>
      </c>
      <c r="BM96" s="72">
        <v>112.3666666666667</v>
      </c>
      <c r="BN96" s="150" t="s">
        <v>1325</v>
      </c>
      <c r="BO96" s="72" t="s">
        <v>1474</v>
      </c>
    </row>
    <row r="97" spans="1:67" ht="27.6" customHeight="1">
      <c r="A97" s="55">
        <v>88</v>
      </c>
      <c r="B97" s="145" t="s">
        <v>96</v>
      </c>
      <c r="C97" s="147" t="s">
        <v>754</v>
      </c>
      <c r="D97" s="148" t="s">
        <v>755</v>
      </c>
      <c r="E97" s="145">
        <v>2</v>
      </c>
      <c r="F97" s="146" t="s">
        <v>1219</v>
      </c>
      <c r="G97" s="70">
        <v>0</v>
      </c>
      <c r="H97" s="57">
        <v>0</v>
      </c>
      <c r="I97" s="57">
        <v>0</v>
      </c>
      <c r="J97" s="57">
        <v>0</v>
      </c>
      <c r="K97" s="70">
        <v>0</v>
      </c>
      <c r="L97" s="57">
        <v>0</v>
      </c>
      <c r="M97" s="57">
        <v>0</v>
      </c>
      <c r="N97" s="57">
        <v>0</v>
      </c>
      <c r="O97" s="70">
        <v>60.800000000000004</v>
      </c>
      <c r="P97" s="57">
        <v>6232000</v>
      </c>
      <c r="Q97" s="57">
        <v>0</v>
      </c>
      <c r="R97" s="57">
        <v>6232000</v>
      </c>
      <c r="S97" s="70">
        <v>90.9</v>
      </c>
      <c r="T97" s="57">
        <v>9317250</v>
      </c>
      <c r="U97" s="57">
        <v>0</v>
      </c>
      <c r="V97" s="57">
        <v>9317250</v>
      </c>
      <c r="W97" s="57"/>
      <c r="X97" s="57"/>
      <c r="Y97" s="57"/>
      <c r="Z97" s="57">
        <v>0</v>
      </c>
      <c r="AA97" s="57">
        <v>0</v>
      </c>
      <c r="AB97" s="57">
        <v>0</v>
      </c>
      <c r="AC97" s="59">
        <v>140</v>
      </c>
      <c r="AD97" s="59">
        <v>7</v>
      </c>
      <c r="AE97" s="59">
        <v>0</v>
      </c>
      <c r="AF97" s="59">
        <v>0</v>
      </c>
      <c r="AG97" s="59">
        <v>140</v>
      </c>
      <c r="AH97" s="59">
        <v>7</v>
      </c>
      <c r="AI97" s="57">
        <v>7350000</v>
      </c>
      <c r="AJ97" s="57">
        <v>0</v>
      </c>
      <c r="AK97" s="58">
        <v>1050000</v>
      </c>
      <c r="AL97" s="57">
        <v>6300000</v>
      </c>
      <c r="AM97" s="57">
        <v>0</v>
      </c>
      <c r="AN97" s="70">
        <v>240</v>
      </c>
      <c r="AO97" s="70">
        <v>203.7</v>
      </c>
      <c r="AP97" s="70">
        <v>39.299999999999997</v>
      </c>
      <c r="AQ97" s="57">
        <v>486000</v>
      </c>
      <c r="AR97" s="57">
        <v>0</v>
      </c>
      <c r="AS97" s="57">
        <v>0</v>
      </c>
      <c r="AT97" s="57">
        <v>0</v>
      </c>
      <c r="AU97" s="57">
        <v>0</v>
      </c>
      <c r="AV97" s="58">
        <v>486000</v>
      </c>
      <c r="AW97" s="58">
        <v>0</v>
      </c>
      <c r="AX97" s="58">
        <v>0</v>
      </c>
      <c r="AY97" s="57">
        <v>0</v>
      </c>
      <c r="AZ97" s="58">
        <v>0</v>
      </c>
      <c r="BA97" s="58">
        <v>0</v>
      </c>
      <c r="BB97" s="58">
        <v>16103250</v>
      </c>
      <c r="BC97" s="58">
        <v>0</v>
      </c>
      <c r="BD97" s="58">
        <v>0</v>
      </c>
      <c r="BE97" s="58">
        <v>16103250</v>
      </c>
      <c r="BF97" s="58">
        <v>0</v>
      </c>
      <c r="BG97" s="72">
        <v>240</v>
      </c>
      <c r="BH97" s="72">
        <v>401.7</v>
      </c>
      <c r="BI97" s="72">
        <v>161.69999999999999</v>
      </c>
      <c r="BJ97" s="72">
        <v>67.375</v>
      </c>
      <c r="BK97" s="72">
        <v>394.7</v>
      </c>
      <c r="BL97" s="72">
        <v>154.69999999999999</v>
      </c>
      <c r="BM97" s="72">
        <v>64.458333333333329</v>
      </c>
      <c r="BN97" s="150" t="s">
        <v>1325</v>
      </c>
      <c r="BO97" s="72" t="s">
        <v>1474</v>
      </c>
    </row>
    <row r="98" spans="1:67" ht="27.6" customHeight="1">
      <c r="A98" s="55">
        <v>89</v>
      </c>
      <c r="B98" s="145" t="s">
        <v>1191</v>
      </c>
      <c r="C98" s="147" t="s">
        <v>1192</v>
      </c>
      <c r="D98" s="148" t="s">
        <v>1447</v>
      </c>
      <c r="E98" s="145">
        <v>2</v>
      </c>
      <c r="F98" s="146" t="s">
        <v>1219</v>
      </c>
      <c r="G98" s="70">
        <v>0</v>
      </c>
      <c r="H98" s="57">
        <v>0</v>
      </c>
      <c r="I98" s="57">
        <v>0</v>
      </c>
      <c r="J98" s="57">
        <v>0</v>
      </c>
      <c r="K98" s="70">
        <v>0</v>
      </c>
      <c r="L98" s="57">
        <v>0</v>
      </c>
      <c r="M98" s="57">
        <v>0</v>
      </c>
      <c r="N98" s="57">
        <v>0</v>
      </c>
      <c r="O98" s="70">
        <v>0</v>
      </c>
      <c r="P98" s="57">
        <v>0</v>
      </c>
      <c r="Q98" s="57">
        <v>0</v>
      </c>
      <c r="R98" s="57">
        <v>0</v>
      </c>
      <c r="S98" s="70">
        <v>0</v>
      </c>
      <c r="T98" s="57">
        <v>0</v>
      </c>
      <c r="U98" s="57">
        <v>0</v>
      </c>
      <c r="V98" s="57">
        <v>0</v>
      </c>
      <c r="W98" s="57"/>
      <c r="X98" s="57"/>
      <c r="Y98" s="57"/>
      <c r="Z98" s="57">
        <v>112500</v>
      </c>
      <c r="AA98" s="57">
        <v>0</v>
      </c>
      <c r="AB98" s="57">
        <v>112500</v>
      </c>
      <c r="AC98" s="59">
        <v>140</v>
      </c>
      <c r="AD98" s="59">
        <v>7</v>
      </c>
      <c r="AE98" s="59">
        <v>80</v>
      </c>
      <c r="AF98" s="59">
        <v>4</v>
      </c>
      <c r="AG98" s="59">
        <v>60</v>
      </c>
      <c r="AH98" s="59">
        <v>3</v>
      </c>
      <c r="AI98" s="57">
        <v>3150000</v>
      </c>
      <c r="AJ98" s="57">
        <v>0</v>
      </c>
      <c r="AK98" s="58">
        <v>1050000</v>
      </c>
      <c r="AL98" s="57">
        <v>2100000</v>
      </c>
      <c r="AM98" s="57">
        <v>0</v>
      </c>
      <c r="AN98" s="70">
        <v>240</v>
      </c>
      <c r="AO98" s="70">
        <v>175</v>
      </c>
      <c r="AP98" s="70">
        <v>0</v>
      </c>
      <c r="AQ98" s="57">
        <v>2047500</v>
      </c>
      <c r="AR98" s="57">
        <v>0</v>
      </c>
      <c r="AS98" s="57">
        <v>0</v>
      </c>
      <c r="AT98" s="57">
        <v>0</v>
      </c>
      <c r="AU98" s="57">
        <v>0</v>
      </c>
      <c r="AV98" s="58">
        <v>2047500</v>
      </c>
      <c r="AW98" s="58">
        <v>0</v>
      </c>
      <c r="AX98" s="58">
        <v>0</v>
      </c>
      <c r="AY98" s="57">
        <v>0</v>
      </c>
      <c r="AZ98" s="58">
        <v>0</v>
      </c>
      <c r="BA98" s="58">
        <v>0</v>
      </c>
      <c r="BB98" s="58">
        <v>4260000</v>
      </c>
      <c r="BC98" s="58">
        <v>0</v>
      </c>
      <c r="BD98" s="58">
        <v>0</v>
      </c>
      <c r="BE98" s="58">
        <v>4260000</v>
      </c>
      <c r="BF98" s="58">
        <v>0</v>
      </c>
      <c r="BG98" s="72">
        <v>240</v>
      </c>
      <c r="BH98" s="72">
        <v>182</v>
      </c>
      <c r="BI98" s="72">
        <v>0</v>
      </c>
      <c r="BJ98" s="72">
        <v>0</v>
      </c>
      <c r="BK98" s="72">
        <v>175</v>
      </c>
      <c r="BL98" s="72">
        <v>0</v>
      </c>
      <c r="BM98" s="72">
        <v>0</v>
      </c>
      <c r="BN98" s="150" t="s">
        <v>1325</v>
      </c>
      <c r="BO98" s="72" t="s">
        <v>1474</v>
      </c>
    </row>
    <row r="99" spans="1:67" ht="27.6" customHeight="1">
      <c r="A99" s="55">
        <v>90</v>
      </c>
      <c r="B99" s="145" t="s">
        <v>97</v>
      </c>
      <c r="C99" s="147" t="s">
        <v>757</v>
      </c>
      <c r="D99" s="148" t="s">
        <v>635</v>
      </c>
      <c r="E99" s="145">
        <v>2</v>
      </c>
      <c r="F99" s="146" t="s">
        <v>1220</v>
      </c>
      <c r="G99" s="70">
        <v>0</v>
      </c>
      <c r="H99" s="57">
        <v>0</v>
      </c>
      <c r="I99" s="57">
        <v>0</v>
      </c>
      <c r="J99" s="57">
        <v>0</v>
      </c>
      <c r="K99" s="70">
        <v>62.6</v>
      </c>
      <c r="L99" s="57">
        <v>6416500</v>
      </c>
      <c r="M99" s="57">
        <v>0</v>
      </c>
      <c r="N99" s="57">
        <v>6416500</v>
      </c>
      <c r="O99" s="70">
        <v>214.19999999999996</v>
      </c>
      <c r="P99" s="57">
        <v>21955499.999999996</v>
      </c>
      <c r="Q99" s="57">
        <v>0</v>
      </c>
      <c r="R99" s="57">
        <v>21955500</v>
      </c>
      <c r="S99" s="70">
        <v>121.6</v>
      </c>
      <c r="T99" s="57">
        <v>12464000</v>
      </c>
      <c r="U99" s="57">
        <v>0</v>
      </c>
      <c r="V99" s="57">
        <v>12464000</v>
      </c>
      <c r="W99" s="57"/>
      <c r="X99" s="57"/>
      <c r="Y99" s="57"/>
      <c r="Z99" s="57">
        <v>0</v>
      </c>
      <c r="AA99" s="57">
        <v>0</v>
      </c>
      <c r="AB99" s="57">
        <v>0</v>
      </c>
      <c r="AC99" s="59">
        <v>160</v>
      </c>
      <c r="AD99" s="59">
        <v>8</v>
      </c>
      <c r="AE99" s="59">
        <v>160</v>
      </c>
      <c r="AF99" s="59">
        <v>8</v>
      </c>
      <c r="AG99" s="59">
        <v>0</v>
      </c>
      <c r="AH99" s="59">
        <v>0</v>
      </c>
      <c r="AI99" s="57">
        <v>0</v>
      </c>
      <c r="AJ99" s="57">
        <v>0</v>
      </c>
      <c r="AK99" s="58">
        <v>1050000</v>
      </c>
      <c r="AL99" s="57">
        <v>0</v>
      </c>
      <c r="AM99" s="57">
        <v>1050000</v>
      </c>
      <c r="AN99" s="70">
        <v>300</v>
      </c>
      <c r="AO99" s="70">
        <v>40</v>
      </c>
      <c r="AP99" s="70">
        <v>72</v>
      </c>
      <c r="AQ99" s="57">
        <v>0</v>
      </c>
      <c r="AR99" s="57">
        <v>0</v>
      </c>
      <c r="AS99" s="57">
        <v>0</v>
      </c>
      <c r="AT99" s="57">
        <v>0</v>
      </c>
      <c r="AU99" s="57">
        <v>0</v>
      </c>
      <c r="AV99" s="58">
        <v>0</v>
      </c>
      <c r="AW99" s="58">
        <v>0</v>
      </c>
      <c r="AX99" s="58">
        <v>4774000</v>
      </c>
      <c r="AY99" s="57">
        <v>0</v>
      </c>
      <c r="AZ99" s="58">
        <v>0</v>
      </c>
      <c r="BA99" s="58">
        <v>0</v>
      </c>
      <c r="BB99" s="58">
        <v>18880500</v>
      </c>
      <c r="BC99" s="58">
        <v>1050000</v>
      </c>
      <c r="BD99" s="58">
        <v>4774000</v>
      </c>
      <c r="BE99" s="58">
        <v>13056500</v>
      </c>
      <c r="BF99" s="58">
        <v>0</v>
      </c>
      <c r="BG99" s="72">
        <v>300</v>
      </c>
      <c r="BH99" s="72">
        <v>518.4</v>
      </c>
      <c r="BI99" s="72">
        <v>218.39999999999998</v>
      </c>
      <c r="BJ99" s="72">
        <v>72.799999999999983</v>
      </c>
      <c r="BK99" s="72">
        <v>510.4</v>
      </c>
      <c r="BL99" s="72">
        <v>210.39999999999998</v>
      </c>
      <c r="BM99" s="72">
        <v>70.133333333333326</v>
      </c>
      <c r="BN99" s="150" t="s">
        <v>1326</v>
      </c>
      <c r="BO99" s="72" t="s">
        <v>1474</v>
      </c>
    </row>
    <row r="100" spans="1:67" ht="27.6" customHeight="1">
      <c r="A100" s="55">
        <v>91</v>
      </c>
      <c r="B100" s="145" t="s">
        <v>98</v>
      </c>
      <c r="C100" s="147" t="s">
        <v>760</v>
      </c>
      <c r="D100" s="148" t="s">
        <v>761</v>
      </c>
      <c r="E100" s="145">
        <v>2</v>
      </c>
      <c r="F100" s="146" t="s">
        <v>1220</v>
      </c>
      <c r="G100" s="70">
        <v>0</v>
      </c>
      <c r="H100" s="57">
        <v>0</v>
      </c>
      <c r="I100" s="57">
        <v>0</v>
      </c>
      <c r="J100" s="57">
        <v>0</v>
      </c>
      <c r="K100" s="70">
        <v>0</v>
      </c>
      <c r="L100" s="57">
        <v>0</v>
      </c>
      <c r="M100" s="57">
        <v>0</v>
      </c>
      <c r="N100" s="57">
        <v>0</v>
      </c>
      <c r="O100" s="70">
        <v>0</v>
      </c>
      <c r="P100" s="57">
        <v>0</v>
      </c>
      <c r="Q100" s="57">
        <v>0</v>
      </c>
      <c r="R100" s="57">
        <v>0</v>
      </c>
      <c r="S100" s="70">
        <v>0</v>
      </c>
      <c r="T100" s="57">
        <v>0</v>
      </c>
      <c r="U100" s="57">
        <v>0</v>
      </c>
      <c r="V100" s="57">
        <v>0</v>
      </c>
      <c r="W100" s="57"/>
      <c r="X100" s="57"/>
      <c r="Y100" s="57"/>
      <c r="Z100" s="57">
        <v>0</v>
      </c>
      <c r="AA100" s="57">
        <v>0</v>
      </c>
      <c r="AB100" s="57">
        <v>0</v>
      </c>
      <c r="AC100" s="59">
        <v>0</v>
      </c>
      <c r="AD100" s="59">
        <v>0</v>
      </c>
      <c r="AE100" s="59">
        <v>0</v>
      </c>
      <c r="AF100" s="59">
        <v>0</v>
      </c>
      <c r="AG100" s="59">
        <v>0</v>
      </c>
      <c r="AH100" s="59">
        <v>0</v>
      </c>
      <c r="AI100" s="57">
        <v>0</v>
      </c>
      <c r="AJ100" s="57">
        <v>0</v>
      </c>
      <c r="AK100" s="58">
        <v>0</v>
      </c>
      <c r="AL100" s="57">
        <v>0</v>
      </c>
      <c r="AM100" s="57">
        <v>0</v>
      </c>
      <c r="AN100" s="70">
        <v>0</v>
      </c>
      <c r="AO100" s="70">
        <v>0</v>
      </c>
      <c r="AP100" s="70">
        <v>0</v>
      </c>
      <c r="AQ100" s="57">
        <v>0</v>
      </c>
      <c r="AR100" s="57">
        <v>0</v>
      </c>
      <c r="AS100" s="57">
        <v>0</v>
      </c>
      <c r="AT100" s="57">
        <v>0</v>
      </c>
      <c r="AU100" s="57">
        <v>0</v>
      </c>
      <c r="AV100" s="58">
        <v>0</v>
      </c>
      <c r="AW100" s="58">
        <v>0</v>
      </c>
      <c r="AX100" s="58">
        <v>0</v>
      </c>
      <c r="AY100" s="57">
        <v>0</v>
      </c>
      <c r="AZ100" s="58">
        <v>0</v>
      </c>
      <c r="BA100" s="58">
        <v>0</v>
      </c>
      <c r="BB100" s="58">
        <v>0</v>
      </c>
      <c r="BC100" s="58">
        <v>0</v>
      </c>
      <c r="BD100" s="58">
        <v>0</v>
      </c>
      <c r="BE100" s="58">
        <v>0</v>
      </c>
      <c r="BF100" s="58">
        <v>0</v>
      </c>
      <c r="BG100" s="72">
        <v>0</v>
      </c>
      <c r="BH100" s="72">
        <v>0</v>
      </c>
      <c r="BI100" s="72">
        <v>0</v>
      </c>
      <c r="BJ100" s="72">
        <v>0</v>
      </c>
      <c r="BK100" s="72">
        <v>0</v>
      </c>
      <c r="BL100" s="72">
        <v>0</v>
      </c>
      <c r="BM100" s="72">
        <v>0</v>
      </c>
      <c r="BN100" s="150" t="s">
        <v>1326</v>
      </c>
      <c r="BO100" s="72" t="s">
        <v>1474</v>
      </c>
    </row>
    <row r="101" spans="1:67" ht="27.6" customHeight="1">
      <c r="A101" s="55">
        <v>92</v>
      </c>
      <c r="B101" s="145" t="s">
        <v>99</v>
      </c>
      <c r="C101" s="147" t="s">
        <v>758</v>
      </c>
      <c r="D101" s="148" t="s">
        <v>759</v>
      </c>
      <c r="E101" s="145">
        <v>2</v>
      </c>
      <c r="F101" s="146" t="s">
        <v>1220</v>
      </c>
      <c r="G101" s="70">
        <v>59.2</v>
      </c>
      <c r="H101" s="57">
        <v>6068000</v>
      </c>
      <c r="I101" s="57">
        <v>0</v>
      </c>
      <c r="J101" s="57">
        <v>6068000</v>
      </c>
      <c r="K101" s="70">
        <v>0</v>
      </c>
      <c r="L101" s="57">
        <v>0</v>
      </c>
      <c r="M101" s="57">
        <v>0</v>
      </c>
      <c r="N101" s="57">
        <v>0</v>
      </c>
      <c r="O101" s="70">
        <v>183.79999999999993</v>
      </c>
      <c r="P101" s="57">
        <v>18839499.999999993</v>
      </c>
      <c r="Q101" s="57">
        <v>0</v>
      </c>
      <c r="R101" s="57">
        <v>18839500</v>
      </c>
      <c r="S101" s="70">
        <v>91.90000000000002</v>
      </c>
      <c r="T101" s="57">
        <v>9419750.0000000019</v>
      </c>
      <c r="U101" s="57">
        <v>0</v>
      </c>
      <c r="V101" s="57">
        <v>9419749.9999999925</v>
      </c>
      <c r="W101" s="57"/>
      <c r="X101" s="57"/>
      <c r="Y101" s="57"/>
      <c r="Z101" s="57">
        <v>0</v>
      </c>
      <c r="AA101" s="57">
        <v>0</v>
      </c>
      <c r="AB101" s="57">
        <v>0</v>
      </c>
      <c r="AC101" s="59">
        <v>100</v>
      </c>
      <c r="AD101" s="59">
        <v>5</v>
      </c>
      <c r="AE101" s="59">
        <v>100</v>
      </c>
      <c r="AF101" s="59">
        <v>5</v>
      </c>
      <c r="AG101" s="59">
        <v>0</v>
      </c>
      <c r="AH101" s="59">
        <v>0</v>
      </c>
      <c r="AI101" s="57">
        <v>0</v>
      </c>
      <c r="AJ101" s="57">
        <v>0</v>
      </c>
      <c r="AK101" s="58">
        <v>1050000</v>
      </c>
      <c r="AL101" s="57">
        <v>0</v>
      </c>
      <c r="AM101" s="57">
        <v>1050000</v>
      </c>
      <c r="AN101" s="70">
        <v>180</v>
      </c>
      <c r="AO101" s="70">
        <v>57.2</v>
      </c>
      <c r="AP101" s="70">
        <v>17.5</v>
      </c>
      <c r="AQ101" s="57">
        <v>0</v>
      </c>
      <c r="AR101" s="57">
        <v>0</v>
      </c>
      <c r="AS101" s="57">
        <v>0</v>
      </c>
      <c r="AT101" s="57">
        <v>0</v>
      </c>
      <c r="AU101" s="57">
        <v>0</v>
      </c>
      <c r="AV101" s="58">
        <v>0</v>
      </c>
      <c r="AW101" s="58">
        <v>0</v>
      </c>
      <c r="AX101" s="58">
        <v>723449.99999999965</v>
      </c>
      <c r="AY101" s="57">
        <v>0</v>
      </c>
      <c r="AZ101" s="58">
        <v>0</v>
      </c>
      <c r="BA101" s="58">
        <v>0</v>
      </c>
      <c r="BB101" s="58">
        <v>9419749.9999999925</v>
      </c>
      <c r="BC101" s="58">
        <v>1050000</v>
      </c>
      <c r="BD101" s="58">
        <v>723449.99999999965</v>
      </c>
      <c r="BE101" s="58">
        <v>7646299.9999999925</v>
      </c>
      <c r="BF101" s="58">
        <v>0</v>
      </c>
      <c r="BG101" s="72">
        <v>180</v>
      </c>
      <c r="BH101" s="72">
        <v>414.59999999999997</v>
      </c>
      <c r="BI101" s="72">
        <v>234.59999999999997</v>
      </c>
      <c r="BJ101" s="72">
        <v>130.33333333333331</v>
      </c>
      <c r="BK101" s="72">
        <v>409.59999999999997</v>
      </c>
      <c r="BL101" s="72">
        <v>229.59999999999997</v>
      </c>
      <c r="BM101" s="72">
        <v>127.55555555555553</v>
      </c>
      <c r="BN101" s="150" t="s">
        <v>1326</v>
      </c>
      <c r="BO101" s="72" t="s">
        <v>1474</v>
      </c>
    </row>
    <row r="102" spans="1:67" ht="27.6" customHeight="1">
      <c r="A102" s="55">
        <v>93</v>
      </c>
      <c r="B102" s="145" t="s">
        <v>100</v>
      </c>
      <c r="C102" s="147" t="s">
        <v>708</v>
      </c>
      <c r="D102" s="148" t="s">
        <v>657</v>
      </c>
      <c r="E102" s="145">
        <v>2</v>
      </c>
      <c r="F102" s="146" t="s">
        <v>1221</v>
      </c>
      <c r="G102" s="70">
        <v>0</v>
      </c>
      <c r="H102" s="57">
        <v>0</v>
      </c>
      <c r="I102" s="57">
        <v>0</v>
      </c>
      <c r="J102" s="57">
        <v>0</v>
      </c>
      <c r="K102" s="70">
        <v>0</v>
      </c>
      <c r="L102" s="57">
        <v>0</v>
      </c>
      <c r="M102" s="57">
        <v>0</v>
      </c>
      <c r="N102" s="57">
        <v>0</v>
      </c>
      <c r="O102" s="70">
        <v>91.500000000000014</v>
      </c>
      <c r="P102" s="57">
        <v>9378750.0000000019</v>
      </c>
      <c r="Q102" s="57">
        <v>0</v>
      </c>
      <c r="R102" s="57">
        <v>9378750</v>
      </c>
      <c r="S102" s="70">
        <v>61</v>
      </c>
      <c r="T102" s="57">
        <v>6252500</v>
      </c>
      <c r="U102" s="57">
        <v>0</v>
      </c>
      <c r="V102" s="57">
        <v>6252500.0000000019</v>
      </c>
      <c r="W102" s="57"/>
      <c r="X102" s="57"/>
      <c r="Y102" s="57"/>
      <c r="Z102" s="57">
        <v>119500</v>
      </c>
      <c r="AA102" s="57">
        <v>0</v>
      </c>
      <c r="AB102" s="57">
        <v>119500</v>
      </c>
      <c r="AC102" s="59">
        <v>160</v>
      </c>
      <c r="AD102" s="59">
        <v>8</v>
      </c>
      <c r="AE102" s="59">
        <v>0</v>
      </c>
      <c r="AF102" s="59">
        <v>0</v>
      </c>
      <c r="AG102" s="59">
        <v>160</v>
      </c>
      <c r="AH102" s="59">
        <v>8</v>
      </c>
      <c r="AI102" s="57">
        <v>8400000</v>
      </c>
      <c r="AJ102" s="57">
        <v>0</v>
      </c>
      <c r="AK102" s="58">
        <v>1050000</v>
      </c>
      <c r="AL102" s="57">
        <v>7350000</v>
      </c>
      <c r="AM102" s="57">
        <v>0</v>
      </c>
      <c r="AN102" s="70">
        <v>255</v>
      </c>
      <c r="AO102" s="70">
        <v>413.4</v>
      </c>
      <c r="AP102" s="70">
        <v>15.799999999999999</v>
      </c>
      <c r="AQ102" s="57">
        <v>25259000</v>
      </c>
      <c r="AR102" s="57">
        <v>0</v>
      </c>
      <c r="AS102" s="57">
        <v>0</v>
      </c>
      <c r="AT102" s="57">
        <v>0</v>
      </c>
      <c r="AU102" s="57">
        <v>0</v>
      </c>
      <c r="AV102" s="58">
        <v>25259000</v>
      </c>
      <c r="AW102" s="58">
        <v>0</v>
      </c>
      <c r="AX102" s="58">
        <v>0</v>
      </c>
      <c r="AY102" s="57">
        <v>0</v>
      </c>
      <c r="AZ102" s="58">
        <v>0</v>
      </c>
      <c r="BA102" s="58">
        <v>0</v>
      </c>
      <c r="BB102" s="58">
        <v>38981000</v>
      </c>
      <c r="BC102" s="58">
        <v>0</v>
      </c>
      <c r="BD102" s="58">
        <v>0</v>
      </c>
      <c r="BE102" s="58">
        <v>38981000</v>
      </c>
      <c r="BF102" s="58">
        <v>0</v>
      </c>
      <c r="BG102" s="72">
        <v>255</v>
      </c>
      <c r="BH102" s="72">
        <v>589.69999999999993</v>
      </c>
      <c r="BI102" s="72">
        <v>334.69999999999993</v>
      </c>
      <c r="BJ102" s="72">
        <v>131.25490196078428</v>
      </c>
      <c r="BK102" s="72">
        <v>581.69999999999993</v>
      </c>
      <c r="BL102" s="72">
        <v>326.69999999999993</v>
      </c>
      <c r="BM102" s="72">
        <v>128.11764705882348</v>
      </c>
      <c r="BN102" s="150" t="s">
        <v>1327</v>
      </c>
      <c r="BO102" s="72" t="s">
        <v>1474</v>
      </c>
    </row>
    <row r="103" spans="1:67" ht="27.6" customHeight="1">
      <c r="A103" s="55">
        <v>94</v>
      </c>
      <c r="B103" s="145" t="s">
        <v>101</v>
      </c>
      <c r="C103" s="147" t="s">
        <v>764</v>
      </c>
      <c r="D103" s="148" t="s">
        <v>615</v>
      </c>
      <c r="E103" s="145">
        <v>2</v>
      </c>
      <c r="F103" s="146" t="s">
        <v>1221</v>
      </c>
      <c r="G103" s="70">
        <v>0</v>
      </c>
      <c r="H103" s="57">
        <v>0</v>
      </c>
      <c r="I103" s="57">
        <v>0</v>
      </c>
      <c r="J103" s="57">
        <v>0</v>
      </c>
      <c r="K103" s="70">
        <v>0</v>
      </c>
      <c r="L103" s="57">
        <v>0</v>
      </c>
      <c r="M103" s="57">
        <v>0</v>
      </c>
      <c r="N103" s="57">
        <v>0</v>
      </c>
      <c r="O103" s="70">
        <v>76</v>
      </c>
      <c r="P103" s="57">
        <v>7790000</v>
      </c>
      <c r="Q103" s="57">
        <v>0</v>
      </c>
      <c r="R103" s="57">
        <v>7790000</v>
      </c>
      <c r="S103" s="70">
        <v>60.900000000000006</v>
      </c>
      <c r="T103" s="57">
        <v>6242250.0000000009</v>
      </c>
      <c r="U103" s="57">
        <v>0</v>
      </c>
      <c r="V103" s="57">
        <v>6242250</v>
      </c>
      <c r="W103" s="57"/>
      <c r="X103" s="57"/>
      <c r="Y103" s="57"/>
      <c r="Z103" s="57">
        <v>0</v>
      </c>
      <c r="AA103" s="57">
        <v>0</v>
      </c>
      <c r="AB103" s="57">
        <v>0</v>
      </c>
      <c r="AC103" s="59">
        <v>140</v>
      </c>
      <c r="AD103" s="59">
        <v>7</v>
      </c>
      <c r="AE103" s="59">
        <v>0</v>
      </c>
      <c r="AF103" s="59">
        <v>0</v>
      </c>
      <c r="AG103" s="59">
        <v>140</v>
      </c>
      <c r="AH103" s="59">
        <v>7</v>
      </c>
      <c r="AI103" s="57">
        <v>7350000</v>
      </c>
      <c r="AJ103" s="57">
        <v>0</v>
      </c>
      <c r="AK103" s="58">
        <v>2100000</v>
      </c>
      <c r="AL103" s="57">
        <v>5250000</v>
      </c>
      <c r="AM103" s="57">
        <v>0</v>
      </c>
      <c r="AN103" s="70">
        <v>240</v>
      </c>
      <c r="AO103" s="70">
        <v>513.30000000000007</v>
      </c>
      <c r="AP103" s="70">
        <v>45.2</v>
      </c>
      <c r="AQ103" s="57">
        <v>45710750</v>
      </c>
      <c r="AR103" s="57">
        <v>0</v>
      </c>
      <c r="AS103" s="57">
        <v>0</v>
      </c>
      <c r="AT103" s="57">
        <v>0</v>
      </c>
      <c r="AU103" s="57">
        <v>0</v>
      </c>
      <c r="AV103" s="58">
        <v>45710750</v>
      </c>
      <c r="AW103" s="58">
        <v>0</v>
      </c>
      <c r="AX103" s="58">
        <v>0</v>
      </c>
      <c r="AY103" s="57">
        <v>0</v>
      </c>
      <c r="AZ103" s="58">
        <v>0</v>
      </c>
      <c r="BA103" s="58">
        <v>0</v>
      </c>
      <c r="BB103" s="58">
        <v>57203000</v>
      </c>
      <c r="BC103" s="58">
        <v>0</v>
      </c>
      <c r="BD103" s="58">
        <v>0</v>
      </c>
      <c r="BE103" s="58">
        <v>57203000</v>
      </c>
      <c r="BF103" s="58">
        <v>0</v>
      </c>
      <c r="BG103" s="72">
        <v>240</v>
      </c>
      <c r="BH103" s="72">
        <v>702.40000000000009</v>
      </c>
      <c r="BI103" s="72">
        <v>462.40000000000009</v>
      </c>
      <c r="BJ103" s="72">
        <v>192.66666666666669</v>
      </c>
      <c r="BK103" s="72">
        <v>695.40000000000009</v>
      </c>
      <c r="BL103" s="72">
        <v>455.40000000000009</v>
      </c>
      <c r="BM103" s="72">
        <v>189.75000000000003</v>
      </c>
      <c r="BN103" s="150" t="s">
        <v>1327</v>
      </c>
      <c r="BO103" s="72" t="s">
        <v>1475</v>
      </c>
    </row>
    <row r="104" spans="1:67" ht="27.6" customHeight="1">
      <c r="A104" s="55">
        <v>95</v>
      </c>
      <c r="B104" s="145" t="s">
        <v>1169</v>
      </c>
      <c r="C104" s="147" t="s">
        <v>964</v>
      </c>
      <c r="D104" s="148" t="s">
        <v>1170</v>
      </c>
      <c r="E104" s="145">
        <v>2</v>
      </c>
      <c r="F104" s="146" t="s">
        <v>1221</v>
      </c>
      <c r="G104" s="70">
        <v>47.9</v>
      </c>
      <c r="H104" s="57">
        <v>4909750</v>
      </c>
      <c r="I104" s="57">
        <v>0</v>
      </c>
      <c r="J104" s="57">
        <v>4909750</v>
      </c>
      <c r="K104" s="70">
        <v>0</v>
      </c>
      <c r="L104" s="57">
        <v>0</v>
      </c>
      <c r="M104" s="57">
        <v>0</v>
      </c>
      <c r="N104" s="57">
        <v>0</v>
      </c>
      <c r="O104" s="70">
        <v>60.600000000000009</v>
      </c>
      <c r="P104" s="57">
        <v>6211500.0000000009</v>
      </c>
      <c r="Q104" s="57">
        <v>0</v>
      </c>
      <c r="R104" s="57">
        <v>6211500</v>
      </c>
      <c r="S104" s="70">
        <v>60.900000000000006</v>
      </c>
      <c r="T104" s="57">
        <v>6242250.0000000009</v>
      </c>
      <c r="U104" s="57">
        <v>0</v>
      </c>
      <c r="V104" s="57">
        <v>6242250.0000000019</v>
      </c>
      <c r="W104" s="57"/>
      <c r="X104" s="57"/>
      <c r="Y104" s="57"/>
      <c r="Z104" s="57">
        <v>0</v>
      </c>
      <c r="AA104" s="57">
        <v>0</v>
      </c>
      <c r="AB104" s="57">
        <v>0</v>
      </c>
      <c r="AC104" s="59">
        <v>120</v>
      </c>
      <c r="AD104" s="59">
        <v>6</v>
      </c>
      <c r="AE104" s="59">
        <v>0</v>
      </c>
      <c r="AF104" s="59">
        <v>0</v>
      </c>
      <c r="AG104" s="59">
        <v>120</v>
      </c>
      <c r="AH104" s="59">
        <v>6</v>
      </c>
      <c r="AI104" s="57">
        <v>6300000</v>
      </c>
      <c r="AJ104" s="57">
        <v>0</v>
      </c>
      <c r="AK104" s="58">
        <v>1050000</v>
      </c>
      <c r="AL104" s="57">
        <v>5250000</v>
      </c>
      <c r="AM104" s="57">
        <v>0</v>
      </c>
      <c r="AN104" s="70">
        <v>270</v>
      </c>
      <c r="AO104" s="70">
        <v>556.19999999999993</v>
      </c>
      <c r="AP104" s="70">
        <v>0</v>
      </c>
      <c r="AQ104" s="57">
        <v>39066300</v>
      </c>
      <c r="AR104" s="57">
        <v>0</v>
      </c>
      <c r="AS104" s="57">
        <v>0</v>
      </c>
      <c r="AT104" s="57">
        <v>0</v>
      </c>
      <c r="AU104" s="57">
        <v>0</v>
      </c>
      <c r="AV104" s="58">
        <v>39066300</v>
      </c>
      <c r="AW104" s="58">
        <v>0</v>
      </c>
      <c r="AX104" s="58">
        <v>0</v>
      </c>
      <c r="AY104" s="57">
        <v>0</v>
      </c>
      <c r="AZ104" s="58">
        <v>0</v>
      </c>
      <c r="BA104" s="58">
        <v>0</v>
      </c>
      <c r="BB104" s="58">
        <v>50558550</v>
      </c>
      <c r="BC104" s="58">
        <v>0</v>
      </c>
      <c r="BD104" s="58">
        <v>0</v>
      </c>
      <c r="BE104" s="58">
        <v>50558550</v>
      </c>
      <c r="BF104" s="58">
        <v>0</v>
      </c>
      <c r="BG104" s="72">
        <v>270</v>
      </c>
      <c r="BH104" s="72">
        <v>731.59999999999991</v>
      </c>
      <c r="BI104" s="72">
        <v>461.59999999999991</v>
      </c>
      <c r="BJ104" s="72">
        <v>170.96296296296293</v>
      </c>
      <c r="BK104" s="72">
        <v>725.59999999999991</v>
      </c>
      <c r="BL104" s="72">
        <v>455.59999999999991</v>
      </c>
      <c r="BM104" s="72">
        <v>168.7407407407407</v>
      </c>
      <c r="BN104" s="150" t="s">
        <v>1327</v>
      </c>
      <c r="BO104" s="72" t="s">
        <v>1474</v>
      </c>
    </row>
    <row r="105" spans="1:67" ht="27.6" customHeight="1">
      <c r="A105" s="55">
        <v>96</v>
      </c>
      <c r="B105" s="145" t="s">
        <v>102</v>
      </c>
      <c r="C105" s="147" t="s">
        <v>766</v>
      </c>
      <c r="D105" s="148" t="s">
        <v>767</v>
      </c>
      <c r="E105" s="145">
        <v>3</v>
      </c>
      <c r="F105" s="146" t="s">
        <v>1222</v>
      </c>
      <c r="G105" s="70">
        <v>0</v>
      </c>
      <c r="H105" s="57">
        <v>0</v>
      </c>
      <c r="I105" s="57">
        <v>0</v>
      </c>
      <c r="J105" s="57">
        <v>0</v>
      </c>
      <c r="K105" s="70">
        <v>0</v>
      </c>
      <c r="L105" s="57">
        <v>0</v>
      </c>
      <c r="M105" s="57">
        <v>0</v>
      </c>
      <c r="N105" s="57">
        <v>0</v>
      </c>
      <c r="O105" s="70">
        <v>91.500000000000014</v>
      </c>
      <c r="P105" s="57">
        <v>9378750.0000000019</v>
      </c>
      <c r="Q105" s="57">
        <v>0</v>
      </c>
      <c r="R105" s="57">
        <v>9378750</v>
      </c>
      <c r="S105" s="70">
        <v>60.4</v>
      </c>
      <c r="T105" s="57">
        <v>6191000</v>
      </c>
      <c r="U105" s="57">
        <v>0</v>
      </c>
      <c r="V105" s="57">
        <v>6191000.0000000019</v>
      </c>
      <c r="W105" s="57"/>
      <c r="X105" s="57"/>
      <c r="Y105" s="57"/>
      <c r="Z105" s="57">
        <v>0</v>
      </c>
      <c r="AA105" s="57">
        <v>0</v>
      </c>
      <c r="AB105" s="57">
        <v>0</v>
      </c>
      <c r="AC105" s="59">
        <v>40</v>
      </c>
      <c r="AD105" s="59">
        <v>2</v>
      </c>
      <c r="AE105" s="59">
        <v>40</v>
      </c>
      <c r="AF105" s="59">
        <v>2</v>
      </c>
      <c r="AG105" s="59">
        <v>0</v>
      </c>
      <c r="AH105" s="59">
        <v>0</v>
      </c>
      <c r="AI105" s="57">
        <v>0</v>
      </c>
      <c r="AJ105" s="57">
        <v>0</v>
      </c>
      <c r="AK105" s="58">
        <v>0</v>
      </c>
      <c r="AL105" s="57">
        <v>0</v>
      </c>
      <c r="AM105" s="57">
        <v>0</v>
      </c>
      <c r="AN105" s="70">
        <v>295</v>
      </c>
      <c r="AO105" s="70">
        <v>187</v>
      </c>
      <c r="AP105" s="70">
        <v>0</v>
      </c>
      <c r="AQ105" s="57">
        <v>0</v>
      </c>
      <c r="AR105" s="57">
        <v>0</v>
      </c>
      <c r="AS105" s="57">
        <v>0</v>
      </c>
      <c r="AT105" s="57">
        <v>0</v>
      </c>
      <c r="AU105" s="57">
        <v>0</v>
      </c>
      <c r="AV105" s="58">
        <v>0</v>
      </c>
      <c r="AW105" s="58">
        <v>0</v>
      </c>
      <c r="AX105" s="58">
        <v>9655702.6748971194</v>
      </c>
      <c r="AY105" s="57">
        <v>0</v>
      </c>
      <c r="AZ105" s="58">
        <v>0</v>
      </c>
      <c r="BA105" s="58">
        <v>0</v>
      </c>
      <c r="BB105" s="58">
        <v>6191000.0000000019</v>
      </c>
      <c r="BC105" s="58">
        <v>0</v>
      </c>
      <c r="BD105" s="58">
        <v>9655702.6748971194</v>
      </c>
      <c r="BE105" s="58">
        <v>0</v>
      </c>
      <c r="BF105" s="58">
        <v>3464702.6748971175</v>
      </c>
      <c r="BG105" s="72">
        <v>295</v>
      </c>
      <c r="BH105" s="72">
        <v>340.9</v>
      </c>
      <c r="BI105" s="72">
        <v>45.899999999999977</v>
      </c>
      <c r="BJ105" s="72">
        <v>15.559322033898299</v>
      </c>
      <c r="BK105" s="72">
        <v>338.9</v>
      </c>
      <c r="BL105" s="72">
        <v>43.899999999999977</v>
      </c>
      <c r="BM105" s="72">
        <v>14.881355932203382</v>
      </c>
      <c r="BN105" s="150" t="s">
        <v>1328</v>
      </c>
      <c r="BO105" s="72" t="s">
        <v>1474</v>
      </c>
    </row>
    <row r="106" spans="1:67" ht="27.6" customHeight="1">
      <c r="A106" s="55">
        <v>97</v>
      </c>
      <c r="B106" s="145" t="s">
        <v>103</v>
      </c>
      <c r="C106" s="147" t="s">
        <v>768</v>
      </c>
      <c r="D106" s="148" t="s">
        <v>769</v>
      </c>
      <c r="E106" s="145">
        <v>3</v>
      </c>
      <c r="F106" s="146" t="s">
        <v>1222</v>
      </c>
      <c r="G106" s="70">
        <v>0</v>
      </c>
      <c r="H106" s="57">
        <v>0</v>
      </c>
      <c r="I106" s="57">
        <v>0</v>
      </c>
      <c r="J106" s="57">
        <v>0</v>
      </c>
      <c r="K106" s="70">
        <v>0</v>
      </c>
      <c r="L106" s="57">
        <v>0</v>
      </c>
      <c r="M106" s="57">
        <v>0</v>
      </c>
      <c r="N106" s="57">
        <v>0</v>
      </c>
      <c r="O106" s="70">
        <v>60.7</v>
      </c>
      <c r="P106" s="57">
        <v>6221750</v>
      </c>
      <c r="Q106" s="57">
        <v>0</v>
      </c>
      <c r="R106" s="57">
        <v>6221750</v>
      </c>
      <c r="S106" s="70">
        <v>122.70000000000002</v>
      </c>
      <c r="T106" s="57">
        <v>12576750.000000002</v>
      </c>
      <c r="U106" s="57">
        <v>0</v>
      </c>
      <c r="V106" s="57">
        <v>12576750</v>
      </c>
      <c r="W106" s="57"/>
      <c r="X106" s="57"/>
      <c r="Y106" s="57"/>
      <c r="Z106" s="57">
        <v>239000</v>
      </c>
      <c r="AA106" s="57">
        <v>0</v>
      </c>
      <c r="AB106" s="57">
        <v>239000</v>
      </c>
      <c r="AC106" s="59">
        <v>40</v>
      </c>
      <c r="AD106" s="59">
        <v>2</v>
      </c>
      <c r="AE106" s="59">
        <v>40</v>
      </c>
      <c r="AF106" s="59">
        <v>2</v>
      </c>
      <c r="AG106" s="59">
        <v>0</v>
      </c>
      <c r="AH106" s="59">
        <v>0</v>
      </c>
      <c r="AI106" s="57">
        <v>0</v>
      </c>
      <c r="AJ106" s="57">
        <v>0</v>
      </c>
      <c r="AK106" s="58">
        <v>0</v>
      </c>
      <c r="AL106" s="57">
        <v>0</v>
      </c>
      <c r="AM106" s="57">
        <v>0</v>
      </c>
      <c r="AN106" s="70">
        <v>252.5</v>
      </c>
      <c r="AO106" s="70">
        <v>85.9</v>
      </c>
      <c r="AP106" s="70">
        <v>70.099999999999994</v>
      </c>
      <c r="AQ106" s="57">
        <v>0</v>
      </c>
      <c r="AR106" s="57">
        <v>0</v>
      </c>
      <c r="AS106" s="57">
        <v>0</v>
      </c>
      <c r="AT106" s="57">
        <v>0</v>
      </c>
      <c r="AU106" s="57">
        <v>0</v>
      </c>
      <c r="AV106" s="58">
        <v>0</v>
      </c>
      <c r="AW106" s="58">
        <v>0</v>
      </c>
      <c r="AX106" s="58">
        <v>6822869.084362139</v>
      </c>
      <c r="AY106" s="57">
        <v>0</v>
      </c>
      <c r="AZ106" s="58">
        <v>0</v>
      </c>
      <c r="BA106" s="58">
        <v>0</v>
      </c>
      <c r="BB106" s="58">
        <v>12815750</v>
      </c>
      <c r="BC106" s="58">
        <v>0</v>
      </c>
      <c r="BD106" s="58">
        <v>6822869.084362139</v>
      </c>
      <c r="BE106" s="58">
        <v>5992880.915637861</v>
      </c>
      <c r="BF106" s="58">
        <v>0</v>
      </c>
      <c r="BG106" s="72">
        <v>252.5</v>
      </c>
      <c r="BH106" s="72">
        <v>341.40000000000009</v>
      </c>
      <c r="BI106" s="72">
        <v>88.900000000000091</v>
      </c>
      <c r="BJ106" s="72">
        <v>35.207920792079243</v>
      </c>
      <c r="BK106" s="72">
        <v>339.40000000000009</v>
      </c>
      <c r="BL106" s="72">
        <v>86.900000000000091</v>
      </c>
      <c r="BM106" s="72">
        <v>34.41584158415845</v>
      </c>
      <c r="BN106" s="150" t="s">
        <v>1328</v>
      </c>
      <c r="BO106" s="72" t="s">
        <v>1474</v>
      </c>
    </row>
    <row r="107" spans="1:67" ht="27.6" customHeight="1">
      <c r="A107" s="55">
        <v>98</v>
      </c>
      <c r="B107" s="145" t="s">
        <v>104</v>
      </c>
      <c r="C107" s="147" t="s">
        <v>765</v>
      </c>
      <c r="D107" s="148" t="s">
        <v>632</v>
      </c>
      <c r="E107" s="145">
        <v>3</v>
      </c>
      <c r="F107" s="146" t="s">
        <v>1222</v>
      </c>
      <c r="G107" s="70">
        <v>0</v>
      </c>
      <c r="H107" s="57">
        <v>0</v>
      </c>
      <c r="I107" s="57">
        <v>0</v>
      </c>
      <c r="J107" s="57">
        <v>0</v>
      </c>
      <c r="K107" s="70">
        <v>0</v>
      </c>
      <c r="L107" s="57">
        <v>0</v>
      </c>
      <c r="M107" s="57">
        <v>0</v>
      </c>
      <c r="N107" s="57">
        <v>0</v>
      </c>
      <c r="O107" s="70">
        <v>90.8</v>
      </c>
      <c r="P107" s="57">
        <v>9307000</v>
      </c>
      <c r="Q107" s="57">
        <v>9307000</v>
      </c>
      <c r="R107" s="57">
        <v>0</v>
      </c>
      <c r="S107" s="70">
        <v>121.5</v>
      </c>
      <c r="T107" s="57">
        <v>12453750</v>
      </c>
      <c r="U107" s="57">
        <v>5256000</v>
      </c>
      <c r="V107" s="57">
        <v>7197750</v>
      </c>
      <c r="W107" s="57"/>
      <c r="X107" s="57"/>
      <c r="Y107" s="57"/>
      <c r="Z107" s="57">
        <v>136000</v>
      </c>
      <c r="AA107" s="57">
        <v>0</v>
      </c>
      <c r="AB107" s="57">
        <v>136000</v>
      </c>
      <c r="AC107" s="59">
        <v>20</v>
      </c>
      <c r="AD107" s="59">
        <v>1</v>
      </c>
      <c r="AE107" s="59">
        <v>20</v>
      </c>
      <c r="AF107" s="59">
        <v>1</v>
      </c>
      <c r="AG107" s="59">
        <v>0</v>
      </c>
      <c r="AH107" s="59">
        <v>0</v>
      </c>
      <c r="AI107" s="57">
        <v>0</v>
      </c>
      <c r="AJ107" s="57">
        <v>0</v>
      </c>
      <c r="AK107" s="58">
        <v>0</v>
      </c>
      <c r="AL107" s="57">
        <v>0</v>
      </c>
      <c r="AM107" s="57">
        <v>0</v>
      </c>
      <c r="AN107" s="70">
        <v>300</v>
      </c>
      <c r="AO107" s="70">
        <v>160.30000000000001</v>
      </c>
      <c r="AP107" s="70">
        <v>49.8</v>
      </c>
      <c r="AQ107" s="57">
        <v>0</v>
      </c>
      <c r="AR107" s="57">
        <v>0</v>
      </c>
      <c r="AS107" s="57">
        <v>0</v>
      </c>
      <c r="AT107" s="57">
        <v>0</v>
      </c>
      <c r="AU107" s="57">
        <v>0</v>
      </c>
      <c r="AV107" s="58">
        <v>0</v>
      </c>
      <c r="AW107" s="58">
        <v>0</v>
      </c>
      <c r="AX107" s="58">
        <v>9925494.3672839459</v>
      </c>
      <c r="AY107" s="57">
        <v>0</v>
      </c>
      <c r="AZ107" s="58">
        <v>0</v>
      </c>
      <c r="BA107" s="58">
        <v>0</v>
      </c>
      <c r="BB107" s="58">
        <v>7333750</v>
      </c>
      <c r="BC107" s="58">
        <v>0</v>
      </c>
      <c r="BD107" s="58">
        <v>9925494.3672839459</v>
      </c>
      <c r="BE107" s="58">
        <v>0</v>
      </c>
      <c r="BF107" s="58">
        <v>2591744.3672839459</v>
      </c>
      <c r="BG107" s="72">
        <v>300</v>
      </c>
      <c r="BH107" s="72">
        <v>423.40000000000003</v>
      </c>
      <c r="BI107" s="72">
        <v>123.40000000000003</v>
      </c>
      <c r="BJ107" s="72">
        <v>41.133333333333347</v>
      </c>
      <c r="BK107" s="72">
        <v>422.40000000000003</v>
      </c>
      <c r="BL107" s="72">
        <v>122.40000000000003</v>
      </c>
      <c r="BM107" s="72">
        <v>40.800000000000011</v>
      </c>
      <c r="BN107" s="150" t="s">
        <v>1328</v>
      </c>
      <c r="BO107" s="72" t="s">
        <v>1474</v>
      </c>
    </row>
    <row r="108" spans="1:67" ht="27.6" customHeight="1">
      <c r="A108" s="55">
        <v>99</v>
      </c>
      <c r="B108" s="145" t="s">
        <v>105</v>
      </c>
      <c r="C108" s="147" t="s">
        <v>770</v>
      </c>
      <c r="D108" s="148" t="s">
        <v>771</v>
      </c>
      <c r="E108" s="145">
        <v>3</v>
      </c>
      <c r="F108" s="146" t="s">
        <v>1222</v>
      </c>
      <c r="G108" s="70">
        <v>0</v>
      </c>
      <c r="H108" s="57">
        <v>0</v>
      </c>
      <c r="I108" s="57">
        <v>0</v>
      </c>
      <c r="J108" s="57">
        <v>0</v>
      </c>
      <c r="K108" s="70">
        <v>0</v>
      </c>
      <c r="L108" s="57">
        <v>0</v>
      </c>
      <c r="M108" s="57">
        <v>0</v>
      </c>
      <c r="N108" s="57">
        <v>0</v>
      </c>
      <c r="O108" s="70">
        <v>30.599999999999998</v>
      </c>
      <c r="P108" s="57">
        <v>3136500</v>
      </c>
      <c r="Q108" s="57">
        <v>0</v>
      </c>
      <c r="R108" s="57">
        <v>3136500</v>
      </c>
      <c r="S108" s="70">
        <v>60.400000000000006</v>
      </c>
      <c r="T108" s="57">
        <v>6191000.0000000009</v>
      </c>
      <c r="U108" s="57">
        <v>0</v>
      </c>
      <c r="V108" s="57">
        <v>6191000</v>
      </c>
      <c r="W108" s="57"/>
      <c r="X108" s="57"/>
      <c r="Y108" s="57"/>
      <c r="Z108" s="57">
        <v>0</v>
      </c>
      <c r="AA108" s="57">
        <v>0</v>
      </c>
      <c r="AB108" s="57">
        <v>0</v>
      </c>
      <c r="AC108" s="59">
        <v>60</v>
      </c>
      <c r="AD108" s="59">
        <v>3</v>
      </c>
      <c r="AE108" s="59">
        <v>0</v>
      </c>
      <c r="AF108" s="59">
        <v>0</v>
      </c>
      <c r="AG108" s="59">
        <v>60</v>
      </c>
      <c r="AH108" s="59">
        <v>3</v>
      </c>
      <c r="AI108" s="57">
        <v>3150000</v>
      </c>
      <c r="AJ108" s="57">
        <v>0</v>
      </c>
      <c r="AK108" s="58">
        <v>0</v>
      </c>
      <c r="AL108" s="57">
        <v>3150000</v>
      </c>
      <c r="AM108" s="57">
        <v>0</v>
      </c>
      <c r="AN108" s="70">
        <v>105</v>
      </c>
      <c r="AO108" s="70">
        <v>137.5</v>
      </c>
      <c r="AP108" s="70">
        <v>0</v>
      </c>
      <c r="AQ108" s="57">
        <v>0</v>
      </c>
      <c r="AR108" s="57">
        <v>0</v>
      </c>
      <c r="AS108" s="57">
        <v>0</v>
      </c>
      <c r="AT108" s="57">
        <v>0</v>
      </c>
      <c r="AU108" s="57">
        <v>0</v>
      </c>
      <c r="AV108" s="58">
        <v>0</v>
      </c>
      <c r="AW108" s="58">
        <v>0</v>
      </c>
      <c r="AX108" s="58">
        <v>0</v>
      </c>
      <c r="AY108" s="57">
        <v>0</v>
      </c>
      <c r="AZ108" s="58">
        <v>0</v>
      </c>
      <c r="BA108" s="58">
        <v>0</v>
      </c>
      <c r="BB108" s="58">
        <v>9341000</v>
      </c>
      <c r="BC108" s="58">
        <v>0</v>
      </c>
      <c r="BD108" s="58">
        <v>0</v>
      </c>
      <c r="BE108" s="58">
        <v>9341000</v>
      </c>
      <c r="BF108" s="58">
        <v>0</v>
      </c>
      <c r="BG108" s="72">
        <v>105</v>
      </c>
      <c r="BH108" s="72">
        <v>231.5</v>
      </c>
      <c r="BI108" s="72">
        <v>126.5</v>
      </c>
      <c r="BJ108" s="72">
        <v>120.47619047619047</v>
      </c>
      <c r="BK108" s="72">
        <v>228.5</v>
      </c>
      <c r="BL108" s="72">
        <v>123.5</v>
      </c>
      <c r="BM108" s="72">
        <v>117.61904761904762</v>
      </c>
      <c r="BN108" s="150" t="s">
        <v>1328</v>
      </c>
      <c r="BO108" s="72" t="s">
        <v>1474</v>
      </c>
    </row>
    <row r="109" spans="1:67" ht="27.6" customHeight="1">
      <c r="A109" s="55">
        <v>100</v>
      </c>
      <c r="B109" s="145" t="s">
        <v>138</v>
      </c>
      <c r="C109" s="147" t="s">
        <v>796</v>
      </c>
      <c r="D109" s="148" t="s">
        <v>797</v>
      </c>
      <c r="E109" s="145">
        <v>3</v>
      </c>
      <c r="F109" s="146" t="s">
        <v>1222</v>
      </c>
      <c r="G109" s="70">
        <v>0</v>
      </c>
      <c r="H109" s="57">
        <v>0</v>
      </c>
      <c r="I109" s="57">
        <v>0</v>
      </c>
      <c r="J109" s="57">
        <v>0</v>
      </c>
      <c r="K109" s="70">
        <v>0</v>
      </c>
      <c r="L109" s="57">
        <v>0</v>
      </c>
      <c r="M109" s="57">
        <v>0</v>
      </c>
      <c r="N109" s="57">
        <v>0</v>
      </c>
      <c r="O109" s="70">
        <v>30.1</v>
      </c>
      <c r="P109" s="57">
        <v>3085250</v>
      </c>
      <c r="Q109" s="57">
        <v>3085250</v>
      </c>
      <c r="R109" s="57">
        <v>0</v>
      </c>
      <c r="S109" s="70">
        <v>91.7</v>
      </c>
      <c r="T109" s="57">
        <v>9399250</v>
      </c>
      <c r="U109" s="57">
        <v>9399250</v>
      </c>
      <c r="V109" s="57">
        <v>0</v>
      </c>
      <c r="W109" s="57"/>
      <c r="X109" s="57"/>
      <c r="Y109" s="57"/>
      <c r="Z109" s="57">
        <v>112500</v>
      </c>
      <c r="AA109" s="57">
        <v>42650</v>
      </c>
      <c r="AB109" s="57">
        <v>69850</v>
      </c>
      <c r="AC109" s="59">
        <v>20</v>
      </c>
      <c r="AD109" s="59">
        <v>1</v>
      </c>
      <c r="AE109" s="59">
        <v>20</v>
      </c>
      <c r="AF109" s="59">
        <v>1</v>
      </c>
      <c r="AG109" s="59">
        <v>0</v>
      </c>
      <c r="AH109" s="59">
        <v>0</v>
      </c>
      <c r="AI109" s="57">
        <v>0</v>
      </c>
      <c r="AJ109" s="57">
        <v>1050000</v>
      </c>
      <c r="AK109" s="58">
        <v>0</v>
      </c>
      <c r="AL109" s="57">
        <v>0</v>
      </c>
      <c r="AM109" s="57">
        <v>1050000</v>
      </c>
      <c r="AN109" s="70">
        <v>255</v>
      </c>
      <c r="AO109" s="70">
        <v>120.6</v>
      </c>
      <c r="AP109" s="70">
        <v>0</v>
      </c>
      <c r="AQ109" s="57">
        <v>0</v>
      </c>
      <c r="AR109" s="57">
        <v>0</v>
      </c>
      <c r="AS109" s="57">
        <v>0</v>
      </c>
      <c r="AT109" s="57">
        <v>0</v>
      </c>
      <c r="AU109" s="57">
        <v>0</v>
      </c>
      <c r="AV109" s="58">
        <v>0</v>
      </c>
      <c r="AW109" s="58">
        <v>0</v>
      </c>
      <c r="AX109" s="58">
        <v>15615600</v>
      </c>
      <c r="AY109" s="57">
        <v>0</v>
      </c>
      <c r="AZ109" s="58">
        <v>0</v>
      </c>
      <c r="BA109" s="58">
        <v>0</v>
      </c>
      <c r="BB109" s="58">
        <v>69850</v>
      </c>
      <c r="BC109" s="58">
        <v>1050000</v>
      </c>
      <c r="BD109" s="58">
        <v>15615600</v>
      </c>
      <c r="BE109" s="58">
        <v>0</v>
      </c>
      <c r="BF109" s="58">
        <v>16595750</v>
      </c>
      <c r="BG109" s="72">
        <v>255</v>
      </c>
      <c r="BH109" s="72">
        <v>243.4</v>
      </c>
      <c r="BI109" s="72">
        <v>0</v>
      </c>
      <c r="BJ109" s="72">
        <v>0</v>
      </c>
      <c r="BK109" s="72">
        <v>242.4</v>
      </c>
      <c r="BL109" s="72">
        <v>0</v>
      </c>
      <c r="BM109" s="72">
        <v>0</v>
      </c>
      <c r="BN109" s="150" t="s">
        <v>1328</v>
      </c>
      <c r="BO109" s="72" t="s">
        <v>1474</v>
      </c>
    </row>
    <row r="110" spans="1:67" ht="27.6" customHeight="1">
      <c r="A110" s="55">
        <v>101</v>
      </c>
      <c r="B110" s="145" t="s">
        <v>139</v>
      </c>
      <c r="C110" s="147" t="s">
        <v>799</v>
      </c>
      <c r="D110" s="148" t="s">
        <v>632</v>
      </c>
      <c r="E110" s="145">
        <v>3</v>
      </c>
      <c r="F110" s="146" t="s">
        <v>1222</v>
      </c>
      <c r="G110" s="70">
        <v>31.7</v>
      </c>
      <c r="H110" s="57">
        <v>3249250</v>
      </c>
      <c r="I110" s="57">
        <v>0</v>
      </c>
      <c r="J110" s="57">
        <v>3249250</v>
      </c>
      <c r="K110" s="70">
        <v>0</v>
      </c>
      <c r="L110" s="57">
        <v>0</v>
      </c>
      <c r="M110" s="57">
        <v>0</v>
      </c>
      <c r="N110" s="57">
        <v>0</v>
      </c>
      <c r="O110" s="70">
        <v>60.400000000000006</v>
      </c>
      <c r="P110" s="57">
        <v>6191000.0000000009</v>
      </c>
      <c r="Q110" s="57">
        <v>0</v>
      </c>
      <c r="R110" s="57">
        <v>6191000</v>
      </c>
      <c r="S110" s="70">
        <v>0</v>
      </c>
      <c r="T110" s="57">
        <v>0</v>
      </c>
      <c r="U110" s="57">
        <v>0</v>
      </c>
      <c r="V110" s="57">
        <v>0</v>
      </c>
      <c r="W110" s="57"/>
      <c r="X110" s="57"/>
      <c r="Y110" s="57"/>
      <c r="Z110" s="57">
        <v>239000</v>
      </c>
      <c r="AA110" s="57">
        <v>0</v>
      </c>
      <c r="AB110" s="57">
        <v>239000</v>
      </c>
      <c r="AC110" s="59">
        <v>20</v>
      </c>
      <c r="AD110" s="59">
        <v>1</v>
      </c>
      <c r="AE110" s="59">
        <v>20</v>
      </c>
      <c r="AF110" s="59">
        <v>1</v>
      </c>
      <c r="AG110" s="59">
        <v>0</v>
      </c>
      <c r="AH110" s="59">
        <v>0</v>
      </c>
      <c r="AI110" s="57">
        <v>0</v>
      </c>
      <c r="AJ110" s="57">
        <v>0</v>
      </c>
      <c r="AK110" s="58">
        <v>0</v>
      </c>
      <c r="AL110" s="57">
        <v>0</v>
      </c>
      <c r="AM110" s="57">
        <v>0</v>
      </c>
      <c r="AN110" s="70">
        <v>240</v>
      </c>
      <c r="AO110" s="70">
        <v>124.8</v>
      </c>
      <c r="AP110" s="70">
        <v>32.1</v>
      </c>
      <c r="AQ110" s="57">
        <v>0</v>
      </c>
      <c r="AR110" s="57">
        <v>0</v>
      </c>
      <c r="AS110" s="57">
        <v>0</v>
      </c>
      <c r="AT110" s="57">
        <v>0</v>
      </c>
      <c r="AU110" s="57">
        <v>0</v>
      </c>
      <c r="AV110" s="58">
        <v>0</v>
      </c>
      <c r="AW110" s="58">
        <v>0</v>
      </c>
      <c r="AX110" s="58">
        <v>9149500</v>
      </c>
      <c r="AY110" s="57">
        <v>0</v>
      </c>
      <c r="AZ110" s="58">
        <v>0</v>
      </c>
      <c r="BA110" s="58">
        <v>0</v>
      </c>
      <c r="BB110" s="58">
        <v>239000</v>
      </c>
      <c r="BC110" s="58">
        <v>0</v>
      </c>
      <c r="BD110" s="58">
        <v>9149500</v>
      </c>
      <c r="BE110" s="58">
        <v>0</v>
      </c>
      <c r="BF110" s="58">
        <v>8910500</v>
      </c>
      <c r="BG110" s="72">
        <v>240</v>
      </c>
      <c r="BH110" s="72">
        <v>250</v>
      </c>
      <c r="BI110" s="72">
        <v>10</v>
      </c>
      <c r="BJ110" s="72">
        <v>4.1666666666666661</v>
      </c>
      <c r="BK110" s="72">
        <v>249</v>
      </c>
      <c r="BL110" s="72">
        <v>9</v>
      </c>
      <c r="BM110" s="72">
        <v>3.75</v>
      </c>
      <c r="BN110" s="150" t="s">
        <v>1328</v>
      </c>
      <c r="BO110" s="72" t="s">
        <v>1474</v>
      </c>
    </row>
    <row r="111" spans="1:67" ht="27.6" customHeight="1">
      <c r="A111" s="55">
        <v>102</v>
      </c>
      <c r="B111" s="145" t="s">
        <v>140</v>
      </c>
      <c r="C111" s="147" t="s">
        <v>646</v>
      </c>
      <c r="D111" s="148" t="s">
        <v>800</v>
      </c>
      <c r="E111" s="145">
        <v>3</v>
      </c>
      <c r="F111" s="146" t="s">
        <v>1222</v>
      </c>
      <c r="G111" s="70">
        <v>0</v>
      </c>
      <c r="H111" s="57">
        <v>0</v>
      </c>
      <c r="I111" s="57">
        <v>0</v>
      </c>
      <c r="J111" s="57">
        <v>0</v>
      </c>
      <c r="K111" s="70">
        <v>0</v>
      </c>
      <c r="L111" s="57">
        <v>0</v>
      </c>
      <c r="M111" s="57">
        <v>0</v>
      </c>
      <c r="N111" s="57">
        <v>0</v>
      </c>
      <c r="O111" s="70">
        <v>0</v>
      </c>
      <c r="P111" s="57">
        <v>0</v>
      </c>
      <c r="Q111" s="57">
        <v>0</v>
      </c>
      <c r="R111" s="57">
        <v>0</v>
      </c>
      <c r="S111" s="70">
        <v>0</v>
      </c>
      <c r="T111" s="57">
        <v>0</v>
      </c>
      <c r="U111" s="57">
        <v>0</v>
      </c>
      <c r="V111" s="57">
        <v>0</v>
      </c>
      <c r="W111" s="57"/>
      <c r="X111" s="57"/>
      <c r="Y111" s="57"/>
      <c r="Z111" s="57">
        <v>239000</v>
      </c>
      <c r="AA111" s="57">
        <v>239000</v>
      </c>
      <c r="AB111" s="57">
        <v>0</v>
      </c>
      <c r="AC111" s="59">
        <v>20</v>
      </c>
      <c r="AD111" s="59">
        <v>1</v>
      </c>
      <c r="AE111" s="59">
        <v>20</v>
      </c>
      <c r="AF111" s="59">
        <v>1</v>
      </c>
      <c r="AG111" s="59">
        <v>0</v>
      </c>
      <c r="AH111" s="59">
        <v>0</v>
      </c>
      <c r="AI111" s="57">
        <v>0</v>
      </c>
      <c r="AJ111" s="57">
        <v>1050000</v>
      </c>
      <c r="AK111" s="58">
        <v>0</v>
      </c>
      <c r="AL111" s="57">
        <v>0</v>
      </c>
      <c r="AM111" s="57">
        <v>1050000</v>
      </c>
      <c r="AN111" s="70">
        <v>105</v>
      </c>
      <c r="AO111" s="70">
        <v>45</v>
      </c>
      <c r="AP111" s="70">
        <v>0</v>
      </c>
      <c r="AQ111" s="57">
        <v>0</v>
      </c>
      <c r="AR111" s="57">
        <v>0</v>
      </c>
      <c r="AS111" s="57">
        <v>2487800</v>
      </c>
      <c r="AT111" s="57">
        <v>0</v>
      </c>
      <c r="AU111" s="57">
        <v>0</v>
      </c>
      <c r="AV111" s="58">
        <v>0</v>
      </c>
      <c r="AW111" s="58">
        <v>2487800</v>
      </c>
      <c r="AX111" s="58">
        <v>5460000</v>
      </c>
      <c r="AY111" s="57">
        <v>0</v>
      </c>
      <c r="AZ111" s="58">
        <v>0</v>
      </c>
      <c r="BA111" s="58">
        <v>0</v>
      </c>
      <c r="BB111" s="58">
        <v>0</v>
      </c>
      <c r="BC111" s="58">
        <v>3537800</v>
      </c>
      <c r="BD111" s="58">
        <v>5460000</v>
      </c>
      <c r="BE111" s="58">
        <v>0</v>
      </c>
      <c r="BF111" s="58">
        <v>8997800</v>
      </c>
      <c r="BG111" s="72">
        <v>105</v>
      </c>
      <c r="BH111" s="72">
        <v>46</v>
      </c>
      <c r="BI111" s="72">
        <v>0</v>
      </c>
      <c r="BJ111" s="72">
        <v>0</v>
      </c>
      <c r="BK111" s="72">
        <v>45</v>
      </c>
      <c r="BL111" s="72">
        <v>0</v>
      </c>
      <c r="BM111" s="72">
        <v>0</v>
      </c>
      <c r="BN111" s="150" t="s">
        <v>1328</v>
      </c>
      <c r="BO111" s="72" t="s">
        <v>1474</v>
      </c>
    </row>
    <row r="112" spans="1:67" ht="27.6" customHeight="1">
      <c r="A112" s="55">
        <v>103</v>
      </c>
      <c r="B112" s="145" t="s">
        <v>106</v>
      </c>
      <c r="C112" s="147" t="s">
        <v>762</v>
      </c>
      <c r="D112" s="148" t="s">
        <v>709</v>
      </c>
      <c r="E112" s="145">
        <v>3</v>
      </c>
      <c r="F112" s="146" t="s">
        <v>1223</v>
      </c>
      <c r="G112" s="70">
        <v>0</v>
      </c>
      <c r="H112" s="57">
        <v>0</v>
      </c>
      <c r="I112" s="57">
        <v>0</v>
      </c>
      <c r="J112" s="57">
        <v>0</v>
      </c>
      <c r="K112" s="70">
        <v>0</v>
      </c>
      <c r="L112" s="57">
        <v>0</v>
      </c>
      <c r="M112" s="57">
        <v>0</v>
      </c>
      <c r="N112" s="57">
        <v>0</v>
      </c>
      <c r="O112" s="70">
        <v>30.3</v>
      </c>
      <c r="P112" s="57">
        <v>3105750</v>
      </c>
      <c r="Q112" s="57">
        <v>3105750</v>
      </c>
      <c r="R112" s="57">
        <v>0</v>
      </c>
      <c r="S112" s="70">
        <v>0</v>
      </c>
      <c r="T112" s="57">
        <v>0</v>
      </c>
      <c r="U112" s="57">
        <v>0</v>
      </c>
      <c r="V112" s="57">
        <v>0</v>
      </c>
      <c r="W112" s="57"/>
      <c r="X112" s="57"/>
      <c r="Y112" s="57"/>
      <c r="Z112" s="57">
        <v>0</v>
      </c>
      <c r="AA112" s="57">
        <v>0</v>
      </c>
      <c r="AB112" s="57">
        <v>0</v>
      </c>
      <c r="AC112" s="59">
        <v>40</v>
      </c>
      <c r="AD112" s="59">
        <v>2</v>
      </c>
      <c r="AE112" s="59">
        <v>40</v>
      </c>
      <c r="AF112" s="59">
        <v>2</v>
      </c>
      <c r="AG112" s="59">
        <v>0</v>
      </c>
      <c r="AH112" s="59">
        <v>0</v>
      </c>
      <c r="AI112" s="57">
        <v>0</v>
      </c>
      <c r="AJ112" s="57">
        <v>2100000</v>
      </c>
      <c r="AK112" s="58">
        <v>0</v>
      </c>
      <c r="AL112" s="57">
        <v>0</v>
      </c>
      <c r="AM112" s="57">
        <v>2100000</v>
      </c>
      <c r="AN112" s="70">
        <v>300</v>
      </c>
      <c r="AO112" s="70">
        <v>83</v>
      </c>
      <c r="AP112" s="70">
        <v>105.69999999999999</v>
      </c>
      <c r="AQ112" s="57">
        <v>0</v>
      </c>
      <c r="AR112" s="57">
        <v>0</v>
      </c>
      <c r="AS112" s="57">
        <v>14277105</v>
      </c>
      <c r="AT112" s="57">
        <v>0</v>
      </c>
      <c r="AU112" s="57">
        <v>0</v>
      </c>
      <c r="AV112" s="58">
        <v>0</v>
      </c>
      <c r="AW112" s="58">
        <v>14277105</v>
      </c>
      <c r="AX112" s="58">
        <v>10124091.704471812</v>
      </c>
      <c r="AY112" s="57">
        <v>0</v>
      </c>
      <c r="AZ112" s="58">
        <v>0</v>
      </c>
      <c r="BA112" s="58">
        <v>0</v>
      </c>
      <c r="BB112" s="58">
        <v>0</v>
      </c>
      <c r="BC112" s="58">
        <v>16377105</v>
      </c>
      <c r="BD112" s="58">
        <v>10124091.704471812</v>
      </c>
      <c r="BE112" s="58">
        <v>0</v>
      </c>
      <c r="BF112" s="58">
        <v>26501196.704471812</v>
      </c>
      <c r="BG112" s="72">
        <v>300</v>
      </c>
      <c r="BH112" s="72">
        <v>221</v>
      </c>
      <c r="BI112" s="72">
        <v>0</v>
      </c>
      <c r="BJ112" s="72">
        <v>0</v>
      </c>
      <c r="BK112" s="72">
        <v>219</v>
      </c>
      <c r="BL112" s="72">
        <v>0</v>
      </c>
      <c r="BM112" s="72">
        <v>0</v>
      </c>
      <c r="BN112" s="150" t="s">
        <v>1329</v>
      </c>
      <c r="BO112" s="72" t="s">
        <v>1474</v>
      </c>
    </row>
    <row r="113" spans="1:67" ht="27.6" customHeight="1">
      <c r="A113" s="55">
        <v>104</v>
      </c>
      <c r="B113" s="145" t="s">
        <v>107</v>
      </c>
      <c r="C113" s="147" t="s">
        <v>612</v>
      </c>
      <c r="D113" s="148" t="s">
        <v>657</v>
      </c>
      <c r="E113" s="145">
        <v>3</v>
      </c>
      <c r="F113" s="146" t="s">
        <v>1223</v>
      </c>
      <c r="G113" s="70">
        <v>0</v>
      </c>
      <c r="H113" s="57">
        <v>0</v>
      </c>
      <c r="I113" s="57">
        <v>0</v>
      </c>
      <c r="J113" s="57">
        <v>0</v>
      </c>
      <c r="K113" s="70">
        <v>0</v>
      </c>
      <c r="L113" s="57">
        <v>0</v>
      </c>
      <c r="M113" s="57">
        <v>0</v>
      </c>
      <c r="N113" s="57">
        <v>0</v>
      </c>
      <c r="O113" s="70">
        <v>0</v>
      </c>
      <c r="P113" s="57">
        <v>0</v>
      </c>
      <c r="Q113" s="57">
        <v>0</v>
      </c>
      <c r="R113" s="57">
        <v>0</v>
      </c>
      <c r="S113" s="70">
        <v>0</v>
      </c>
      <c r="T113" s="57">
        <v>0</v>
      </c>
      <c r="U113" s="57">
        <v>0</v>
      </c>
      <c r="V113" s="57">
        <v>0</v>
      </c>
      <c r="W113" s="57"/>
      <c r="X113" s="57"/>
      <c r="Y113" s="57"/>
      <c r="Z113" s="57">
        <v>0</v>
      </c>
      <c r="AA113" s="57">
        <v>0</v>
      </c>
      <c r="AB113" s="57">
        <v>0</v>
      </c>
      <c r="AC113" s="59">
        <v>40</v>
      </c>
      <c r="AD113" s="59">
        <v>2</v>
      </c>
      <c r="AE113" s="59">
        <v>40</v>
      </c>
      <c r="AF113" s="59">
        <v>2</v>
      </c>
      <c r="AG113" s="59">
        <v>0</v>
      </c>
      <c r="AH113" s="59">
        <v>0</v>
      </c>
      <c r="AI113" s="57">
        <v>0</v>
      </c>
      <c r="AJ113" s="57">
        <v>2100000</v>
      </c>
      <c r="AK113" s="58">
        <v>0</v>
      </c>
      <c r="AL113" s="57">
        <v>0</v>
      </c>
      <c r="AM113" s="57">
        <v>2100000</v>
      </c>
      <c r="AN113" s="70">
        <v>300</v>
      </c>
      <c r="AO113" s="70">
        <v>81.099999999999994</v>
      </c>
      <c r="AP113" s="70">
        <v>0</v>
      </c>
      <c r="AQ113" s="57">
        <v>0</v>
      </c>
      <c r="AR113" s="57">
        <v>0</v>
      </c>
      <c r="AS113" s="57">
        <v>31495660</v>
      </c>
      <c r="AT113" s="57">
        <v>0</v>
      </c>
      <c r="AU113" s="57">
        <v>0</v>
      </c>
      <c r="AV113" s="58">
        <v>0</v>
      </c>
      <c r="AW113" s="58">
        <v>31495660</v>
      </c>
      <c r="AX113" s="58">
        <v>25402524.627349325</v>
      </c>
      <c r="AY113" s="57">
        <v>0</v>
      </c>
      <c r="AZ113" s="58">
        <v>0</v>
      </c>
      <c r="BA113" s="58">
        <v>0</v>
      </c>
      <c r="BB113" s="58">
        <v>0</v>
      </c>
      <c r="BC113" s="58">
        <v>33595660</v>
      </c>
      <c r="BD113" s="58">
        <v>25402524.627349325</v>
      </c>
      <c r="BE113" s="58">
        <v>0</v>
      </c>
      <c r="BF113" s="58">
        <v>58998184.627349325</v>
      </c>
      <c r="BG113" s="72">
        <v>300</v>
      </c>
      <c r="BH113" s="72">
        <v>83.1</v>
      </c>
      <c r="BI113" s="72">
        <v>0</v>
      </c>
      <c r="BJ113" s="72">
        <v>0</v>
      </c>
      <c r="BK113" s="72">
        <v>81.099999999999994</v>
      </c>
      <c r="BL113" s="72">
        <v>0</v>
      </c>
      <c r="BM113" s="72">
        <v>0</v>
      </c>
      <c r="BN113" s="150" t="s">
        <v>1329</v>
      </c>
      <c r="BO113" s="72" t="s">
        <v>1474</v>
      </c>
    </row>
    <row r="114" spans="1:67" ht="27.6" customHeight="1">
      <c r="A114" s="55">
        <v>105</v>
      </c>
      <c r="B114" s="145" t="s">
        <v>108</v>
      </c>
      <c r="C114" s="147" t="s">
        <v>773</v>
      </c>
      <c r="D114" s="148" t="s">
        <v>734</v>
      </c>
      <c r="E114" s="145">
        <v>3</v>
      </c>
      <c r="F114" s="146" t="s">
        <v>1223</v>
      </c>
      <c r="G114" s="70">
        <v>0</v>
      </c>
      <c r="H114" s="57">
        <v>0</v>
      </c>
      <c r="I114" s="57">
        <v>0</v>
      </c>
      <c r="J114" s="57">
        <v>0</v>
      </c>
      <c r="K114" s="70">
        <v>0</v>
      </c>
      <c r="L114" s="57">
        <v>0</v>
      </c>
      <c r="M114" s="57">
        <v>0</v>
      </c>
      <c r="N114" s="57">
        <v>0</v>
      </c>
      <c r="O114" s="70">
        <v>30.7</v>
      </c>
      <c r="P114" s="57">
        <v>3146750</v>
      </c>
      <c r="Q114" s="57">
        <v>0</v>
      </c>
      <c r="R114" s="57">
        <v>3146750</v>
      </c>
      <c r="S114" s="70">
        <v>0</v>
      </c>
      <c r="T114" s="57">
        <v>0</v>
      </c>
      <c r="U114" s="57">
        <v>0</v>
      </c>
      <c r="V114" s="57">
        <v>0</v>
      </c>
      <c r="W114" s="57"/>
      <c r="X114" s="57"/>
      <c r="Y114" s="57"/>
      <c r="Z114" s="57">
        <v>0</v>
      </c>
      <c r="AA114" s="57">
        <v>0</v>
      </c>
      <c r="AB114" s="57">
        <v>0</v>
      </c>
      <c r="AC114" s="59">
        <v>10</v>
      </c>
      <c r="AD114" s="59">
        <v>1</v>
      </c>
      <c r="AE114" s="59">
        <v>10</v>
      </c>
      <c r="AF114" s="59">
        <v>1</v>
      </c>
      <c r="AG114" s="59">
        <v>0</v>
      </c>
      <c r="AH114" s="59">
        <v>0</v>
      </c>
      <c r="AI114" s="57">
        <v>0</v>
      </c>
      <c r="AJ114" s="57">
        <v>0</v>
      </c>
      <c r="AK114" s="58">
        <v>0</v>
      </c>
      <c r="AL114" s="57">
        <v>0</v>
      </c>
      <c r="AM114" s="57">
        <v>0</v>
      </c>
      <c r="AN114" s="70">
        <v>240</v>
      </c>
      <c r="AO114" s="70">
        <v>185.10000000000002</v>
      </c>
      <c r="AP114" s="70">
        <v>16.400000000000002</v>
      </c>
      <c r="AQ114" s="57">
        <v>0</v>
      </c>
      <c r="AR114" s="57">
        <v>0</v>
      </c>
      <c r="AS114" s="57">
        <v>0</v>
      </c>
      <c r="AT114" s="57">
        <v>0</v>
      </c>
      <c r="AU114" s="57">
        <v>0</v>
      </c>
      <c r="AV114" s="58">
        <v>0</v>
      </c>
      <c r="AW114" s="58">
        <v>0</v>
      </c>
      <c r="AX114" s="58">
        <v>4046796.8243681104</v>
      </c>
      <c r="AY114" s="57">
        <v>0</v>
      </c>
      <c r="AZ114" s="58">
        <v>0</v>
      </c>
      <c r="BA114" s="58">
        <v>0</v>
      </c>
      <c r="BB114" s="58">
        <v>0</v>
      </c>
      <c r="BC114" s="58">
        <v>0</v>
      </c>
      <c r="BD114" s="58">
        <v>4046796.8243681104</v>
      </c>
      <c r="BE114" s="58">
        <v>0</v>
      </c>
      <c r="BF114" s="58">
        <v>4046796.8243681104</v>
      </c>
      <c r="BG114" s="72">
        <v>240</v>
      </c>
      <c r="BH114" s="72">
        <v>233.20000000000002</v>
      </c>
      <c r="BI114" s="72">
        <v>0</v>
      </c>
      <c r="BJ114" s="72">
        <v>0</v>
      </c>
      <c r="BK114" s="72">
        <v>232.20000000000002</v>
      </c>
      <c r="BL114" s="72">
        <v>0</v>
      </c>
      <c r="BM114" s="72">
        <v>0</v>
      </c>
      <c r="BN114" s="150" t="s">
        <v>1329</v>
      </c>
      <c r="BO114" s="72" t="s">
        <v>1474</v>
      </c>
    </row>
    <row r="115" spans="1:67" ht="27.6" customHeight="1">
      <c r="A115" s="55">
        <v>106</v>
      </c>
      <c r="B115" s="145" t="s">
        <v>109</v>
      </c>
      <c r="C115" s="147" t="s">
        <v>772</v>
      </c>
      <c r="D115" s="148" t="s">
        <v>725</v>
      </c>
      <c r="E115" s="145">
        <v>3</v>
      </c>
      <c r="F115" s="146" t="s">
        <v>1223</v>
      </c>
      <c r="G115" s="70">
        <v>0</v>
      </c>
      <c r="H115" s="57">
        <v>0</v>
      </c>
      <c r="I115" s="57">
        <v>0</v>
      </c>
      <c r="J115" s="57">
        <v>0</v>
      </c>
      <c r="K115" s="70">
        <v>0</v>
      </c>
      <c r="L115" s="57">
        <v>0</v>
      </c>
      <c r="M115" s="57">
        <v>0</v>
      </c>
      <c r="N115" s="57">
        <v>0</v>
      </c>
      <c r="O115" s="70">
        <v>30.1</v>
      </c>
      <c r="P115" s="57">
        <v>3085250</v>
      </c>
      <c r="Q115" s="57">
        <v>3085250</v>
      </c>
      <c r="R115" s="57">
        <v>0</v>
      </c>
      <c r="S115" s="70">
        <v>30.8</v>
      </c>
      <c r="T115" s="57">
        <v>3157000</v>
      </c>
      <c r="U115" s="57">
        <v>3157000</v>
      </c>
      <c r="V115" s="57">
        <v>0</v>
      </c>
      <c r="W115" s="57"/>
      <c r="X115" s="57"/>
      <c r="Y115" s="57"/>
      <c r="Z115" s="57">
        <v>0</v>
      </c>
      <c r="AA115" s="57">
        <v>0</v>
      </c>
      <c r="AB115" s="57">
        <v>0</v>
      </c>
      <c r="AC115" s="59">
        <v>40</v>
      </c>
      <c r="AD115" s="59">
        <v>2</v>
      </c>
      <c r="AE115" s="59">
        <v>40</v>
      </c>
      <c r="AF115" s="59">
        <v>2</v>
      </c>
      <c r="AG115" s="59">
        <v>0</v>
      </c>
      <c r="AH115" s="59">
        <v>0</v>
      </c>
      <c r="AI115" s="57">
        <v>0</v>
      </c>
      <c r="AJ115" s="57">
        <v>2100000</v>
      </c>
      <c r="AK115" s="58">
        <v>0</v>
      </c>
      <c r="AL115" s="57">
        <v>0</v>
      </c>
      <c r="AM115" s="57">
        <v>2100000</v>
      </c>
      <c r="AN115" s="70">
        <v>270</v>
      </c>
      <c r="AO115" s="70">
        <v>165.8</v>
      </c>
      <c r="AP115" s="70">
        <v>0</v>
      </c>
      <c r="AQ115" s="57">
        <v>0</v>
      </c>
      <c r="AR115" s="57">
        <v>0</v>
      </c>
      <c r="AS115" s="57">
        <v>8955510</v>
      </c>
      <c r="AT115" s="57">
        <v>0</v>
      </c>
      <c r="AU115" s="57">
        <v>0</v>
      </c>
      <c r="AV115" s="58">
        <v>0</v>
      </c>
      <c r="AW115" s="58">
        <v>8955510</v>
      </c>
      <c r="AX115" s="58">
        <v>8581559.4944912493</v>
      </c>
      <c r="AY115" s="57">
        <v>0</v>
      </c>
      <c r="AZ115" s="58">
        <v>0</v>
      </c>
      <c r="BA115" s="58">
        <v>0</v>
      </c>
      <c r="BB115" s="58">
        <v>0</v>
      </c>
      <c r="BC115" s="58">
        <v>11055510</v>
      </c>
      <c r="BD115" s="58">
        <v>8581559.4944912493</v>
      </c>
      <c r="BE115" s="58">
        <v>0</v>
      </c>
      <c r="BF115" s="58">
        <v>19637069.494491249</v>
      </c>
      <c r="BG115" s="72">
        <v>270</v>
      </c>
      <c r="BH115" s="72">
        <v>228.70000000000002</v>
      </c>
      <c r="BI115" s="72">
        <v>0</v>
      </c>
      <c r="BJ115" s="72">
        <v>0</v>
      </c>
      <c r="BK115" s="72">
        <v>226.70000000000002</v>
      </c>
      <c r="BL115" s="72">
        <v>0</v>
      </c>
      <c r="BM115" s="72">
        <v>0</v>
      </c>
      <c r="BN115" s="150" t="s">
        <v>1329</v>
      </c>
      <c r="BO115" s="72" t="s">
        <v>1474</v>
      </c>
    </row>
    <row r="116" spans="1:67" ht="27.6" customHeight="1">
      <c r="A116" s="55">
        <v>107</v>
      </c>
      <c r="B116" s="145" t="s">
        <v>509</v>
      </c>
      <c r="C116" s="147" t="s">
        <v>799</v>
      </c>
      <c r="D116" s="148" t="s">
        <v>1448</v>
      </c>
      <c r="E116" s="145">
        <v>3</v>
      </c>
      <c r="F116" s="146" t="s">
        <v>1223</v>
      </c>
      <c r="G116" s="70">
        <v>0</v>
      </c>
      <c r="H116" s="57">
        <v>0</v>
      </c>
      <c r="I116" s="57">
        <v>0</v>
      </c>
      <c r="J116" s="57">
        <v>0</v>
      </c>
      <c r="K116" s="70">
        <v>0</v>
      </c>
      <c r="L116" s="57">
        <v>0</v>
      </c>
      <c r="M116" s="57">
        <v>0</v>
      </c>
      <c r="N116" s="57">
        <v>0</v>
      </c>
      <c r="O116" s="70">
        <v>0</v>
      </c>
      <c r="P116" s="57">
        <v>0</v>
      </c>
      <c r="Q116" s="57">
        <v>0</v>
      </c>
      <c r="R116" s="57">
        <v>0</v>
      </c>
      <c r="S116" s="70">
        <v>0</v>
      </c>
      <c r="T116" s="57">
        <v>0</v>
      </c>
      <c r="U116" s="57">
        <v>0</v>
      </c>
      <c r="V116" s="57">
        <v>0</v>
      </c>
      <c r="W116" s="57"/>
      <c r="X116" s="57"/>
      <c r="Y116" s="57"/>
      <c r="Z116" s="57">
        <v>0</v>
      </c>
      <c r="AA116" s="57">
        <v>0</v>
      </c>
      <c r="AB116" s="57">
        <v>0</v>
      </c>
      <c r="AC116" s="59">
        <v>60</v>
      </c>
      <c r="AD116" s="59">
        <v>3</v>
      </c>
      <c r="AE116" s="59">
        <v>60</v>
      </c>
      <c r="AF116" s="59">
        <v>3</v>
      </c>
      <c r="AG116" s="59">
        <v>0</v>
      </c>
      <c r="AH116" s="59">
        <v>0</v>
      </c>
      <c r="AI116" s="57">
        <v>0</v>
      </c>
      <c r="AJ116" s="57">
        <v>3150000</v>
      </c>
      <c r="AK116" s="58">
        <v>0</v>
      </c>
      <c r="AL116" s="57">
        <v>0</v>
      </c>
      <c r="AM116" s="57">
        <v>3150000</v>
      </c>
      <c r="AN116" s="70">
        <v>300</v>
      </c>
      <c r="AO116" s="70">
        <v>120</v>
      </c>
      <c r="AP116" s="70">
        <v>0</v>
      </c>
      <c r="AQ116" s="57">
        <v>0</v>
      </c>
      <c r="AR116" s="57">
        <v>0</v>
      </c>
      <c r="AS116" s="57">
        <v>23980107</v>
      </c>
      <c r="AT116" s="57">
        <v>0</v>
      </c>
      <c r="AU116" s="57">
        <v>0</v>
      </c>
      <c r="AV116" s="58">
        <v>0</v>
      </c>
      <c r="AW116" s="58">
        <v>23980107</v>
      </c>
      <c r="AX116" s="58">
        <v>17039144.523655217</v>
      </c>
      <c r="AY116" s="57">
        <v>0</v>
      </c>
      <c r="AZ116" s="58">
        <v>0</v>
      </c>
      <c r="BA116" s="58">
        <v>0</v>
      </c>
      <c r="BB116" s="58">
        <v>0</v>
      </c>
      <c r="BC116" s="58">
        <v>27130107</v>
      </c>
      <c r="BD116" s="58">
        <v>17039144.523655217</v>
      </c>
      <c r="BE116" s="58">
        <v>0</v>
      </c>
      <c r="BF116" s="58">
        <v>44169251.523655221</v>
      </c>
      <c r="BG116" s="72">
        <v>300</v>
      </c>
      <c r="BH116" s="72">
        <v>123</v>
      </c>
      <c r="BI116" s="72">
        <v>0</v>
      </c>
      <c r="BJ116" s="72">
        <v>0</v>
      </c>
      <c r="BK116" s="72">
        <v>120</v>
      </c>
      <c r="BL116" s="72">
        <v>0</v>
      </c>
      <c r="BM116" s="72">
        <v>0</v>
      </c>
      <c r="BN116" s="150" t="s">
        <v>1329</v>
      </c>
      <c r="BO116" s="72" t="s">
        <v>1474</v>
      </c>
    </row>
    <row r="117" spans="1:67" ht="27.6" customHeight="1">
      <c r="A117" s="55">
        <v>108</v>
      </c>
      <c r="B117" s="145" t="s">
        <v>520</v>
      </c>
      <c r="C117" s="147" t="s">
        <v>832</v>
      </c>
      <c r="D117" s="148" t="s">
        <v>833</v>
      </c>
      <c r="E117" s="145">
        <v>3</v>
      </c>
      <c r="F117" s="146" t="s">
        <v>1223</v>
      </c>
      <c r="G117" s="70">
        <v>0</v>
      </c>
      <c r="H117" s="57">
        <v>0</v>
      </c>
      <c r="I117" s="57">
        <v>0</v>
      </c>
      <c r="J117" s="57">
        <v>0</v>
      </c>
      <c r="K117" s="70">
        <v>0</v>
      </c>
      <c r="L117" s="57">
        <v>0</v>
      </c>
      <c r="M117" s="57">
        <v>0</v>
      </c>
      <c r="N117" s="57">
        <v>0</v>
      </c>
      <c r="O117" s="70">
        <v>60.2</v>
      </c>
      <c r="P117" s="57">
        <v>6170500</v>
      </c>
      <c r="Q117" s="57">
        <v>0</v>
      </c>
      <c r="R117" s="57">
        <v>6170500</v>
      </c>
      <c r="S117" s="70">
        <v>60.699999999999996</v>
      </c>
      <c r="T117" s="57">
        <v>6221750</v>
      </c>
      <c r="U117" s="57">
        <v>0</v>
      </c>
      <c r="V117" s="57">
        <v>6221750</v>
      </c>
      <c r="W117" s="57"/>
      <c r="X117" s="57"/>
      <c r="Y117" s="57"/>
      <c r="Z117" s="57">
        <v>0</v>
      </c>
      <c r="AA117" s="57">
        <v>0</v>
      </c>
      <c r="AB117" s="57">
        <v>0</v>
      </c>
      <c r="AC117" s="59">
        <v>80</v>
      </c>
      <c r="AD117" s="59">
        <v>4</v>
      </c>
      <c r="AE117" s="59">
        <v>60</v>
      </c>
      <c r="AF117" s="59">
        <v>3</v>
      </c>
      <c r="AG117" s="59">
        <v>20</v>
      </c>
      <c r="AH117" s="59">
        <v>1</v>
      </c>
      <c r="AI117" s="57">
        <v>1050000</v>
      </c>
      <c r="AJ117" s="57">
        <v>0</v>
      </c>
      <c r="AK117" s="58">
        <v>2100000</v>
      </c>
      <c r="AL117" s="57">
        <v>0</v>
      </c>
      <c r="AM117" s="57">
        <v>1050000</v>
      </c>
      <c r="AN117" s="70">
        <v>255</v>
      </c>
      <c r="AO117" s="70">
        <v>204.6</v>
      </c>
      <c r="AP117" s="70">
        <v>0</v>
      </c>
      <c r="AQ117" s="57">
        <v>0</v>
      </c>
      <c r="AR117" s="57">
        <v>0</v>
      </c>
      <c r="AS117" s="57">
        <v>0</v>
      </c>
      <c r="AT117" s="57">
        <v>0</v>
      </c>
      <c r="AU117" s="57">
        <v>0</v>
      </c>
      <c r="AV117" s="58">
        <v>0</v>
      </c>
      <c r="AW117" s="58">
        <v>0</v>
      </c>
      <c r="AX117" s="58">
        <v>0</v>
      </c>
      <c r="AY117" s="57">
        <v>0</v>
      </c>
      <c r="AZ117" s="58">
        <v>0</v>
      </c>
      <c r="BA117" s="58">
        <v>0</v>
      </c>
      <c r="BB117" s="58">
        <v>6221750</v>
      </c>
      <c r="BC117" s="58">
        <v>1050000</v>
      </c>
      <c r="BD117" s="58">
        <v>0</v>
      </c>
      <c r="BE117" s="58">
        <v>5171750</v>
      </c>
      <c r="BF117" s="58">
        <v>0</v>
      </c>
      <c r="BG117" s="72">
        <v>255</v>
      </c>
      <c r="BH117" s="72">
        <v>329.5</v>
      </c>
      <c r="BI117" s="72">
        <v>74.5</v>
      </c>
      <c r="BJ117" s="72">
        <v>29.215686274509807</v>
      </c>
      <c r="BK117" s="72">
        <v>325.5</v>
      </c>
      <c r="BL117" s="72">
        <v>70.5</v>
      </c>
      <c r="BM117" s="72">
        <v>27.647058823529413</v>
      </c>
      <c r="BN117" s="150" t="s">
        <v>1329</v>
      </c>
      <c r="BO117" s="72" t="s">
        <v>1474</v>
      </c>
    </row>
    <row r="118" spans="1:67" ht="27.6" customHeight="1">
      <c r="A118" s="55">
        <v>109</v>
      </c>
      <c r="B118" s="145" t="s">
        <v>110</v>
      </c>
      <c r="C118" s="147" t="s">
        <v>668</v>
      </c>
      <c r="D118" s="148" t="s">
        <v>780</v>
      </c>
      <c r="E118" s="145">
        <v>3</v>
      </c>
      <c r="F118" s="146" t="s">
        <v>1224</v>
      </c>
      <c r="G118" s="70">
        <v>0</v>
      </c>
      <c r="H118" s="57">
        <v>0</v>
      </c>
      <c r="I118" s="57">
        <v>0</v>
      </c>
      <c r="J118" s="57">
        <v>0</v>
      </c>
      <c r="K118" s="70">
        <v>0</v>
      </c>
      <c r="L118" s="57">
        <v>0</v>
      </c>
      <c r="M118" s="57">
        <v>0</v>
      </c>
      <c r="N118" s="57">
        <v>0</v>
      </c>
      <c r="O118" s="70">
        <v>61.500000000000007</v>
      </c>
      <c r="P118" s="57">
        <v>6303750.0000000009</v>
      </c>
      <c r="Q118" s="57">
        <v>0</v>
      </c>
      <c r="R118" s="57">
        <v>6303750</v>
      </c>
      <c r="S118" s="70">
        <v>91.300000000000011</v>
      </c>
      <c r="T118" s="57">
        <v>9358250.0000000019</v>
      </c>
      <c r="U118" s="57">
        <v>0</v>
      </c>
      <c r="V118" s="57">
        <v>9358250.0000000037</v>
      </c>
      <c r="W118" s="57"/>
      <c r="X118" s="57"/>
      <c r="Y118" s="57"/>
      <c r="Z118" s="57">
        <v>680000</v>
      </c>
      <c r="AA118" s="57">
        <v>0</v>
      </c>
      <c r="AB118" s="57">
        <v>680000</v>
      </c>
      <c r="AC118" s="59">
        <v>160</v>
      </c>
      <c r="AD118" s="59">
        <v>8</v>
      </c>
      <c r="AE118" s="59">
        <v>0</v>
      </c>
      <c r="AF118" s="59">
        <v>0</v>
      </c>
      <c r="AG118" s="59">
        <v>160</v>
      </c>
      <c r="AH118" s="59">
        <v>8</v>
      </c>
      <c r="AI118" s="57">
        <v>8250000</v>
      </c>
      <c r="AJ118" s="57">
        <v>0</v>
      </c>
      <c r="AK118" s="58">
        <v>3050000</v>
      </c>
      <c r="AL118" s="57">
        <v>5200000</v>
      </c>
      <c r="AM118" s="57">
        <v>0</v>
      </c>
      <c r="AN118" s="70">
        <v>300</v>
      </c>
      <c r="AO118" s="70">
        <v>438.4</v>
      </c>
      <c r="AP118" s="70">
        <v>101</v>
      </c>
      <c r="AQ118" s="57">
        <v>40817700</v>
      </c>
      <c r="AR118" s="57">
        <v>0</v>
      </c>
      <c r="AS118" s="57">
        <v>0</v>
      </c>
      <c r="AT118" s="57">
        <v>0</v>
      </c>
      <c r="AU118" s="57">
        <v>6138000</v>
      </c>
      <c r="AV118" s="58">
        <v>34679700</v>
      </c>
      <c r="AW118" s="58">
        <v>0</v>
      </c>
      <c r="AX118" s="58">
        <v>0</v>
      </c>
      <c r="AY118" s="57">
        <v>0</v>
      </c>
      <c r="AZ118" s="58">
        <v>0</v>
      </c>
      <c r="BA118" s="58">
        <v>0</v>
      </c>
      <c r="BB118" s="58">
        <v>49917950</v>
      </c>
      <c r="BC118" s="58">
        <v>0</v>
      </c>
      <c r="BD118" s="58">
        <v>0</v>
      </c>
      <c r="BE118" s="58">
        <v>49917950</v>
      </c>
      <c r="BF118" s="58">
        <v>0</v>
      </c>
      <c r="BG118" s="72">
        <v>300</v>
      </c>
      <c r="BH118" s="72">
        <v>700.2</v>
      </c>
      <c r="BI118" s="72">
        <v>400.20000000000005</v>
      </c>
      <c r="BJ118" s="72">
        <v>133.4</v>
      </c>
      <c r="BK118" s="72">
        <v>692.2</v>
      </c>
      <c r="BL118" s="72">
        <v>392.20000000000005</v>
      </c>
      <c r="BM118" s="72">
        <v>130.73333333333335</v>
      </c>
      <c r="BN118" s="150" t="s">
        <v>1330</v>
      </c>
      <c r="BO118" s="72" t="s">
        <v>1474</v>
      </c>
    </row>
    <row r="119" spans="1:67" ht="27.6" customHeight="1">
      <c r="A119" s="55">
        <v>110</v>
      </c>
      <c r="B119" s="145" t="s">
        <v>111</v>
      </c>
      <c r="C119" s="147" t="s">
        <v>772</v>
      </c>
      <c r="D119" s="148" t="s">
        <v>615</v>
      </c>
      <c r="E119" s="145">
        <v>3</v>
      </c>
      <c r="F119" s="146" t="s">
        <v>1224</v>
      </c>
      <c r="G119" s="70">
        <v>0</v>
      </c>
      <c r="H119" s="57">
        <v>0</v>
      </c>
      <c r="I119" s="57">
        <v>0</v>
      </c>
      <c r="J119" s="57">
        <v>0</v>
      </c>
      <c r="K119" s="70">
        <v>0</v>
      </c>
      <c r="L119" s="57">
        <v>0</v>
      </c>
      <c r="M119" s="57">
        <v>0</v>
      </c>
      <c r="N119" s="57">
        <v>0</v>
      </c>
      <c r="O119" s="70">
        <v>60.2</v>
      </c>
      <c r="P119" s="57">
        <v>6170500</v>
      </c>
      <c r="Q119" s="57">
        <v>0</v>
      </c>
      <c r="R119" s="57">
        <v>6170500</v>
      </c>
      <c r="S119" s="70">
        <v>91.500000000000014</v>
      </c>
      <c r="T119" s="57">
        <v>9378750.0000000019</v>
      </c>
      <c r="U119" s="57">
        <v>0</v>
      </c>
      <c r="V119" s="57">
        <v>9378750.0000000019</v>
      </c>
      <c r="W119" s="57"/>
      <c r="X119" s="57"/>
      <c r="Y119" s="57"/>
      <c r="Z119" s="57">
        <v>562500</v>
      </c>
      <c r="AA119" s="57">
        <v>0</v>
      </c>
      <c r="AB119" s="57">
        <v>562500</v>
      </c>
      <c r="AC119" s="59">
        <v>120</v>
      </c>
      <c r="AD119" s="59">
        <v>6</v>
      </c>
      <c r="AE119" s="59">
        <v>0</v>
      </c>
      <c r="AF119" s="59">
        <v>0</v>
      </c>
      <c r="AG119" s="59">
        <v>120</v>
      </c>
      <c r="AH119" s="59">
        <v>6</v>
      </c>
      <c r="AI119" s="57">
        <v>6300000</v>
      </c>
      <c r="AJ119" s="57">
        <v>0</v>
      </c>
      <c r="AK119" s="58">
        <v>0</v>
      </c>
      <c r="AL119" s="57">
        <v>6300000</v>
      </c>
      <c r="AM119" s="57">
        <v>0</v>
      </c>
      <c r="AN119" s="70">
        <v>300</v>
      </c>
      <c r="AO119" s="70">
        <v>394</v>
      </c>
      <c r="AP119" s="70">
        <v>27.400000000000002</v>
      </c>
      <c r="AQ119" s="57">
        <v>16571100</v>
      </c>
      <c r="AR119" s="57">
        <v>0</v>
      </c>
      <c r="AS119" s="57">
        <v>0</v>
      </c>
      <c r="AT119" s="57">
        <v>0</v>
      </c>
      <c r="AU119" s="57">
        <v>0</v>
      </c>
      <c r="AV119" s="58">
        <v>16571100</v>
      </c>
      <c r="AW119" s="58">
        <v>0</v>
      </c>
      <c r="AX119" s="58">
        <v>0</v>
      </c>
      <c r="AY119" s="57">
        <v>0</v>
      </c>
      <c r="AZ119" s="58">
        <v>0</v>
      </c>
      <c r="BA119" s="58">
        <v>0</v>
      </c>
      <c r="BB119" s="58">
        <v>32812350</v>
      </c>
      <c r="BC119" s="58">
        <v>0</v>
      </c>
      <c r="BD119" s="58">
        <v>0</v>
      </c>
      <c r="BE119" s="58">
        <v>32812350</v>
      </c>
      <c r="BF119" s="58">
        <v>0</v>
      </c>
      <c r="BG119" s="72">
        <v>300</v>
      </c>
      <c r="BH119" s="72">
        <v>579.1</v>
      </c>
      <c r="BI119" s="72">
        <v>279.10000000000002</v>
      </c>
      <c r="BJ119" s="72">
        <v>93.033333333333346</v>
      </c>
      <c r="BK119" s="72">
        <v>573.1</v>
      </c>
      <c r="BL119" s="72">
        <v>273.10000000000002</v>
      </c>
      <c r="BM119" s="72">
        <v>91.033333333333346</v>
      </c>
      <c r="BN119" s="150" t="s">
        <v>1330</v>
      </c>
      <c r="BO119" s="72" t="s">
        <v>1474</v>
      </c>
    </row>
    <row r="120" spans="1:67" ht="27.6" customHeight="1">
      <c r="A120" s="55">
        <v>111</v>
      </c>
      <c r="B120" s="145" t="s">
        <v>112</v>
      </c>
      <c r="C120" s="147" t="s">
        <v>774</v>
      </c>
      <c r="D120" s="148" t="s">
        <v>775</v>
      </c>
      <c r="E120" s="145">
        <v>3</v>
      </c>
      <c r="F120" s="146" t="s">
        <v>1224</v>
      </c>
      <c r="G120" s="70">
        <v>0</v>
      </c>
      <c r="H120" s="57">
        <v>0</v>
      </c>
      <c r="I120" s="57">
        <v>0</v>
      </c>
      <c r="J120" s="57">
        <v>0</v>
      </c>
      <c r="K120" s="70">
        <v>0</v>
      </c>
      <c r="L120" s="57">
        <v>0</v>
      </c>
      <c r="M120" s="57">
        <v>0</v>
      </c>
      <c r="N120" s="57">
        <v>0</v>
      </c>
      <c r="O120" s="70">
        <v>61.000000000000007</v>
      </c>
      <c r="P120" s="57">
        <v>6252500.0000000009</v>
      </c>
      <c r="Q120" s="57">
        <v>0</v>
      </c>
      <c r="R120" s="57">
        <v>6252500</v>
      </c>
      <c r="S120" s="70">
        <v>60.400000000000006</v>
      </c>
      <c r="T120" s="57">
        <v>6191000.0000000009</v>
      </c>
      <c r="U120" s="57">
        <v>0</v>
      </c>
      <c r="V120" s="57">
        <v>6191000.0000000019</v>
      </c>
      <c r="W120" s="57"/>
      <c r="X120" s="57"/>
      <c r="Y120" s="57"/>
      <c r="Z120" s="57">
        <v>680000</v>
      </c>
      <c r="AA120" s="57">
        <v>0</v>
      </c>
      <c r="AB120" s="57">
        <v>680000</v>
      </c>
      <c r="AC120" s="59">
        <v>120</v>
      </c>
      <c r="AD120" s="59">
        <v>5</v>
      </c>
      <c r="AE120" s="59">
        <v>0</v>
      </c>
      <c r="AF120" s="59">
        <v>0</v>
      </c>
      <c r="AG120" s="59">
        <v>120</v>
      </c>
      <c r="AH120" s="59">
        <v>5</v>
      </c>
      <c r="AI120" s="57">
        <v>6200000</v>
      </c>
      <c r="AJ120" s="57">
        <v>0</v>
      </c>
      <c r="AK120" s="58">
        <v>3050000</v>
      </c>
      <c r="AL120" s="57">
        <v>3150000</v>
      </c>
      <c r="AM120" s="57">
        <v>0</v>
      </c>
      <c r="AN120" s="70">
        <v>300</v>
      </c>
      <c r="AO120" s="70">
        <v>290</v>
      </c>
      <c r="AP120" s="70">
        <v>119</v>
      </c>
      <c r="AQ120" s="57">
        <v>18584500</v>
      </c>
      <c r="AR120" s="57">
        <v>0</v>
      </c>
      <c r="AS120" s="57">
        <v>0</v>
      </c>
      <c r="AT120" s="57">
        <v>0</v>
      </c>
      <c r="AU120" s="57">
        <v>0</v>
      </c>
      <c r="AV120" s="58">
        <v>18584500</v>
      </c>
      <c r="AW120" s="58">
        <v>0</v>
      </c>
      <c r="AX120" s="58">
        <v>0</v>
      </c>
      <c r="AY120" s="57">
        <v>0</v>
      </c>
      <c r="AZ120" s="58">
        <v>0</v>
      </c>
      <c r="BA120" s="58">
        <v>0</v>
      </c>
      <c r="BB120" s="58">
        <v>28605500</v>
      </c>
      <c r="BC120" s="58">
        <v>0</v>
      </c>
      <c r="BD120" s="58">
        <v>0</v>
      </c>
      <c r="BE120" s="58">
        <v>28605500</v>
      </c>
      <c r="BF120" s="58">
        <v>0</v>
      </c>
      <c r="BG120" s="72">
        <v>300</v>
      </c>
      <c r="BH120" s="72">
        <v>535.4</v>
      </c>
      <c r="BI120" s="72">
        <v>235.39999999999998</v>
      </c>
      <c r="BJ120" s="72">
        <v>78.466666666666669</v>
      </c>
      <c r="BK120" s="72">
        <v>530.4</v>
      </c>
      <c r="BL120" s="72">
        <v>230.39999999999998</v>
      </c>
      <c r="BM120" s="72">
        <v>76.8</v>
      </c>
      <c r="BN120" s="150" t="s">
        <v>1330</v>
      </c>
      <c r="BO120" s="72" t="s">
        <v>1474</v>
      </c>
    </row>
    <row r="121" spans="1:67" ht="27.6" customHeight="1">
      <c r="A121" s="55">
        <v>112</v>
      </c>
      <c r="B121" s="145" t="s">
        <v>113</v>
      </c>
      <c r="C121" s="147" t="s">
        <v>778</v>
      </c>
      <c r="D121" s="148" t="s">
        <v>779</v>
      </c>
      <c r="E121" s="145">
        <v>3</v>
      </c>
      <c r="F121" s="146" t="s">
        <v>1224</v>
      </c>
      <c r="G121" s="70">
        <v>0</v>
      </c>
      <c r="H121" s="57">
        <v>0</v>
      </c>
      <c r="I121" s="57">
        <v>0</v>
      </c>
      <c r="J121" s="57">
        <v>0</v>
      </c>
      <c r="K121" s="70">
        <v>0</v>
      </c>
      <c r="L121" s="57">
        <v>0</v>
      </c>
      <c r="M121" s="57">
        <v>0</v>
      </c>
      <c r="N121" s="57">
        <v>0</v>
      </c>
      <c r="O121" s="70">
        <v>90.199999999999989</v>
      </c>
      <c r="P121" s="57">
        <v>9245499.9999999981</v>
      </c>
      <c r="Q121" s="57">
        <v>0</v>
      </c>
      <c r="R121" s="57">
        <v>9245500</v>
      </c>
      <c r="S121" s="70">
        <v>122.39999999999999</v>
      </c>
      <c r="T121" s="57">
        <v>12546000</v>
      </c>
      <c r="U121" s="57">
        <v>0</v>
      </c>
      <c r="V121" s="57">
        <v>12546000</v>
      </c>
      <c r="W121" s="57"/>
      <c r="X121" s="57"/>
      <c r="Y121" s="57"/>
      <c r="Z121" s="57">
        <v>562500</v>
      </c>
      <c r="AA121" s="57">
        <v>0</v>
      </c>
      <c r="AB121" s="57">
        <v>562500</v>
      </c>
      <c r="AC121" s="59">
        <v>80</v>
      </c>
      <c r="AD121" s="59">
        <v>4</v>
      </c>
      <c r="AE121" s="59">
        <v>0</v>
      </c>
      <c r="AF121" s="59">
        <v>0</v>
      </c>
      <c r="AG121" s="59">
        <v>80</v>
      </c>
      <c r="AH121" s="59">
        <v>4</v>
      </c>
      <c r="AI121" s="57">
        <v>4200000</v>
      </c>
      <c r="AJ121" s="57">
        <v>0</v>
      </c>
      <c r="AK121" s="58">
        <v>0</v>
      </c>
      <c r="AL121" s="57">
        <v>4200000</v>
      </c>
      <c r="AM121" s="57">
        <v>0</v>
      </c>
      <c r="AN121" s="70">
        <v>105</v>
      </c>
      <c r="AO121" s="70">
        <v>292.7</v>
      </c>
      <c r="AP121" s="70">
        <v>0</v>
      </c>
      <c r="AQ121" s="57">
        <v>25621050</v>
      </c>
      <c r="AR121" s="57">
        <v>0</v>
      </c>
      <c r="AS121" s="57">
        <v>0</v>
      </c>
      <c r="AT121" s="57">
        <v>0</v>
      </c>
      <c r="AU121" s="57">
        <v>14837550</v>
      </c>
      <c r="AV121" s="58">
        <v>10783500</v>
      </c>
      <c r="AW121" s="58">
        <v>0</v>
      </c>
      <c r="AX121" s="58">
        <v>0</v>
      </c>
      <c r="AY121" s="57">
        <v>0</v>
      </c>
      <c r="AZ121" s="58">
        <v>0</v>
      </c>
      <c r="BA121" s="58">
        <v>0</v>
      </c>
      <c r="BB121" s="58">
        <v>28092000</v>
      </c>
      <c r="BC121" s="58">
        <v>0</v>
      </c>
      <c r="BD121" s="58">
        <v>0</v>
      </c>
      <c r="BE121" s="58">
        <v>28092000</v>
      </c>
      <c r="BF121" s="58">
        <v>0</v>
      </c>
      <c r="BG121" s="72">
        <v>105</v>
      </c>
      <c r="BH121" s="72">
        <v>509.29999999999995</v>
      </c>
      <c r="BI121" s="72">
        <v>404.29999999999995</v>
      </c>
      <c r="BJ121" s="72">
        <v>385.04761904761898</v>
      </c>
      <c r="BK121" s="72">
        <v>505.29999999999995</v>
      </c>
      <c r="BL121" s="72">
        <v>400.29999999999995</v>
      </c>
      <c r="BM121" s="72">
        <v>381.23809523809518</v>
      </c>
      <c r="BN121" s="150" t="s">
        <v>1330</v>
      </c>
      <c r="BO121" s="72" t="s">
        <v>1474</v>
      </c>
    </row>
    <row r="122" spans="1:67" ht="27.6" customHeight="1">
      <c r="A122" s="55">
        <v>113</v>
      </c>
      <c r="B122" s="145" t="s">
        <v>114</v>
      </c>
      <c r="C122" s="147" t="s">
        <v>683</v>
      </c>
      <c r="D122" s="148" t="s">
        <v>659</v>
      </c>
      <c r="E122" s="145">
        <v>3</v>
      </c>
      <c r="F122" s="146" t="s">
        <v>1224</v>
      </c>
      <c r="G122" s="70">
        <v>0</v>
      </c>
      <c r="H122" s="57">
        <v>0</v>
      </c>
      <c r="I122" s="57">
        <v>0</v>
      </c>
      <c r="J122" s="57">
        <v>0</v>
      </c>
      <c r="K122" s="70">
        <v>0</v>
      </c>
      <c r="L122" s="57">
        <v>0</v>
      </c>
      <c r="M122" s="57">
        <v>0</v>
      </c>
      <c r="N122" s="57">
        <v>0</v>
      </c>
      <c r="O122" s="70">
        <v>121.19999999999999</v>
      </c>
      <c r="P122" s="57">
        <v>12422999.999999998</v>
      </c>
      <c r="Q122" s="57">
        <v>0</v>
      </c>
      <c r="R122" s="57">
        <v>12423000</v>
      </c>
      <c r="S122" s="70">
        <v>105.6</v>
      </c>
      <c r="T122" s="57">
        <v>10824000</v>
      </c>
      <c r="U122" s="57">
        <v>0</v>
      </c>
      <c r="V122" s="57">
        <v>10824000</v>
      </c>
      <c r="W122" s="57"/>
      <c r="X122" s="57"/>
      <c r="Y122" s="57"/>
      <c r="Z122" s="57">
        <v>562500</v>
      </c>
      <c r="AA122" s="57">
        <v>0</v>
      </c>
      <c r="AB122" s="57">
        <v>562500</v>
      </c>
      <c r="AC122" s="59">
        <v>180</v>
      </c>
      <c r="AD122" s="59">
        <v>9</v>
      </c>
      <c r="AE122" s="59">
        <v>0</v>
      </c>
      <c r="AF122" s="59">
        <v>0</v>
      </c>
      <c r="AG122" s="59">
        <v>180</v>
      </c>
      <c r="AH122" s="59">
        <v>9</v>
      </c>
      <c r="AI122" s="57">
        <v>9450000</v>
      </c>
      <c r="AJ122" s="57">
        <v>0</v>
      </c>
      <c r="AK122" s="58">
        <v>2100000</v>
      </c>
      <c r="AL122" s="57">
        <v>7350000</v>
      </c>
      <c r="AM122" s="57">
        <v>0</v>
      </c>
      <c r="AN122" s="70">
        <v>255</v>
      </c>
      <c r="AO122" s="70">
        <v>405.4</v>
      </c>
      <c r="AP122" s="70">
        <v>0</v>
      </c>
      <c r="AQ122" s="57">
        <v>21808000</v>
      </c>
      <c r="AR122" s="57">
        <v>0</v>
      </c>
      <c r="AS122" s="57">
        <v>0</v>
      </c>
      <c r="AT122" s="57">
        <v>0</v>
      </c>
      <c r="AU122" s="57">
        <v>0</v>
      </c>
      <c r="AV122" s="58">
        <v>21808000</v>
      </c>
      <c r="AW122" s="58">
        <v>0</v>
      </c>
      <c r="AX122" s="58">
        <v>0</v>
      </c>
      <c r="AY122" s="57">
        <v>0</v>
      </c>
      <c r="AZ122" s="58">
        <v>0</v>
      </c>
      <c r="BA122" s="58">
        <v>0</v>
      </c>
      <c r="BB122" s="58">
        <v>40544500</v>
      </c>
      <c r="BC122" s="58">
        <v>0</v>
      </c>
      <c r="BD122" s="58">
        <v>0</v>
      </c>
      <c r="BE122" s="58">
        <v>40544500</v>
      </c>
      <c r="BF122" s="58">
        <v>0</v>
      </c>
      <c r="BG122" s="72">
        <v>255</v>
      </c>
      <c r="BH122" s="72">
        <v>641.19999999999993</v>
      </c>
      <c r="BI122" s="72">
        <v>386.19999999999993</v>
      </c>
      <c r="BJ122" s="72">
        <v>151.45098039215682</v>
      </c>
      <c r="BK122" s="72">
        <v>632.19999999999993</v>
      </c>
      <c r="BL122" s="72">
        <v>377.19999999999993</v>
      </c>
      <c r="BM122" s="72">
        <v>147.92156862745097</v>
      </c>
      <c r="BN122" s="150" t="s">
        <v>1330</v>
      </c>
      <c r="BO122" s="72" t="s">
        <v>1474</v>
      </c>
    </row>
    <row r="123" spans="1:67" ht="27.6" customHeight="1">
      <c r="A123" s="55">
        <v>114</v>
      </c>
      <c r="B123" s="145" t="s">
        <v>115</v>
      </c>
      <c r="C123" s="147" t="s">
        <v>776</v>
      </c>
      <c r="D123" s="148" t="s">
        <v>777</v>
      </c>
      <c r="E123" s="145">
        <v>3</v>
      </c>
      <c r="F123" s="146" t="s">
        <v>1224</v>
      </c>
      <c r="G123" s="70">
        <v>0</v>
      </c>
      <c r="H123" s="57">
        <v>0</v>
      </c>
      <c r="I123" s="57">
        <v>0</v>
      </c>
      <c r="J123" s="57">
        <v>0</v>
      </c>
      <c r="K123" s="70">
        <v>0</v>
      </c>
      <c r="L123" s="57">
        <v>0</v>
      </c>
      <c r="M123" s="57">
        <v>0</v>
      </c>
      <c r="N123" s="57">
        <v>0</v>
      </c>
      <c r="O123" s="70">
        <v>91.1</v>
      </c>
      <c r="P123" s="57">
        <v>9337750</v>
      </c>
      <c r="Q123" s="57">
        <v>0</v>
      </c>
      <c r="R123" s="57">
        <v>9337750</v>
      </c>
      <c r="S123" s="70">
        <v>30.3</v>
      </c>
      <c r="T123" s="57">
        <v>3105750</v>
      </c>
      <c r="U123" s="57">
        <v>0</v>
      </c>
      <c r="V123" s="57">
        <v>3105750</v>
      </c>
      <c r="W123" s="57"/>
      <c r="X123" s="57"/>
      <c r="Y123" s="57"/>
      <c r="Z123" s="57">
        <v>680000</v>
      </c>
      <c r="AA123" s="57">
        <v>0</v>
      </c>
      <c r="AB123" s="57">
        <v>680000</v>
      </c>
      <c r="AC123" s="59">
        <v>140</v>
      </c>
      <c r="AD123" s="59">
        <v>6</v>
      </c>
      <c r="AE123" s="59">
        <v>0</v>
      </c>
      <c r="AF123" s="59">
        <v>0</v>
      </c>
      <c r="AG123" s="59">
        <v>140</v>
      </c>
      <c r="AH123" s="59">
        <v>6</v>
      </c>
      <c r="AI123" s="57">
        <v>7250000</v>
      </c>
      <c r="AJ123" s="57">
        <v>0</v>
      </c>
      <c r="AK123" s="58">
        <v>2000000</v>
      </c>
      <c r="AL123" s="57">
        <v>5250000</v>
      </c>
      <c r="AM123" s="57">
        <v>0</v>
      </c>
      <c r="AN123" s="70">
        <v>240</v>
      </c>
      <c r="AO123" s="70">
        <v>355.1</v>
      </c>
      <c r="AP123" s="70">
        <v>152.9</v>
      </c>
      <c r="AQ123" s="57">
        <v>45694000</v>
      </c>
      <c r="AR123" s="57">
        <v>0</v>
      </c>
      <c r="AS123" s="57">
        <v>0</v>
      </c>
      <c r="AT123" s="57">
        <v>0</v>
      </c>
      <c r="AU123" s="57">
        <v>11355300</v>
      </c>
      <c r="AV123" s="58">
        <v>34338700</v>
      </c>
      <c r="AW123" s="58">
        <v>0</v>
      </c>
      <c r="AX123" s="58">
        <v>0</v>
      </c>
      <c r="AY123" s="57">
        <v>0</v>
      </c>
      <c r="AZ123" s="58">
        <v>0</v>
      </c>
      <c r="BA123" s="58">
        <v>0</v>
      </c>
      <c r="BB123" s="58">
        <v>43374450</v>
      </c>
      <c r="BC123" s="58">
        <v>0</v>
      </c>
      <c r="BD123" s="58">
        <v>0</v>
      </c>
      <c r="BE123" s="58">
        <v>43374450</v>
      </c>
      <c r="BF123" s="58">
        <v>0</v>
      </c>
      <c r="BG123" s="72">
        <v>240</v>
      </c>
      <c r="BH123" s="72">
        <v>635.4</v>
      </c>
      <c r="BI123" s="72">
        <v>395.4</v>
      </c>
      <c r="BJ123" s="72">
        <v>164.75</v>
      </c>
      <c r="BK123" s="72">
        <v>629.4</v>
      </c>
      <c r="BL123" s="72">
        <v>389.4</v>
      </c>
      <c r="BM123" s="72">
        <v>162.24999999999997</v>
      </c>
      <c r="BN123" s="150" t="s">
        <v>1330</v>
      </c>
      <c r="BO123" s="72" t="s">
        <v>1474</v>
      </c>
    </row>
    <row r="124" spans="1:67" ht="27.6" customHeight="1">
      <c r="A124" s="55">
        <v>115</v>
      </c>
      <c r="B124" s="145" t="s">
        <v>116</v>
      </c>
      <c r="C124" s="147" t="s">
        <v>774</v>
      </c>
      <c r="D124" s="148" t="s">
        <v>630</v>
      </c>
      <c r="E124" s="145">
        <v>3</v>
      </c>
      <c r="F124" s="146" t="s">
        <v>1224</v>
      </c>
      <c r="G124" s="70">
        <v>0</v>
      </c>
      <c r="H124" s="57">
        <v>0</v>
      </c>
      <c r="I124" s="57">
        <v>0</v>
      </c>
      <c r="J124" s="57">
        <v>0</v>
      </c>
      <c r="K124" s="70">
        <v>0</v>
      </c>
      <c r="L124" s="57">
        <v>0</v>
      </c>
      <c r="M124" s="57">
        <v>0</v>
      </c>
      <c r="N124" s="57">
        <v>0</v>
      </c>
      <c r="O124" s="70">
        <v>0</v>
      </c>
      <c r="P124" s="57">
        <v>0</v>
      </c>
      <c r="Q124" s="57">
        <v>0</v>
      </c>
      <c r="R124" s="57">
        <v>0</v>
      </c>
      <c r="S124" s="70">
        <v>0</v>
      </c>
      <c r="T124" s="57">
        <v>0</v>
      </c>
      <c r="U124" s="57">
        <v>0</v>
      </c>
      <c r="V124" s="57">
        <v>0</v>
      </c>
      <c r="W124" s="57"/>
      <c r="X124" s="57"/>
      <c r="Y124" s="57"/>
      <c r="Z124" s="57">
        <v>0</v>
      </c>
      <c r="AA124" s="57">
        <v>0</v>
      </c>
      <c r="AB124" s="57">
        <v>0</v>
      </c>
      <c r="AC124" s="59">
        <v>0</v>
      </c>
      <c r="AD124" s="59">
        <v>0</v>
      </c>
      <c r="AE124" s="59">
        <v>0</v>
      </c>
      <c r="AF124" s="59">
        <v>0</v>
      </c>
      <c r="AG124" s="59">
        <v>0</v>
      </c>
      <c r="AH124" s="59">
        <v>0</v>
      </c>
      <c r="AI124" s="57">
        <v>0</v>
      </c>
      <c r="AJ124" s="57">
        <v>0</v>
      </c>
      <c r="AK124" s="58">
        <v>0</v>
      </c>
      <c r="AL124" s="57">
        <v>0</v>
      </c>
      <c r="AM124" s="57">
        <v>0</v>
      </c>
      <c r="AN124" s="70">
        <v>0</v>
      </c>
      <c r="AO124" s="70">
        <v>0</v>
      </c>
      <c r="AP124" s="70">
        <v>0</v>
      </c>
      <c r="AQ124" s="57">
        <v>0</v>
      </c>
      <c r="AR124" s="57">
        <v>0</v>
      </c>
      <c r="AS124" s="57">
        <v>0</v>
      </c>
      <c r="AT124" s="57">
        <v>0</v>
      </c>
      <c r="AU124" s="57">
        <v>0</v>
      </c>
      <c r="AV124" s="58">
        <v>0</v>
      </c>
      <c r="AW124" s="58">
        <v>0</v>
      </c>
      <c r="AX124" s="58">
        <v>0</v>
      </c>
      <c r="AY124" s="57">
        <v>0</v>
      </c>
      <c r="AZ124" s="58">
        <v>0</v>
      </c>
      <c r="BA124" s="58">
        <v>0</v>
      </c>
      <c r="BB124" s="58">
        <v>0</v>
      </c>
      <c r="BC124" s="58">
        <v>0</v>
      </c>
      <c r="BD124" s="58">
        <v>0</v>
      </c>
      <c r="BE124" s="58">
        <v>0</v>
      </c>
      <c r="BF124" s="58">
        <v>0</v>
      </c>
      <c r="BG124" s="72">
        <v>0</v>
      </c>
      <c r="BH124" s="72">
        <v>0</v>
      </c>
      <c r="BI124" s="72">
        <v>0</v>
      </c>
      <c r="BJ124" s="72">
        <v>0</v>
      </c>
      <c r="BK124" s="72">
        <v>0</v>
      </c>
      <c r="BL124" s="72">
        <v>0</v>
      </c>
      <c r="BM124" s="72">
        <v>0</v>
      </c>
      <c r="BN124" s="150" t="s">
        <v>1330</v>
      </c>
      <c r="BO124" s="72" t="s">
        <v>1474</v>
      </c>
    </row>
    <row r="125" spans="1:67" ht="27.6" customHeight="1">
      <c r="A125" s="55">
        <v>116</v>
      </c>
      <c r="B125" s="145" t="s">
        <v>117</v>
      </c>
      <c r="C125" s="147" t="s">
        <v>782</v>
      </c>
      <c r="D125" s="148" t="s">
        <v>749</v>
      </c>
      <c r="E125" s="145">
        <v>3</v>
      </c>
      <c r="F125" s="146" t="s">
        <v>1225</v>
      </c>
      <c r="G125" s="70">
        <v>0</v>
      </c>
      <c r="H125" s="57">
        <v>0</v>
      </c>
      <c r="I125" s="57">
        <v>0</v>
      </c>
      <c r="J125" s="57">
        <v>0</v>
      </c>
      <c r="K125" s="70">
        <v>0</v>
      </c>
      <c r="L125" s="57">
        <v>0</v>
      </c>
      <c r="M125" s="57">
        <v>0</v>
      </c>
      <c r="N125" s="57">
        <v>0</v>
      </c>
      <c r="O125" s="70">
        <v>75.399999999999991</v>
      </c>
      <c r="P125" s="57">
        <v>7728499.9999999991</v>
      </c>
      <c r="Q125" s="57">
        <v>0</v>
      </c>
      <c r="R125" s="57">
        <v>7728500</v>
      </c>
      <c r="S125" s="70">
        <v>91</v>
      </c>
      <c r="T125" s="57">
        <v>9327500</v>
      </c>
      <c r="U125" s="57">
        <v>0</v>
      </c>
      <c r="V125" s="57">
        <v>9327500</v>
      </c>
      <c r="W125" s="57"/>
      <c r="X125" s="57"/>
      <c r="Y125" s="57"/>
      <c r="Z125" s="57">
        <v>239000</v>
      </c>
      <c r="AA125" s="57">
        <v>0</v>
      </c>
      <c r="AB125" s="57">
        <v>239000</v>
      </c>
      <c r="AC125" s="59">
        <v>100</v>
      </c>
      <c r="AD125" s="59">
        <v>5</v>
      </c>
      <c r="AE125" s="59">
        <v>0</v>
      </c>
      <c r="AF125" s="59">
        <v>0</v>
      </c>
      <c r="AG125" s="59">
        <v>100</v>
      </c>
      <c r="AH125" s="59">
        <v>5</v>
      </c>
      <c r="AI125" s="57">
        <v>5250000</v>
      </c>
      <c r="AJ125" s="57">
        <v>0</v>
      </c>
      <c r="AK125" s="58">
        <v>3150000</v>
      </c>
      <c r="AL125" s="57">
        <v>2100000</v>
      </c>
      <c r="AM125" s="57">
        <v>0</v>
      </c>
      <c r="AN125" s="70">
        <v>300</v>
      </c>
      <c r="AO125" s="70">
        <v>481.4</v>
      </c>
      <c r="AP125" s="70">
        <v>0</v>
      </c>
      <c r="AQ125" s="57">
        <v>26303000</v>
      </c>
      <c r="AR125" s="57">
        <v>0</v>
      </c>
      <c r="AS125" s="57">
        <v>0</v>
      </c>
      <c r="AT125" s="57">
        <v>0</v>
      </c>
      <c r="AU125" s="57">
        <v>14558000</v>
      </c>
      <c r="AV125" s="58">
        <v>11745000</v>
      </c>
      <c r="AW125" s="58">
        <v>0</v>
      </c>
      <c r="AX125" s="58">
        <v>0</v>
      </c>
      <c r="AY125" s="57">
        <v>0</v>
      </c>
      <c r="AZ125" s="58">
        <v>0</v>
      </c>
      <c r="BA125" s="58">
        <v>0</v>
      </c>
      <c r="BB125" s="58">
        <v>23411500</v>
      </c>
      <c r="BC125" s="58">
        <v>0</v>
      </c>
      <c r="BD125" s="58">
        <v>0</v>
      </c>
      <c r="BE125" s="58">
        <v>23411500</v>
      </c>
      <c r="BF125" s="58">
        <v>0</v>
      </c>
      <c r="BG125" s="72">
        <v>300</v>
      </c>
      <c r="BH125" s="72">
        <v>652.79999999999995</v>
      </c>
      <c r="BI125" s="72">
        <v>352.79999999999995</v>
      </c>
      <c r="BJ125" s="72">
        <v>117.6</v>
      </c>
      <c r="BK125" s="72">
        <v>647.79999999999995</v>
      </c>
      <c r="BL125" s="72">
        <v>347.79999999999995</v>
      </c>
      <c r="BM125" s="72">
        <v>115.93333333333331</v>
      </c>
      <c r="BN125" s="150" t="s">
        <v>1331</v>
      </c>
      <c r="BO125" s="72" t="s">
        <v>1474</v>
      </c>
    </row>
    <row r="126" spans="1:67" ht="27.6" customHeight="1">
      <c r="A126" s="55">
        <v>117</v>
      </c>
      <c r="B126" s="145" t="s">
        <v>118</v>
      </c>
      <c r="C126" s="147" t="s">
        <v>790</v>
      </c>
      <c r="D126" s="148" t="s">
        <v>751</v>
      </c>
      <c r="E126" s="145">
        <v>3</v>
      </c>
      <c r="F126" s="146" t="s">
        <v>1225</v>
      </c>
      <c r="G126" s="70">
        <v>0</v>
      </c>
      <c r="H126" s="57">
        <v>0</v>
      </c>
      <c r="I126" s="57">
        <v>0</v>
      </c>
      <c r="J126" s="57">
        <v>0</v>
      </c>
      <c r="K126" s="70">
        <v>0</v>
      </c>
      <c r="L126" s="57">
        <v>0</v>
      </c>
      <c r="M126" s="57">
        <v>0</v>
      </c>
      <c r="N126" s="57">
        <v>0</v>
      </c>
      <c r="O126" s="70">
        <v>0</v>
      </c>
      <c r="P126" s="57">
        <v>0</v>
      </c>
      <c r="Q126" s="57">
        <v>0</v>
      </c>
      <c r="R126" s="57">
        <v>0</v>
      </c>
      <c r="S126" s="70">
        <v>30.1</v>
      </c>
      <c r="T126" s="57">
        <v>3085250</v>
      </c>
      <c r="U126" s="57">
        <v>0</v>
      </c>
      <c r="V126" s="57">
        <v>3085250</v>
      </c>
      <c r="W126" s="57"/>
      <c r="X126" s="57"/>
      <c r="Y126" s="57"/>
      <c r="Z126" s="57">
        <v>112500</v>
      </c>
      <c r="AA126" s="57">
        <v>0</v>
      </c>
      <c r="AB126" s="57">
        <v>112500</v>
      </c>
      <c r="AC126" s="59">
        <v>100</v>
      </c>
      <c r="AD126" s="59">
        <v>5</v>
      </c>
      <c r="AE126" s="59">
        <v>0</v>
      </c>
      <c r="AF126" s="59">
        <v>0</v>
      </c>
      <c r="AG126" s="59">
        <v>100</v>
      </c>
      <c r="AH126" s="59">
        <v>5</v>
      </c>
      <c r="AI126" s="57">
        <v>5250000</v>
      </c>
      <c r="AJ126" s="57">
        <v>0</v>
      </c>
      <c r="AK126" s="58">
        <v>1050000</v>
      </c>
      <c r="AL126" s="57">
        <v>4200000</v>
      </c>
      <c r="AM126" s="57">
        <v>0</v>
      </c>
      <c r="AN126" s="70">
        <v>300</v>
      </c>
      <c r="AO126" s="70">
        <v>327.70000000000005</v>
      </c>
      <c r="AP126" s="70">
        <v>0</v>
      </c>
      <c r="AQ126" s="57">
        <v>3781050</v>
      </c>
      <c r="AR126" s="57">
        <v>0</v>
      </c>
      <c r="AS126" s="57">
        <v>0</v>
      </c>
      <c r="AT126" s="57">
        <v>0</v>
      </c>
      <c r="AU126" s="57">
        <v>0</v>
      </c>
      <c r="AV126" s="58">
        <v>3781050</v>
      </c>
      <c r="AW126" s="58">
        <v>0</v>
      </c>
      <c r="AX126" s="58">
        <v>0</v>
      </c>
      <c r="AY126" s="57">
        <v>0</v>
      </c>
      <c r="AZ126" s="58">
        <v>0</v>
      </c>
      <c r="BA126" s="58">
        <v>0</v>
      </c>
      <c r="BB126" s="58">
        <v>11178800</v>
      </c>
      <c r="BC126" s="58">
        <v>0</v>
      </c>
      <c r="BD126" s="58">
        <v>0</v>
      </c>
      <c r="BE126" s="58">
        <v>11178800</v>
      </c>
      <c r="BF126" s="58">
        <v>0</v>
      </c>
      <c r="BG126" s="72">
        <v>300</v>
      </c>
      <c r="BH126" s="72">
        <v>362.80000000000007</v>
      </c>
      <c r="BI126" s="72">
        <v>62.800000000000068</v>
      </c>
      <c r="BJ126" s="72">
        <v>20.933333333333355</v>
      </c>
      <c r="BK126" s="72">
        <v>357.80000000000007</v>
      </c>
      <c r="BL126" s="72">
        <v>57.800000000000068</v>
      </c>
      <c r="BM126" s="72">
        <v>19.266666666666691</v>
      </c>
      <c r="BN126" s="150" t="s">
        <v>1331</v>
      </c>
      <c r="BO126" s="72" t="s">
        <v>1474</v>
      </c>
    </row>
    <row r="127" spans="1:67" ht="27.6" customHeight="1">
      <c r="A127" s="55">
        <v>118</v>
      </c>
      <c r="B127" s="145" t="s">
        <v>119</v>
      </c>
      <c r="C127" s="147" t="s">
        <v>646</v>
      </c>
      <c r="D127" s="148" t="s">
        <v>786</v>
      </c>
      <c r="E127" s="145">
        <v>3</v>
      </c>
      <c r="F127" s="146" t="s">
        <v>1225</v>
      </c>
      <c r="G127" s="70">
        <v>0</v>
      </c>
      <c r="H127" s="57">
        <v>0</v>
      </c>
      <c r="I127" s="57">
        <v>0</v>
      </c>
      <c r="J127" s="57">
        <v>0</v>
      </c>
      <c r="K127" s="70">
        <v>0</v>
      </c>
      <c r="L127" s="57">
        <v>0</v>
      </c>
      <c r="M127" s="57">
        <v>0</v>
      </c>
      <c r="N127" s="57">
        <v>0</v>
      </c>
      <c r="O127" s="70">
        <v>91</v>
      </c>
      <c r="P127" s="57">
        <v>9327500</v>
      </c>
      <c r="Q127" s="57">
        <v>0</v>
      </c>
      <c r="R127" s="57">
        <v>9327500</v>
      </c>
      <c r="S127" s="70">
        <v>30.1</v>
      </c>
      <c r="T127" s="57">
        <v>3085250</v>
      </c>
      <c r="U127" s="57">
        <v>0</v>
      </c>
      <c r="V127" s="57">
        <v>3085250</v>
      </c>
      <c r="W127" s="57"/>
      <c r="X127" s="57"/>
      <c r="Y127" s="57"/>
      <c r="Z127" s="57">
        <v>478000</v>
      </c>
      <c r="AA127" s="57">
        <v>0</v>
      </c>
      <c r="AB127" s="57">
        <v>478000</v>
      </c>
      <c r="AC127" s="59">
        <v>100</v>
      </c>
      <c r="AD127" s="59">
        <v>5</v>
      </c>
      <c r="AE127" s="59">
        <v>0</v>
      </c>
      <c r="AF127" s="59">
        <v>0</v>
      </c>
      <c r="AG127" s="59">
        <v>100</v>
      </c>
      <c r="AH127" s="59">
        <v>5</v>
      </c>
      <c r="AI127" s="57">
        <v>5250000</v>
      </c>
      <c r="AJ127" s="57">
        <v>0</v>
      </c>
      <c r="AK127" s="58">
        <v>2100000</v>
      </c>
      <c r="AL127" s="57">
        <v>3150000</v>
      </c>
      <c r="AM127" s="57">
        <v>0</v>
      </c>
      <c r="AN127" s="70">
        <v>240</v>
      </c>
      <c r="AO127" s="70">
        <v>252.70000000000002</v>
      </c>
      <c r="AP127" s="70">
        <v>167.8</v>
      </c>
      <c r="AQ127" s="57">
        <v>27706750</v>
      </c>
      <c r="AR127" s="57">
        <v>0</v>
      </c>
      <c r="AS127" s="57">
        <v>0</v>
      </c>
      <c r="AT127" s="57">
        <v>0</v>
      </c>
      <c r="AU127" s="57">
        <v>0</v>
      </c>
      <c r="AV127" s="58">
        <v>27706750</v>
      </c>
      <c r="AW127" s="58">
        <v>0</v>
      </c>
      <c r="AX127" s="58">
        <v>0</v>
      </c>
      <c r="AY127" s="57">
        <v>0</v>
      </c>
      <c r="AZ127" s="58">
        <v>0</v>
      </c>
      <c r="BA127" s="58">
        <v>0</v>
      </c>
      <c r="BB127" s="58">
        <v>34420000</v>
      </c>
      <c r="BC127" s="58">
        <v>0</v>
      </c>
      <c r="BD127" s="58">
        <v>0</v>
      </c>
      <c r="BE127" s="58">
        <v>34420000</v>
      </c>
      <c r="BF127" s="58">
        <v>0</v>
      </c>
      <c r="BG127" s="72">
        <v>240</v>
      </c>
      <c r="BH127" s="72">
        <v>546.6</v>
      </c>
      <c r="BI127" s="72">
        <v>306.60000000000002</v>
      </c>
      <c r="BJ127" s="72">
        <v>127.75000000000001</v>
      </c>
      <c r="BK127" s="72">
        <v>541.6</v>
      </c>
      <c r="BL127" s="72">
        <v>301.60000000000002</v>
      </c>
      <c r="BM127" s="72">
        <v>125.66666666666669</v>
      </c>
      <c r="BN127" s="150" t="s">
        <v>1331</v>
      </c>
      <c r="BO127" s="72" t="s">
        <v>1474</v>
      </c>
    </row>
    <row r="128" spans="1:67" ht="27.6" customHeight="1">
      <c r="A128" s="55">
        <v>119</v>
      </c>
      <c r="B128" s="145" t="s">
        <v>120</v>
      </c>
      <c r="C128" s="147" t="s">
        <v>785</v>
      </c>
      <c r="D128" s="148" t="s">
        <v>645</v>
      </c>
      <c r="E128" s="145">
        <v>3</v>
      </c>
      <c r="F128" s="146" t="s">
        <v>1225</v>
      </c>
      <c r="G128" s="70">
        <v>0</v>
      </c>
      <c r="H128" s="57">
        <v>0</v>
      </c>
      <c r="I128" s="57">
        <v>0</v>
      </c>
      <c r="J128" s="57">
        <v>0</v>
      </c>
      <c r="K128" s="70">
        <v>0</v>
      </c>
      <c r="L128" s="57">
        <v>0</v>
      </c>
      <c r="M128" s="57">
        <v>0</v>
      </c>
      <c r="N128" s="57">
        <v>0</v>
      </c>
      <c r="O128" s="70">
        <v>30.1</v>
      </c>
      <c r="P128" s="57">
        <v>3085250</v>
      </c>
      <c r="Q128" s="57">
        <v>0</v>
      </c>
      <c r="R128" s="57">
        <v>3085250</v>
      </c>
      <c r="S128" s="70">
        <v>0</v>
      </c>
      <c r="T128" s="57">
        <v>0</v>
      </c>
      <c r="U128" s="57">
        <v>0</v>
      </c>
      <c r="V128" s="57">
        <v>0</v>
      </c>
      <c r="W128" s="57"/>
      <c r="X128" s="57"/>
      <c r="Y128" s="57"/>
      <c r="Z128" s="57">
        <v>408000</v>
      </c>
      <c r="AA128" s="57">
        <v>0</v>
      </c>
      <c r="AB128" s="57">
        <v>408000</v>
      </c>
      <c r="AC128" s="59">
        <v>160</v>
      </c>
      <c r="AD128" s="59">
        <v>7</v>
      </c>
      <c r="AE128" s="59">
        <v>0</v>
      </c>
      <c r="AF128" s="59">
        <v>0</v>
      </c>
      <c r="AG128" s="59">
        <v>160</v>
      </c>
      <c r="AH128" s="59">
        <v>7</v>
      </c>
      <c r="AI128" s="57">
        <v>8300000</v>
      </c>
      <c r="AJ128" s="57">
        <v>0</v>
      </c>
      <c r="AK128" s="58">
        <v>3050000</v>
      </c>
      <c r="AL128" s="57">
        <v>5250000</v>
      </c>
      <c r="AM128" s="57">
        <v>0</v>
      </c>
      <c r="AN128" s="70">
        <v>255</v>
      </c>
      <c r="AO128" s="70">
        <v>396.7</v>
      </c>
      <c r="AP128" s="70">
        <v>52.2</v>
      </c>
      <c r="AQ128" s="57">
        <v>31411800</v>
      </c>
      <c r="AR128" s="57">
        <v>0</v>
      </c>
      <c r="AS128" s="57">
        <v>0</v>
      </c>
      <c r="AT128" s="57">
        <v>0</v>
      </c>
      <c r="AU128" s="57">
        <v>2089800</v>
      </c>
      <c r="AV128" s="58">
        <v>29322000</v>
      </c>
      <c r="AW128" s="58">
        <v>0</v>
      </c>
      <c r="AX128" s="58">
        <v>0</v>
      </c>
      <c r="AY128" s="57">
        <v>0</v>
      </c>
      <c r="AZ128" s="58">
        <v>0</v>
      </c>
      <c r="BA128" s="58">
        <v>0</v>
      </c>
      <c r="BB128" s="58">
        <v>34980000</v>
      </c>
      <c r="BC128" s="58">
        <v>0</v>
      </c>
      <c r="BD128" s="58">
        <v>0</v>
      </c>
      <c r="BE128" s="58">
        <v>34980000</v>
      </c>
      <c r="BF128" s="58">
        <v>0</v>
      </c>
      <c r="BG128" s="72">
        <v>255</v>
      </c>
      <c r="BH128" s="72">
        <v>486</v>
      </c>
      <c r="BI128" s="72">
        <v>231</v>
      </c>
      <c r="BJ128" s="72">
        <v>90.588235294117652</v>
      </c>
      <c r="BK128" s="72">
        <v>479</v>
      </c>
      <c r="BL128" s="72">
        <v>224</v>
      </c>
      <c r="BM128" s="72">
        <v>87.843137254901961</v>
      </c>
      <c r="BN128" s="150" t="s">
        <v>1331</v>
      </c>
      <c r="BO128" s="72" t="s">
        <v>1474</v>
      </c>
    </row>
    <row r="129" spans="1:67" ht="27.6" customHeight="1">
      <c r="A129" s="55">
        <v>120</v>
      </c>
      <c r="B129" s="145" t="s">
        <v>121</v>
      </c>
      <c r="C129" s="147" t="s">
        <v>781</v>
      </c>
      <c r="D129" s="148" t="s">
        <v>645</v>
      </c>
      <c r="E129" s="145">
        <v>3</v>
      </c>
      <c r="F129" s="146" t="s">
        <v>1225</v>
      </c>
      <c r="G129" s="70">
        <v>0</v>
      </c>
      <c r="H129" s="57">
        <v>0</v>
      </c>
      <c r="I129" s="57">
        <v>0</v>
      </c>
      <c r="J129" s="57">
        <v>0</v>
      </c>
      <c r="K129" s="70">
        <v>0</v>
      </c>
      <c r="L129" s="57">
        <v>0</v>
      </c>
      <c r="M129" s="57">
        <v>0</v>
      </c>
      <c r="N129" s="57">
        <v>0</v>
      </c>
      <c r="O129" s="70">
        <v>0</v>
      </c>
      <c r="P129" s="57">
        <v>0</v>
      </c>
      <c r="Q129" s="57">
        <v>0</v>
      </c>
      <c r="R129" s="57">
        <v>0</v>
      </c>
      <c r="S129" s="70">
        <v>0</v>
      </c>
      <c r="T129" s="57">
        <v>0</v>
      </c>
      <c r="U129" s="57">
        <v>0</v>
      </c>
      <c r="V129" s="57">
        <v>0</v>
      </c>
      <c r="W129" s="57"/>
      <c r="X129" s="57"/>
      <c r="Y129" s="57"/>
      <c r="Z129" s="57">
        <v>0</v>
      </c>
      <c r="AA129" s="57">
        <v>0</v>
      </c>
      <c r="AB129" s="57">
        <v>0</v>
      </c>
      <c r="AC129" s="59">
        <v>0</v>
      </c>
      <c r="AD129" s="59">
        <v>0</v>
      </c>
      <c r="AE129" s="59">
        <v>0</v>
      </c>
      <c r="AF129" s="59">
        <v>0</v>
      </c>
      <c r="AG129" s="59">
        <v>0</v>
      </c>
      <c r="AH129" s="59">
        <v>0</v>
      </c>
      <c r="AI129" s="57">
        <v>0</v>
      </c>
      <c r="AJ129" s="57">
        <v>0</v>
      </c>
      <c r="AK129" s="58">
        <v>0</v>
      </c>
      <c r="AL129" s="57">
        <v>0</v>
      </c>
      <c r="AM129" s="57">
        <v>0</v>
      </c>
      <c r="AN129" s="70">
        <v>0</v>
      </c>
      <c r="AO129" s="70">
        <v>0</v>
      </c>
      <c r="AP129" s="70">
        <v>0</v>
      </c>
      <c r="AQ129" s="57">
        <v>0</v>
      </c>
      <c r="AR129" s="57">
        <v>0</v>
      </c>
      <c r="AS129" s="57">
        <v>0</v>
      </c>
      <c r="AT129" s="57">
        <v>0</v>
      </c>
      <c r="AU129" s="57">
        <v>0</v>
      </c>
      <c r="AV129" s="58">
        <v>0</v>
      </c>
      <c r="AW129" s="58">
        <v>0</v>
      </c>
      <c r="AX129" s="58">
        <v>0</v>
      </c>
      <c r="AY129" s="57">
        <v>0</v>
      </c>
      <c r="AZ129" s="58">
        <v>0</v>
      </c>
      <c r="BA129" s="58">
        <v>0</v>
      </c>
      <c r="BB129" s="58">
        <v>0</v>
      </c>
      <c r="BC129" s="58">
        <v>0</v>
      </c>
      <c r="BD129" s="58">
        <v>0</v>
      </c>
      <c r="BE129" s="58">
        <v>0</v>
      </c>
      <c r="BF129" s="58">
        <v>0</v>
      </c>
      <c r="BG129" s="72">
        <v>0</v>
      </c>
      <c r="BH129" s="72">
        <v>0</v>
      </c>
      <c r="BI129" s="72">
        <v>0</v>
      </c>
      <c r="BJ129" s="72">
        <v>0</v>
      </c>
      <c r="BK129" s="72">
        <v>0</v>
      </c>
      <c r="BL129" s="72">
        <v>0</v>
      </c>
      <c r="BM129" s="72">
        <v>0</v>
      </c>
      <c r="BN129" s="150" t="s">
        <v>1331</v>
      </c>
      <c r="BO129" s="72" t="s">
        <v>1474</v>
      </c>
    </row>
    <row r="130" spans="1:67" ht="27.6" customHeight="1">
      <c r="A130" s="55">
        <v>121</v>
      </c>
      <c r="B130" s="145" t="s">
        <v>122</v>
      </c>
      <c r="C130" s="147" t="s">
        <v>762</v>
      </c>
      <c r="D130" s="148" t="s">
        <v>632</v>
      </c>
      <c r="E130" s="145">
        <v>3</v>
      </c>
      <c r="F130" s="146" t="s">
        <v>1225</v>
      </c>
      <c r="G130" s="70">
        <v>0</v>
      </c>
      <c r="H130" s="57">
        <v>0</v>
      </c>
      <c r="I130" s="57">
        <v>0</v>
      </c>
      <c r="J130" s="57">
        <v>0</v>
      </c>
      <c r="K130" s="70">
        <v>0</v>
      </c>
      <c r="L130" s="57">
        <v>0</v>
      </c>
      <c r="M130" s="57">
        <v>0</v>
      </c>
      <c r="N130" s="57">
        <v>0</v>
      </c>
      <c r="O130" s="70">
        <v>0</v>
      </c>
      <c r="P130" s="57">
        <v>0</v>
      </c>
      <c r="Q130" s="57">
        <v>0</v>
      </c>
      <c r="R130" s="57">
        <v>0</v>
      </c>
      <c r="S130" s="70">
        <v>0</v>
      </c>
      <c r="T130" s="57">
        <v>0</v>
      </c>
      <c r="U130" s="57">
        <v>0</v>
      </c>
      <c r="V130" s="57">
        <v>0</v>
      </c>
      <c r="W130" s="57"/>
      <c r="X130" s="57"/>
      <c r="Y130" s="57"/>
      <c r="Z130" s="57">
        <v>0</v>
      </c>
      <c r="AA130" s="57">
        <v>0</v>
      </c>
      <c r="AB130" s="57">
        <v>0</v>
      </c>
      <c r="AC130" s="59">
        <v>0</v>
      </c>
      <c r="AD130" s="59">
        <v>0</v>
      </c>
      <c r="AE130" s="59">
        <v>0</v>
      </c>
      <c r="AF130" s="59">
        <v>0</v>
      </c>
      <c r="AG130" s="59">
        <v>0</v>
      </c>
      <c r="AH130" s="59">
        <v>0</v>
      </c>
      <c r="AI130" s="57">
        <v>0</v>
      </c>
      <c r="AJ130" s="57">
        <v>0</v>
      </c>
      <c r="AK130" s="58">
        <v>0</v>
      </c>
      <c r="AL130" s="57">
        <v>0</v>
      </c>
      <c r="AM130" s="57">
        <v>0</v>
      </c>
      <c r="AN130" s="70">
        <v>0</v>
      </c>
      <c r="AO130" s="70">
        <v>0</v>
      </c>
      <c r="AP130" s="70">
        <v>0</v>
      </c>
      <c r="AQ130" s="57">
        <v>0</v>
      </c>
      <c r="AR130" s="57">
        <v>0</v>
      </c>
      <c r="AS130" s="57">
        <v>804944</v>
      </c>
      <c r="AT130" s="57">
        <v>0</v>
      </c>
      <c r="AU130" s="57">
        <v>0</v>
      </c>
      <c r="AV130" s="58">
        <v>0</v>
      </c>
      <c r="AW130" s="58">
        <v>804944</v>
      </c>
      <c r="AX130" s="58">
        <v>0</v>
      </c>
      <c r="AY130" s="57">
        <v>0</v>
      </c>
      <c r="AZ130" s="58">
        <v>0</v>
      </c>
      <c r="BA130" s="58">
        <v>0</v>
      </c>
      <c r="BB130" s="58">
        <v>0</v>
      </c>
      <c r="BC130" s="58">
        <v>804944</v>
      </c>
      <c r="BD130" s="58">
        <v>0</v>
      </c>
      <c r="BE130" s="58">
        <v>0</v>
      </c>
      <c r="BF130" s="58">
        <v>804944</v>
      </c>
      <c r="BG130" s="72">
        <v>0</v>
      </c>
      <c r="BH130" s="72">
        <v>0</v>
      </c>
      <c r="BI130" s="72">
        <v>0</v>
      </c>
      <c r="BJ130" s="72">
        <v>0</v>
      </c>
      <c r="BK130" s="72">
        <v>0</v>
      </c>
      <c r="BL130" s="72">
        <v>0</v>
      </c>
      <c r="BM130" s="72">
        <v>0</v>
      </c>
      <c r="BN130" s="150" t="s">
        <v>1331</v>
      </c>
      <c r="BO130" s="72" t="s">
        <v>1474</v>
      </c>
    </row>
    <row r="131" spans="1:67" ht="27.6" customHeight="1">
      <c r="A131" s="55">
        <v>122</v>
      </c>
      <c r="B131" s="145" t="s">
        <v>123</v>
      </c>
      <c r="C131" s="147" t="s">
        <v>787</v>
      </c>
      <c r="D131" s="148" t="s">
        <v>723</v>
      </c>
      <c r="E131" s="145">
        <v>3</v>
      </c>
      <c r="F131" s="146" t="s">
        <v>1225</v>
      </c>
      <c r="G131" s="70">
        <v>0</v>
      </c>
      <c r="H131" s="57">
        <v>0</v>
      </c>
      <c r="I131" s="57">
        <v>0</v>
      </c>
      <c r="J131" s="57">
        <v>0</v>
      </c>
      <c r="K131" s="70">
        <v>0</v>
      </c>
      <c r="L131" s="57">
        <v>0</v>
      </c>
      <c r="M131" s="57">
        <v>0</v>
      </c>
      <c r="N131" s="57">
        <v>0</v>
      </c>
      <c r="O131" s="70">
        <v>105.49999999999999</v>
      </c>
      <c r="P131" s="57">
        <v>10813749.999999998</v>
      </c>
      <c r="Q131" s="57">
        <v>0</v>
      </c>
      <c r="R131" s="57">
        <v>10813750</v>
      </c>
      <c r="S131" s="70">
        <v>151.39999999999998</v>
      </c>
      <c r="T131" s="57">
        <v>15518499.999999998</v>
      </c>
      <c r="U131" s="57">
        <v>0</v>
      </c>
      <c r="V131" s="57">
        <v>15518499.999999996</v>
      </c>
      <c r="W131" s="57"/>
      <c r="X131" s="57"/>
      <c r="Y131" s="57"/>
      <c r="Z131" s="57">
        <v>272000</v>
      </c>
      <c r="AA131" s="57">
        <v>0</v>
      </c>
      <c r="AB131" s="57">
        <v>272000</v>
      </c>
      <c r="AC131" s="59">
        <v>180</v>
      </c>
      <c r="AD131" s="59">
        <v>9</v>
      </c>
      <c r="AE131" s="59">
        <v>0</v>
      </c>
      <c r="AF131" s="59">
        <v>0</v>
      </c>
      <c r="AG131" s="59">
        <v>180</v>
      </c>
      <c r="AH131" s="59">
        <v>9</v>
      </c>
      <c r="AI131" s="57">
        <v>9400000</v>
      </c>
      <c r="AJ131" s="57">
        <v>0</v>
      </c>
      <c r="AK131" s="58">
        <v>5250000</v>
      </c>
      <c r="AL131" s="57">
        <v>4150000</v>
      </c>
      <c r="AM131" s="57">
        <v>0</v>
      </c>
      <c r="AN131" s="70">
        <v>300</v>
      </c>
      <c r="AO131" s="70">
        <v>576.9</v>
      </c>
      <c r="AP131" s="70">
        <v>119</v>
      </c>
      <c r="AQ131" s="57">
        <v>64240350</v>
      </c>
      <c r="AR131" s="57">
        <v>0</v>
      </c>
      <c r="AS131" s="57">
        <v>0</v>
      </c>
      <c r="AT131" s="57">
        <v>0</v>
      </c>
      <c r="AU131" s="57">
        <v>9871950</v>
      </c>
      <c r="AV131" s="58">
        <v>54368400</v>
      </c>
      <c r="AW131" s="58">
        <v>0</v>
      </c>
      <c r="AX131" s="58">
        <v>0</v>
      </c>
      <c r="AY131" s="57">
        <v>0</v>
      </c>
      <c r="AZ131" s="58">
        <v>0</v>
      </c>
      <c r="BA131" s="58">
        <v>0</v>
      </c>
      <c r="BB131" s="58">
        <v>74308900</v>
      </c>
      <c r="BC131" s="58">
        <v>0</v>
      </c>
      <c r="BD131" s="58">
        <v>0</v>
      </c>
      <c r="BE131" s="58">
        <v>74308900</v>
      </c>
      <c r="BF131" s="58">
        <v>0</v>
      </c>
      <c r="BG131" s="72">
        <v>300</v>
      </c>
      <c r="BH131" s="72">
        <v>961.8</v>
      </c>
      <c r="BI131" s="72">
        <v>661.8</v>
      </c>
      <c r="BJ131" s="72">
        <v>220.6</v>
      </c>
      <c r="BK131" s="72">
        <v>952.8</v>
      </c>
      <c r="BL131" s="72">
        <v>652.79999999999995</v>
      </c>
      <c r="BM131" s="72">
        <v>217.59999999999997</v>
      </c>
      <c r="BN131" s="150" t="s">
        <v>1331</v>
      </c>
      <c r="BO131" s="72" t="s">
        <v>1475</v>
      </c>
    </row>
    <row r="132" spans="1:67" ht="27.6" customHeight="1">
      <c r="A132" s="55">
        <v>123</v>
      </c>
      <c r="B132" s="145" t="s">
        <v>124</v>
      </c>
      <c r="C132" s="147" t="s">
        <v>783</v>
      </c>
      <c r="D132" s="148" t="s">
        <v>784</v>
      </c>
      <c r="E132" s="145">
        <v>3</v>
      </c>
      <c r="F132" s="146" t="s">
        <v>1225</v>
      </c>
      <c r="G132" s="70">
        <v>0</v>
      </c>
      <c r="H132" s="57">
        <v>0</v>
      </c>
      <c r="I132" s="57">
        <v>0</v>
      </c>
      <c r="J132" s="57">
        <v>0</v>
      </c>
      <c r="K132" s="70">
        <v>0</v>
      </c>
      <c r="L132" s="57">
        <v>0</v>
      </c>
      <c r="M132" s="57">
        <v>0</v>
      </c>
      <c r="N132" s="57">
        <v>0</v>
      </c>
      <c r="O132" s="70">
        <v>0</v>
      </c>
      <c r="P132" s="57">
        <v>0</v>
      </c>
      <c r="Q132" s="57">
        <v>0</v>
      </c>
      <c r="R132" s="57">
        <v>0</v>
      </c>
      <c r="S132" s="70">
        <v>30.1</v>
      </c>
      <c r="T132" s="57">
        <v>3085250</v>
      </c>
      <c r="U132" s="57">
        <v>0</v>
      </c>
      <c r="V132" s="57">
        <v>3085250</v>
      </c>
      <c r="W132" s="57"/>
      <c r="X132" s="57"/>
      <c r="Y132" s="57"/>
      <c r="Z132" s="57">
        <v>136000</v>
      </c>
      <c r="AA132" s="57">
        <v>0</v>
      </c>
      <c r="AB132" s="57">
        <v>136000</v>
      </c>
      <c r="AC132" s="59">
        <v>150</v>
      </c>
      <c r="AD132" s="59">
        <v>8</v>
      </c>
      <c r="AE132" s="59">
        <v>0</v>
      </c>
      <c r="AF132" s="59">
        <v>0</v>
      </c>
      <c r="AG132" s="59">
        <v>150</v>
      </c>
      <c r="AH132" s="59">
        <v>8</v>
      </c>
      <c r="AI132" s="57">
        <v>7850000</v>
      </c>
      <c r="AJ132" s="57">
        <v>0</v>
      </c>
      <c r="AK132" s="58">
        <v>1050000</v>
      </c>
      <c r="AL132" s="57">
        <v>6800000</v>
      </c>
      <c r="AM132" s="57">
        <v>0</v>
      </c>
      <c r="AN132" s="70">
        <v>300</v>
      </c>
      <c r="AO132" s="70">
        <v>775</v>
      </c>
      <c r="AP132" s="70">
        <v>99.6</v>
      </c>
      <c r="AQ132" s="57">
        <v>86082900</v>
      </c>
      <c r="AR132" s="57">
        <v>0</v>
      </c>
      <c r="AS132" s="57">
        <v>0</v>
      </c>
      <c r="AT132" s="57">
        <v>0</v>
      </c>
      <c r="AU132" s="57">
        <v>28105850</v>
      </c>
      <c r="AV132" s="58">
        <v>57977050</v>
      </c>
      <c r="AW132" s="58">
        <v>0</v>
      </c>
      <c r="AX132" s="58">
        <v>0</v>
      </c>
      <c r="AY132" s="57">
        <v>0</v>
      </c>
      <c r="AZ132" s="58">
        <v>0</v>
      </c>
      <c r="BA132" s="58">
        <v>0</v>
      </c>
      <c r="BB132" s="58">
        <v>67998300</v>
      </c>
      <c r="BC132" s="58">
        <v>0</v>
      </c>
      <c r="BD132" s="58">
        <v>0</v>
      </c>
      <c r="BE132" s="58">
        <v>67998300</v>
      </c>
      <c r="BF132" s="58">
        <v>0</v>
      </c>
      <c r="BG132" s="72">
        <v>300</v>
      </c>
      <c r="BH132" s="72">
        <v>912.7</v>
      </c>
      <c r="BI132" s="72">
        <v>612.70000000000005</v>
      </c>
      <c r="BJ132" s="72">
        <v>204.23333333333335</v>
      </c>
      <c r="BK132" s="72">
        <v>904.7</v>
      </c>
      <c r="BL132" s="72">
        <v>604.70000000000005</v>
      </c>
      <c r="BM132" s="72">
        <v>201.56666666666666</v>
      </c>
      <c r="BN132" s="150" t="s">
        <v>1331</v>
      </c>
      <c r="BO132" s="72" t="s">
        <v>1475</v>
      </c>
    </row>
    <row r="133" spans="1:67" ht="27.6" customHeight="1">
      <c r="A133" s="55">
        <v>124</v>
      </c>
      <c r="B133" s="145" t="s">
        <v>125</v>
      </c>
      <c r="C133" s="147" t="s">
        <v>694</v>
      </c>
      <c r="D133" s="148" t="s">
        <v>788</v>
      </c>
      <c r="E133" s="145">
        <v>3</v>
      </c>
      <c r="F133" s="146" t="s">
        <v>1225</v>
      </c>
      <c r="G133" s="70">
        <v>0</v>
      </c>
      <c r="H133" s="57">
        <v>0</v>
      </c>
      <c r="I133" s="57">
        <v>0</v>
      </c>
      <c r="J133" s="57">
        <v>0</v>
      </c>
      <c r="K133" s="70">
        <v>0</v>
      </c>
      <c r="L133" s="57">
        <v>0</v>
      </c>
      <c r="M133" s="57">
        <v>0</v>
      </c>
      <c r="N133" s="57">
        <v>0</v>
      </c>
      <c r="O133" s="70">
        <v>0</v>
      </c>
      <c r="P133" s="57">
        <v>0</v>
      </c>
      <c r="Q133" s="57">
        <v>0</v>
      </c>
      <c r="R133" s="57">
        <v>0</v>
      </c>
      <c r="S133" s="70">
        <v>0</v>
      </c>
      <c r="T133" s="57">
        <v>0</v>
      </c>
      <c r="U133" s="57">
        <v>0</v>
      </c>
      <c r="V133" s="57">
        <v>0</v>
      </c>
      <c r="W133" s="57"/>
      <c r="X133" s="57"/>
      <c r="Y133" s="57"/>
      <c r="Z133" s="57">
        <v>0</v>
      </c>
      <c r="AA133" s="57">
        <v>0</v>
      </c>
      <c r="AB133" s="57">
        <v>0</v>
      </c>
      <c r="AC133" s="59">
        <v>0</v>
      </c>
      <c r="AD133" s="59">
        <v>0</v>
      </c>
      <c r="AE133" s="59">
        <v>0</v>
      </c>
      <c r="AF133" s="59">
        <v>0</v>
      </c>
      <c r="AG133" s="59">
        <v>0</v>
      </c>
      <c r="AH133" s="59">
        <v>0</v>
      </c>
      <c r="AI133" s="57">
        <v>0</v>
      </c>
      <c r="AJ133" s="57">
        <v>0</v>
      </c>
      <c r="AK133" s="58">
        <v>0</v>
      </c>
      <c r="AL133" s="57">
        <v>0</v>
      </c>
      <c r="AM133" s="57">
        <v>0</v>
      </c>
      <c r="AN133" s="70">
        <v>0</v>
      </c>
      <c r="AO133" s="70">
        <v>0</v>
      </c>
      <c r="AP133" s="70">
        <v>0</v>
      </c>
      <c r="AQ133" s="57">
        <v>0</v>
      </c>
      <c r="AR133" s="57">
        <v>0</v>
      </c>
      <c r="AS133" s="57">
        <v>872551</v>
      </c>
      <c r="AT133" s="57">
        <v>0</v>
      </c>
      <c r="AU133" s="57">
        <v>0</v>
      </c>
      <c r="AV133" s="58">
        <v>0</v>
      </c>
      <c r="AW133" s="58">
        <v>872551</v>
      </c>
      <c r="AX133" s="58">
        <v>0</v>
      </c>
      <c r="AY133" s="57">
        <v>0</v>
      </c>
      <c r="AZ133" s="58">
        <v>0</v>
      </c>
      <c r="BA133" s="58">
        <v>0</v>
      </c>
      <c r="BB133" s="58">
        <v>0</v>
      </c>
      <c r="BC133" s="58">
        <v>872551</v>
      </c>
      <c r="BD133" s="58">
        <v>0</v>
      </c>
      <c r="BE133" s="58">
        <v>0</v>
      </c>
      <c r="BF133" s="58">
        <v>872551</v>
      </c>
      <c r="BG133" s="72">
        <v>0</v>
      </c>
      <c r="BH133" s="72">
        <v>0</v>
      </c>
      <c r="BI133" s="72">
        <v>0</v>
      </c>
      <c r="BJ133" s="72">
        <v>0</v>
      </c>
      <c r="BK133" s="72">
        <v>0</v>
      </c>
      <c r="BL133" s="72">
        <v>0</v>
      </c>
      <c r="BM133" s="72">
        <v>0</v>
      </c>
      <c r="BN133" s="150" t="s">
        <v>1331</v>
      </c>
      <c r="BO133" s="72" t="s">
        <v>1474</v>
      </c>
    </row>
    <row r="134" spans="1:67" ht="27.6" customHeight="1">
      <c r="A134" s="55">
        <v>125</v>
      </c>
      <c r="B134" s="145" t="s">
        <v>132</v>
      </c>
      <c r="C134" s="147" t="s">
        <v>629</v>
      </c>
      <c r="D134" s="148" t="s">
        <v>795</v>
      </c>
      <c r="E134" s="145">
        <v>3</v>
      </c>
      <c r="F134" s="146" t="s">
        <v>1226</v>
      </c>
      <c r="G134" s="70">
        <v>0</v>
      </c>
      <c r="H134" s="57">
        <v>0</v>
      </c>
      <c r="I134" s="57">
        <v>0</v>
      </c>
      <c r="J134" s="57">
        <v>0</v>
      </c>
      <c r="K134" s="70">
        <v>0</v>
      </c>
      <c r="L134" s="57">
        <v>0</v>
      </c>
      <c r="M134" s="57">
        <v>0</v>
      </c>
      <c r="N134" s="57">
        <v>0</v>
      </c>
      <c r="O134" s="70">
        <v>122.2</v>
      </c>
      <c r="P134" s="57">
        <v>12525500</v>
      </c>
      <c r="Q134" s="57">
        <v>0</v>
      </c>
      <c r="R134" s="57">
        <v>12525500</v>
      </c>
      <c r="S134" s="70">
        <v>30.3</v>
      </c>
      <c r="T134" s="57">
        <v>3105750</v>
      </c>
      <c r="U134" s="57">
        <v>0</v>
      </c>
      <c r="V134" s="57">
        <v>3105750</v>
      </c>
      <c r="W134" s="57"/>
      <c r="X134" s="57"/>
      <c r="Y134" s="57"/>
      <c r="Z134" s="57">
        <v>0</v>
      </c>
      <c r="AA134" s="57">
        <v>0</v>
      </c>
      <c r="AB134" s="57">
        <v>0</v>
      </c>
      <c r="AC134" s="59">
        <v>100</v>
      </c>
      <c r="AD134" s="59">
        <v>5</v>
      </c>
      <c r="AE134" s="59">
        <v>0</v>
      </c>
      <c r="AF134" s="59">
        <v>0</v>
      </c>
      <c r="AG134" s="59">
        <v>100</v>
      </c>
      <c r="AH134" s="59">
        <v>5</v>
      </c>
      <c r="AI134" s="57">
        <v>5250000</v>
      </c>
      <c r="AJ134" s="57">
        <v>0</v>
      </c>
      <c r="AK134" s="58">
        <v>0</v>
      </c>
      <c r="AL134" s="57">
        <v>5250000</v>
      </c>
      <c r="AM134" s="57">
        <v>0</v>
      </c>
      <c r="AN134" s="70">
        <v>300</v>
      </c>
      <c r="AO134" s="70">
        <v>312.2</v>
      </c>
      <c r="AP134" s="70">
        <v>0</v>
      </c>
      <c r="AQ134" s="57">
        <v>1665300</v>
      </c>
      <c r="AR134" s="57">
        <v>0</v>
      </c>
      <c r="AS134" s="57">
        <v>0</v>
      </c>
      <c r="AT134" s="57">
        <v>0</v>
      </c>
      <c r="AU134" s="57">
        <v>0</v>
      </c>
      <c r="AV134" s="58">
        <v>1665300</v>
      </c>
      <c r="AW134" s="58">
        <v>0</v>
      </c>
      <c r="AX134" s="58">
        <v>0</v>
      </c>
      <c r="AY134" s="57">
        <v>0</v>
      </c>
      <c r="AZ134" s="58">
        <v>0</v>
      </c>
      <c r="BA134" s="58">
        <v>0</v>
      </c>
      <c r="BB134" s="58">
        <v>10021050</v>
      </c>
      <c r="BC134" s="58">
        <v>0</v>
      </c>
      <c r="BD134" s="58">
        <v>0</v>
      </c>
      <c r="BE134" s="58">
        <v>10021050</v>
      </c>
      <c r="BF134" s="58">
        <v>0</v>
      </c>
      <c r="BG134" s="72">
        <v>300</v>
      </c>
      <c r="BH134" s="72">
        <v>469.7</v>
      </c>
      <c r="BI134" s="72">
        <v>169.7</v>
      </c>
      <c r="BJ134" s="72">
        <v>56.566666666666663</v>
      </c>
      <c r="BK134" s="72">
        <v>464.7</v>
      </c>
      <c r="BL134" s="72">
        <v>164.7</v>
      </c>
      <c r="BM134" s="72">
        <v>54.899999999999991</v>
      </c>
      <c r="BN134" s="150" t="s">
        <v>1332</v>
      </c>
      <c r="BO134" s="72" t="s">
        <v>1474</v>
      </c>
    </row>
    <row r="135" spans="1:67" ht="27.6" customHeight="1">
      <c r="A135" s="55">
        <v>126</v>
      </c>
      <c r="B135" s="145" t="s">
        <v>133</v>
      </c>
      <c r="C135" s="147" t="s">
        <v>792</v>
      </c>
      <c r="D135" s="148" t="s">
        <v>657</v>
      </c>
      <c r="E135" s="145">
        <v>3</v>
      </c>
      <c r="F135" s="146" t="s">
        <v>1226</v>
      </c>
      <c r="G135" s="70">
        <v>0</v>
      </c>
      <c r="H135" s="57">
        <v>0</v>
      </c>
      <c r="I135" s="57">
        <v>0</v>
      </c>
      <c r="J135" s="57">
        <v>0</v>
      </c>
      <c r="K135" s="70">
        <v>0</v>
      </c>
      <c r="L135" s="57">
        <v>0</v>
      </c>
      <c r="M135" s="57">
        <v>0</v>
      </c>
      <c r="N135" s="57">
        <v>0</v>
      </c>
      <c r="O135" s="70">
        <v>107.80000000000001</v>
      </c>
      <c r="P135" s="57">
        <v>11049500.000000002</v>
      </c>
      <c r="Q135" s="57">
        <v>0</v>
      </c>
      <c r="R135" s="57">
        <v>11049500</v>
      </c>
      <c r="S135" s="70">
        <v>152.39999999999998</v>
      </c>
      <c r="T135" s="57">
        <v>15620999.999999998</v>
      </c>
      <c r="U135" s="57">
        <v>0</v>
      </c>
      <c r="V135" s="57">
        <v>15621000</v>
      </c>
      <c r="W135" s="57"/>
      <c r="X135" s="57"/>
      <c r="Y135" s="57"/>
      <c r="Z135" s="57">
        <v>0</v>
      </c>
      <c r="AA135" s="57">
        <v>0</v>
      </c>
      <c r="AB135" s="57">
        <v>0</v>
      </c>
      <c r="AC135" s="59">
        <v>160</v>
      </c>
      <c r="AD135" s="59">
        <v>9</v>
      </c>
      <c r="AE135" s="59">
        <v>40</v>
      </c>
      <c r="AF135" s="59">
        <v>2</v>
      </c>
      <c r="AG135" s="59">
        <v>120</v>
      </c>
      <c r="AH135" s="59">
        <v>7</v>
      </c>
      <c r="AI135" s="57">
        <v>6250000</v>
      </c>
      <c r="AJ135" s="57">
        <v>0</v>
      </c>
      <c r="AK135" s="58">
        <v>1550000</v>
      </c>
      <c r="AL135" s="57">
        <v>4700000</v>
      </c>
      <c r="AM135" s="57">
        <v>0</v>
      </c>
      <c r="AN135" s="70">
        <v>300</v>
      </c>
      <c r="AO135" s="70">
        <v>204.5</v>
      </c>
      <c r="AP135" s="70">
        <v>74.2</v>
      </c>
      <c r="AQ135" s="57">
        <v>3188350</v>
      </c>
      <c r="AR135" s="57">
        <v>0</v>
      </c>
      <c r="AS135" s="57">
        <v>0</v>
      </c>
      <c r="AT135" s="57">
        <v>0</v>
      </c>
      <c r="AU135" s="57">
        <v>0</v>
      </c>
      <c r="AV135" s="58">
        <v>3188350</v>
      </c>
      <c r="AW135" s="58">
        <v>0</v>
      </c>
      <c r="AX135" s="58">
        <v>0</v>
      </c>
      <c r="AY135" s="57">
        <v>0</v>
      </c>
      <c r="AZ135" s="58">
        <v>0</v>
      </c>
      <c r="BA135" s="58">
        <v>0</v>
      </c>
      <c r="BB135" s="58">
        <v>23509350</v>
      </c>
      <c r="BC135" s="58">
        <v>0</v>
      </c>
      <c r="BD135" s="58">
        <v>0</v>
      </c>
      <c r="BE135" s="58">
        <v>23509350</v>
      </c>
      <c r="BF135" s="58">
        <v>0</v>
      </c>
      <c r="BG135" s="72">
        <v>300</v>
      </c>
      <c r="BH135" s="72">
        <v>547.9</v>
      </c>
      <c r="BI135" s="72">
        <v>247.89999999999998</v>
      </c>
      <c r="BJ135" s="72">
        <v>82.633333333333326</v>
      </c>
      <c r="BK135" s="72">
        <v>538.9</v>
      </c>
      <c r="BL135" s="72">
        <v>238.89999999999998</v>
      </c>
      <c r="BM135" s="72">
        <v>79.633333333333326</v>
      </c>
      <c r="BN135" s="150" t="s">
        <v>1332</v>
      </c>
      <c r="BO135" s="72" t="s">
        <v>1474</v>
      </c>
    </row>
    <row r="136" spans="1:67" ht="27.6" customHeight="1">
      <c r="A136" s="55">
        <v>127</v>
      </c>
      <c r="B136" s="145" t="s">
        <v>134</v>
      </c>
      <c r="C136" s="147" t="s">
        <v>654</v>
      </c>
      <c r="D136" s="148" t="s">
        <v>794</v>
      </c>
      <c r="E136" s="145">
        <v>3</v>
      </c>
      <c r="F136" s="146" t="s">
        <v>1226</v>
      </c>
      <c r="G136" s="70">
        <v>0</v>
      </c>
      <c r="H136" s="57">
        <v>0</v>
      </c>
      <c r="I136" s="57">
        <v>0</v>
      </c>
      <c r="J136" s="57">
        <v>0</v>
      </c>
      <c r="K136" s="70">
        <v>0</v>
      </c>
      <c r="L136" s="57">
        <v>0</v>
      </c>
      <c r="M136" s="57">
        <v>0</v>
      </c>
      <c r="N136" s="57">
        <v>0</v>
      </c>
      <c r="O136" s="70">
        <v>60.400000000000006</v>
      </c>
      <c r="P136" s="57">
        <v>6191000.0000000009</v>
      </c>
      <c r="Q136" s="57">
        <v>0</v>
      </c>
      <c r="R136" s="57">
        <v>6191000</v>
      </c>
      <c r="S136" s="70">
        <v>60.7</v>
      </c>
      <c r="T136" s="57">
        <v>6221750</v>
      </c>
      <c r="U136" s="57">
        <v>0</v>
      </c>
      <c r="V136" s="57">
        <v>6221750</v>
      </c>
      <c r="W136" s="57"/>
      <c r="X136" s="57"/>
      <c r="Y136" s="57"/>
      <c r="Z136" s="57">
        <v>0</v>
      </c>
      <c r="AA136" s="57">
        <v>0</v>
      </c>
      <c r="AB136" s="57">
        <v>0</v>
      </c>
      <c r="AC136" s="59">
        <v>120</v>
      </c>
      <c r="AD136" s="59">
        <v>6</v>
      </c>
      <c r="AE136" s="59">
        <v>0</v>
      </c>
      <c r="AF136" s="59">
        <v>0</v>
      </c>
      <c r="AG136" s="59">
        <v>120</v>
      </c>
      <c r="AH136" s="59">
        <v>6</v>
      </c>
      <c r="AI136" s="57">
        <v>6300000</v>
      </c>
      <c r="AJ136" s="57">
        <v>0</v>
      </c>
      <c r="AK136" s="58">
        <v>0</v>
      </c>
      <c r="AL136" s="57">
        <v>6300000</v>
      </c>
      <c r="AM136" s="57">
        <v>0</v>
      </c>
      <c r="AN136" s="70">
        <v>240</v>
      </c>
      <c r="AO136" s="70">
        <v>179.4</v>
      </c>
      <c r="AP136" s="70">
        <v>75.199999999999989</v>
      </c>
      <c r="AQ136" s="57">
        <v>2117000</v>
      </c>
      <c r="AR136" s="57">
        <v>0</v>
      </c>
      <c r="AS136" s="57">
        <v>0</v>
      </c>
      <c r="AT136" s="57">
        <v>0</v>
      </c>
      <c r="AU136" s="57">
        <v>0</v>
      </c>
      <c r="AV136" s="58">
        <v>2117000</v>
      </c>
      <c r="AW136" s="58">
        <v>0</v>
      </c>
      <c r="AX136" s="58">
        <v>0</v>
      </c>
      <c r="AY136" s="57">
        <v>0</v>
      </c>
      <c r="AZ136" s="58">
        <v>0</v>
      </c>
      <c r="BA136" s="58">
        <v>0</v>
      </c>
      <c r="BB136" s="58">
        <v>14638750</v>
      </c>
      <c r="BC136" s="58">
        <v>0</v>
      </c>
      <c r="BD136" s="58">
        <v>0</v>
      </c>
      <c r="BE136" s="58">
        <v>14638750</v>
      </c>
      <c r="BF136" s="58">
        <v>0</v>
      </c>
      <c r="BG136" s="72">
        <v>240</v>
      </c>
      <c r="BH136" s="72">
        <v>381.7</v>
      </c>
      <c r="BI136" s="72">
        <v>141.69999999999999</v>
      </c>
      <c r="BJ136" s="72">
        <v>59.041666666666657</v>
      </c>
      <c r="BK136" s="72">
        <v>375.7</v>
      </c>
      <c r="BL136" s="72">
        <v>135.69999999999999</v>
      </c>
      <c r="BM136" s="72">
        <v>56.541666666666657</v>
      </c>
      <c r="BN136" s="150" t="s">
        <v>1332</v>
      </c>
      <c r="BO136" s="72" t="s">
        <v>1474</v>
      </c>
    </row>
    <row r="137" spans="1:67" ht="27.6" customHeight="1">
      <c r="A137" s="55">
        <v>128</v>
      </c>
      <c r="B137" s="145" t="s">
        <v>135</v>
      </c>
      <c r="C137" s="147" t="s">
        <v>791</v>
      </c>
      <c r="D137" s="148" t="s">
        <v>751</v>
      </c>
      <c r="E137" s="145">
        <v>3</v>
      </c>
      <c r="F137" s="146" t="s">
        <v>1226</v>
      </c>
      <c r="G137" s="70">
        <v>0</v>
      </c>
      <c r="H137" s="57">
        <v>0</v>
      </c>
      <c r="I137" s="57">
        <v>0</v>
      </c>
      <c r="J137" s="57">
        <v>0</v>
      </c>
      <c r="K137" s="70">
        <v>0</v>
      </c>
      <c r="L137" s="57">
        <v>0</v>
      </c>
      <c r="M137" s="57">
        <v>0</v>
      </c>
      <c r="N137" s="57">
        <v>0</v>
      </c>
      <c r="O137" s="70">
        <v>92.100000000000009</v>
      </c>
      <c r="P137" s="57">
        <v>9440250</v>
      </c>
      <c r="Q137" s="57">
        <v>0</v>
      </c>
      <c r="R137" s="57">
        <v>9440250</v>
      </c>
      <c r="S137" s="70">
        <v>30.7</v>
      </c>
      <c r="T137" s="57">
        <v>3146750</v>
      </c>
      <c r="U137" s="57">
        <v>0</v>
      </c>
      <c r="V137" s="57">
        <v>3146750</v>
      </c>
      <c r="W137" s="57"/>
      <c r="X137" s="57"/>
      <c r="Y137" s="57"/>
      <c r="Z137" s="57">
        <v>0</v>
      </c>
      <c r="AA137" s="57">
        <v>0</v>
      </c>
      <c r="AB137" s="57">
        <v>0</v>
      </c>
      <c r="AC137" s="59">
        <v>140</v>
      </c>
      <c r="AD137" s="59">
        <v>7</v>
      </c>
      <c r="AE137" s="59">
        <v>0</v>
      </c>
      <c r="AF137" s="59">
        <v>0</v>
      </c>
      <c r="AG137" s="59">
        <v>140</v>
      </c>
      <c r="AH137" s="59">
        <v>7</v>
      </c>
      <c r="AI137" s="57">
        <v>7350000</v>
      </c>
      <c r="AJ137" s="57">
        <v>0</v>
      </c>
      <c r="AK137" s="58">
        <v>1050000</v>
      </c>
      <c r="AL137" s="57">
        <v>6300000</v>
      </c>
      <c r="AM137" s="57">
        <v>0</v>
      </c>
      <c r="AN137" s="70">
        <v>210</v>
      </c>
      <c r="AO137" s="70">
        <v>151.9</v>
      </c>
      <c r="AP137" s="70">
        <v>135.69999999999999</v>
      </c>
      <c r="AQ137" s="57">
        <v>13230800</v>
      </c>
      <c r="AR137" s="57">
        <v>0</v>
      </c>
      <c r="AS137" s="57">
        <v>0</v>
      </c>
      <c r="AT137" s="57">
        <v>0</v>
      </c>
      <c r="AU137" s="57">
        <v>562650</v>
      </c>
      <c r="AV137" s="58">
        <v>12668150</v>
      </c>
      <c r="AW137" s="58">
        <v>0</v>
      </c>
      <c r="AX137" s="58">
        <v>0</v>
      </c>
      <c r="AY137" s="57">
        <v>0</v>
      </c>
      <c r="AZ137" s="58">
        <v>0</v>
      </c>
      <c r="BA137" s="58">
        <v>0</v>
      </c>
      <c r="BB137" s="58">
        <v>22114900</v>
      </c>
      <c r="BC137" s="58">
        <v>0</v>
      </c>
      <c r="BD137" s="58">
        <v>0</v>
      </c>
      <c r="BE137" s="58">
        <v>22114900</v>
      </c>
      <c r="BF137" s="58">
        <v>0</v>
      </c>
      <c r="BG137" s="72">
        <v>210</v>
      </c>
      <c r="BH137" s="72">
        <v>417.40000000000003</v>
      </c>
      <c r="BI137" s="72">
        <v>207.40000000000003</v>
      </c>
      <c r="BJ137" s="72">
        <v>98.761904761904773</v>
      </c>
      <c r="BK137" s="72">
        <v>410.40000000000003</v>
      </c>
      <c r="BL137" s="72">
        <v>200.40000000000003</v>
      </c>
      <c r="BM137" s="72">
        <v>95.428571428571445</v>
      </c>
      <c r="BN137" s="150" t="s">
        <v>1332</v>
      </c>
      <c r="BO137" s="72" t="s">
        <v>1474</v>
      </c>
    </row>
    <row r="138" spans="1:67" ht="27.6" customHeight="1">
      <c r="A138" s="55">
        <v>129</v>
      </c>
      <c r="B138" s="145" t="s">
        <v>136</v>
      </c>
      <c r="C138" s="147" t="s">
        <v>793</v>
      </c>
      <c r="D138" s="148" t="s">
        <v>672</v>
      </c>
      <c r="E138" s="145">
        <v>3</v>
      </c>
      <c r="F138" s="146" t="s">
        <v>1226</v>
      </c>
      <c r="G138" s="70">
        <v>0</v>
      </c>
      <c r="H138" s="57">
        <v>0</v>
      </c>
      <c r="I138" s="57">
        <v>0</v>
      </c>
      <c r="J138" s="57">
        <v>0</v>
      </c>
      <c r="K138" s="70">
        <v>0</v>
      </c>
      <c r="L138" s="57">
        <v>0</v>
      </c>
      <c r="M138" s="57">
        <v>0</v>
      </c>
      <c r="N138" s="57">
        <v>0</v>
      </c>
      <c r="O138" s="70">
        <v>76.400000000000006</v>
      </c>
      <c r="P138" s="57">
        <v>7831000.0000000009</v>
      </c>
      <c r="Q138" s="57">
        <v>0</v>
      </c>
      <c r="R138" s="57">
        <v>7831000</v>
      </c>
      <c r="S138" s="70">
        <v>46.199999999999996</v>
      </c>
      <c r="T138" s="57">
        <v>4735500</v>
      </c>
      <c r="U138" s="57">
        <v>0</v>
      </c>
      <c r="V138" s="57">
        <v>4735500</v>
      </c>
      <c r="W138" s="57"/>
      <c r="X138" s="57"/>
      <c r="Y138" s="57"/>
      <c r="Z138" s="57">
        <v>0</v>
      </c>
      <c r="AA138" s="57">
        <v>0</v>
      </c>
      <c r="AB138" s="57">
        <v>0</v>
      </c>
      <c r="AC138" s="59">
        <v>100</v>
      </c>
      <c r="AD138" s="59">
        <v>5</v>
      </c>
      <c r="AE138" s="59">
        <v>0</v>
      </c>
      <c r="AF138" s="59">
        <v>0</v>
      </c>
      <c r="AG138" s="59">
        <v>100</v>
      </c>
      <c r="AH138" s="59">
        <v>5</v>
      </c>
      <c r="AI138" s="57">
        <v>5250000</v>
      </c>
      <c r="AJ138" s="57">
        <v>0</v>
      </c>
      <c r="AK138" s="58">
        <v>0</v>
      </c>
      <c r="AL138" s="57">
        <v>5250000</v>
      </c>
      <c r="AM138" s="57">
        <v>0</v>
      </c>
      <c r="AN138" s="70">
        <v>165</v>
      </c>
      <c r="AO138" s="70">
        <v>169.3</v>
      </c>
      <c r="AP138" s="70">
        <v>0</v>
      </c>
      <c r="AQ138" s="57">
        <v>586950</v>
      </c>
      <c r="AR138" s="57">
        <v>0</v>
      </c>
      <c r="AS138" s="57">
        <v>0</v>
      </c>
      <c r="AT138" s="57">
        <v>0</v>
      </c>
      <c r="AU138" s="57">
        <v>586950</v>
      </c>
      <c r="AV138" s="58">
        <v>0</v>
      </c>
      <c r="AW138" s="58">
        <v>0</v>
      </c>
      <c r="AX138" s="58">
        <v>0</v>
      </c>
      <c r="AY138" s="57">
        <v>0</v>
      </c>
      <c r="AZ138" s="58">
        <v>0</v>
      </c>
      <c r="BA138" s="58">
        <v>0</v>
      </c>
      <c r="BB138" s="58">
        <v>9985500</v>
      </c>
      <c r="BC138" s="58">
        <v>0</v>
      </c>
      <c r="BD138" s="58">
        <v>0</v>
      </c>
      <c r="BE138" s="58">
        <v>9985500</v>
      </c>
      <c r="BF138" s="58">
        <v>0</v>
      </c>
      <c r="BG138" s="72">
        <v>165</v>
      </c>
      <c r="BH138" s="72">
        <v>296.89999999999998</v>
      </c>
      <c r="BI138" s="72">
        <v>131.89999999999998</v>
      </c>
      <c r="BJ138" s="72">
        <v>79.939393939393923</v>
      </c>
      <c r="BK138" s="72">
        <v>291.89999999999998</v>
      </c>
      <c r="BL138" s="72">
        <v>126.89999999999998</v>
      </c>
      <c r="BM138" s="72">
        <v>76.909090909090892</v>
      </c>
      <c r="BN138" s="150" t="s">
        <v>1332</v>
      </c>
      <c r="BO138" s="72" t="s">
        <v>1474</v>
      </c>
    </row>
    <row r="139" spans="1:67" ht="27.6" customHeight="1">
      <c r="A139" s="55">
        <v>130</v>
      </c>
      <c r="B139" s="145" t="s">
        <v>137</v>
      </c>
      <c r="C139" s="147" t="s">
        <v>668</v>
      </c>
      <c r="D139" s="148" t="s">
        <v>613</v>
      </c>
      <c r="E139" s="145">
        <v>3</v>
      </c>
      <c r="F139" s="146" t="s">
        <v>1226</v>
      </c>
      <c r="G139" s="70">
        <v>0</v>
      </c>
      <c r="H139" s="57">
        <v>0</v>
      </c>
      <c r="I139" s="57">
        <v>0</v>
      </c>
      <c r="J139" s="57">
        <v>0</v>
      </c>
      <c r="K139" s="70">
        <v>0</v>
      </c>
      <c r="L139" s="57">
        <v>0</v>
      </c>
      <c r="M139" s="57">
        <v>0</v>
      </c>
      <c r="N139" s="57">
        <v>0</v>
      </c>
      <c r="O139" s="70">
        <v>0</v>
      </c>
      <c r="P139" s="57">
        <v>0</v>
      </c>
      <c r="Q139" s="57">
        <v>0</v>
      </c>
      <c r="R139" s="57">
        <v>0</v>
      </c>
      <c r="S139" s="70">
        <v>0</v>
      </c>
      <c r="T139" s="57">
        <v>0</v>
      </c>
      <c r="U139" s="57">
        <v>0</v>
      </c>
      <c r="V139" s="57">
        <v>0</v>
      </c>
      <c r="W139" s="57"/>
      <c r="X139" s="57"/>
      <c r="Y139" s="57"/>
      <c r="Z139" s="57">
        <v>0</v>
      </c>
      <c r="AA139" s="57">
        <v>0</v>
      </c>
      <c r="AB139" s="57">
        <v>0</v>
      </c>
      <c r="AC139" s="59">
        <v>0</v>
      </c>
      <c r="AD139" s="59">
        <v>0</v>
      </c>
      <c r="AE139" s="59">
        <v>0</v>
      </c>
      <c r="AF139" s="59">
        <v>0</v>
      </c>
      <c r="AG139" s="59">
        <v>0</v>
      </c>
      <c r="AH139" s="59">
        <v>0</v>
      </c>
      <c r="AI139" s="57">
        <v>0</v>
      </c>
      <c r="AJ139" s="57">
        <v>0</v>
      </c>
      <c r="AK139" s="58">
        <v>0</v>
      </c>
      <c r="AL139" s="57">
        <v>0</v>
      </c>
      <c r="AM139" s="57">
        <v>0</v>
      </c>
      <c r="AN139" s="70">
        <v>0</v>
      </c>
      <c r="AO139" s="70">
        <v>0</v>
      </c>
      <c r="AP139" s="70">
        <v>0</v>
      </c>
      <c r="AQ139" s="57">
        <v>0</v>
      </c>
      <c r="AR139" s="57">
        <v>0</v>
      </c>
      <c r="AS139" s="57">
        <v>0</v>
      </c>
      <c r="AT139" s="57">
        <v>0</v>
      </c>
      <c r="AU139" s="57">
        <v>0</v>
      </c>
      <c r="AV139" s="58">
        <v>0</v>
      </c>
      <c r="AW139" s="58">
        <v>0</v>
      </c>
      <c r="AX139" s="58">
        <v>0</v>
      </c>
      <c r="AY139" s="57">
        <v>0</v>
      </c>
      <c r="AZ139" s="58">
        <v>0</v>
      </c>
      <c r="BA139" s="58">
        <v>0</v>
      </c>
      <c r="BB139" s="58">
        <v>0</v>
      </c>
      <c r="BC139" s="58">
        <v>0</v>
      </c>
      <c r="BD139" s="58">
        <v>0</v>
      </c>
      <c r="BE139" s="58">
        <v>0</v>
      </c>
      <c r="BF139" s="58">
        <v>0</v>
      </c>
      <c r="BG139" s="72">
        <v>0</v>
      </c>
      <c r="BH139" s="72">
        <v>0</v>
      </c>
      <c r="BI139" s="72">
        <v>0</v>
      </c>
      <c r="BJ139" s="72">
        <v>0</v>
      </c>
      <c r="BK139" s="72">
        <v>0</v>
      </c>
      <c r="BL139" s="72">
        <v>0</v>
      </c>
      <c r="BM139" s="72">
        <v>0</v>
      </c>
      <c r="BN139" s="150" t="s">
        <v>1332</v>
      </c>
      <c r="BO139" s="72" t="s">
        <v>1474</v>
      </c>
    </row>
    <row r="140" spans="1:67" ht="27.6" customHeight="1">
      <c r="A140" s="55">
        <v>131</v>
      </c>
      <c r="B140" s="145" t="s">
        <v>519</v>
      </c>
      <c r="C140" s="147" t="s">
        <v>782</v>
      </c>
      <c r="D140" s="148" t="s">
        <v>632</v>
      </c>
      <c r="E140" s="145">
        <v>3</v>
      </c>
      <c r="F140" s="146" t="s">
        <v>1226</v>
      </c>
      <c r="G140" s="70">
        <v>0</v>
      </c>
      <c r="H140" s="57">
        <v>0</v>
      </c>
      <c r="I140" s="57">
        <v>0</v>
      </c>
      <c r="J140" s="57">
        <v>0</v>
      </c>
      <c r="K140" s="70">
        <v>0</v>
      </c>
      <c r="L140" s="57">
        <v>0</v>
      </c>
      <c r="M140" s="57">
        <v>0</v>
      </c>
      <c r="N140" s="57">
        <v>0</v>
      </c>
      <c r="O140" s="70">
        <v>0</v>
      </c>
      <c r="P140" s="57">
        <v>0</v>
      </c>
      <c r="Q140" s="57">
        <v>0</v>
      </c>
      <c r="R140" s="57">
        <v>0</v>
      </c>
      <c r="S140" s="70">
        <v>60.7</v>
      </c>
      <c r="T140" s="57">
        <v>6221750</v>
      </c>
      <c r="U140" s="57">
        <v>0</v>
      </c>
      <c r="V140" s="57">
        <v>6221750</v>
      </c>
      <c r="W140" s="57"/>
      <c r="X140" s="57"/>
      <c r="Y140" s="57"/>
      <c r="Z140" s="57">
        <v>0</v>
      </c>
      <c r="AA140" s="57">
        <v>0</v>
      </c>
      <c r="AB140" s="57">
        <v>0</v>
      </c>
      <c r="AC140" s="59">
        <v>100</v>
      </c>
      <c r="AD140" s="59">
        <v>5</v>
      </c>
      <c r="AE140" s="59">
        <v>0</v>
      </c>
      <c r="AF140" s="59">
        <v>0</v>
      </c>
      <c r="AG140" s="59">
        <v>100</v>
      </c>
      <c r="AH140" s="59">
        <v>5</v>
      </c>
      <c r="AI140" s="57">
        <v>5250000</v>
      </c>
      <c r="AJ140" s="57">
        <v>0</v>
      </c>
      <c r="AK140" s="58">
        <v>0</v>
      </c>
      <c r="AL140" s="57">
        <v>5250000</v>
      </c>
      <c r="AM140" s="57">
        <v>0</v>
      </c>
      <c r="AN140" s="70">
        <v>247.5</v>
      </c>
      <c r="AO140" s="70">
        <v>224</v>
      </c>
      <c r="AP140" s="70">
        <v>25.4</v>
      </c>
      <c r="AQ140" s="57">
        <v>275500</v>
      </c>
      <c r="AR140" s="57">
        <v>0</v>
      </c>
      <c r="AS140" s="57">
        <v>0</v>
      </c>
      <c r="AT140" s="57">
        <v>0</v>
      </c>
      <c r="AU140" s="57">
        <v>0</v>
      </c>
      <c r="AV140" s="58">
        <v>275500</v>
      </c>
      <c r="AW140" s="58">
        <v>0</v>
      </c>
      <c r="AX140" s="58">
        <v>0</v>
      </c>
      <c r="AY140" s="57">
        <v>0</v>
      </c>
      <c r="AZ140" s="58">
        <v>0</v>
      </c>
      <c r="BA140" s="58">
        <v>0</v>
      </c>
      <c r="BB140" s="58">
        <v>11747250</v>
      </c>
      <c r="BC140" s="58">
        <v>0</v>
      </c>
      <c r="BD140" s="58">
        <v>0</v>
      </c>
      <c r="BE140" s="58">
        <v>11747250</v>
      </c>
      <c r="BF140" s="58">
        <v>0</v>
      </c>
      <c r="BG140" s="72">
        <v>247.5</v>
      </c>
      <c r="BH140" s="72">
        <v>315.09999999999997</v>
      </c>
      <c r="BI140" s="72">
        <v>67.599999999999966</v>
      </c>
      <c r="BJ140" s="72">
        <v>27.313131313131301</v>
      </c>
      <c r="BK140" s="72">
        <v>310.09999999999997</v>
      </c>
      <c r="BL140" s="72">
        <v>62.599999999999966</v>
      </c>
      <c r="BM140" s="72">
        <v>25.29292929292928</v>
      </c>
      <c r="BN140" s="150" t="s">
        <v>1332</v>
      </c>
      <c r="BO140" s="72" t="s">
        <v>1474</v>
      </c>
    </row>
    <row r="141" spans="1:67" ht="27.6" customHeight="1">
      <c r="A141" s="55">
        <v>132</v>
      </c>
      <c r="B141" s="145" t="s">
        <v>126</v>
      </c>
      <c r="C141" s="147" t="s">
        <v>804</v>
      </c>
      <c r="D141" s="148" t="s">
        <v>805</v>
      </c>
      <c r="E141" s="145">
        <v>3</v>
      </c>
      <c r="F141" s="146" t="s">
        <v>1227</v>
      </c>
      <c r="G141" s="70">
        <v>0</v>
      </c>
      <c r="H141" s="57">
        <v>0</v>
      </c>
      <c r="I141" s="57">
        <v>0</v>
      </c>
      <c r="J141" s="57">
        <v>0</v>
      </c>
      <c r="K141" s="70">
        <v>0</v>
      </c>
      <c r="L141" s="57">
        <v>0</v>
      </c>
      <c r="M141" s="57">
        <v>0</v>
      </c>
      <c r="N141" s="57">
        <v>0</v>
      </c>
      <c r="O141" s="70">
        <v>0</v>
      </c>
      <c r="P141" s="57">
        <v>0</v>
      </c>
      <c r="Q141" s="57">
        <v>0</v>
      </c>
      <c r="R141" s="57">
        <v>0</v>
      </c>
      <c r="S141" s="70">
        <v>0</v>
      </c>
      <c r="T141" s="57">
        <v>0</v>
      </c>
      <c r="U141" s="57">
        <v>0</v>
      </c>
      <c r="V141" s="57">
        <v>0</v>
      </c>
      <c r="W141" s="57"/>
      <c r="X141" s="57"/>
      <c r="Y141" s="57"/>
      <c r="Z141" s="57">
        <v>0</v>
      </c>
      <c r="AA141" s="57">
        <v>0</v>
      </c>
      <c r="AB141" s="57">
        <v>0</v>
      </c>
      <c r="AC141" s="59">
        <v>0</v>
      </c>
      <c r="AD141" s="59">
        <v>0</v>
      </c>
      <c r="AE141" s="59">
        <v>0</v>
      </c>
      <c r="AF141" s="59">
        <v>0</v>
      </c>
      <c r="AG141" s="59">
        <v>0</v>
      </c>
      <c r="AH141" s="59">
        <v>0</v>
      </c>
      <c r="AI141" s="57">
        <v>0</v>
      </c>
      <c r="AJ141" s="57">
        <v>0</v>
      </c>
      <c r="AK141" s="58">
        <v>0</v>
      </c>
      <c r="AL141" s="57">
        <v>0</v>
      </c>
      <c r="AM141" s="57">
        <v>0</v>
      </c>
      <c r="AN141" s="70">
        <v>0</v>
      </c>
      <c r="AO141" s="70">
        <v>0</v>
      </c>
      <c r="AP141" s="70">
        <v>0</v>
      </c>
      <c r="AQ141" s="57">
        <v>0</v>
      </c>
      <c r="AR141" s="57">
        <v>0</v>
      </c>
      <c r="AS141" s="57">
        <v>0</v>
      </c>
      <c r="AT141" s="57">
        <v>0</v>
      </c>
      <c r="AU141" s="57">
        <v>0</v>
      </c>
      <c r="AV141" s="58">
        <v>0</v>
      </c>
      <c r="AW141" s="58">
        <v>0</v>
      </c>
      <c r="AX141" s="58">
        <v>0</v>
      </c>
      <c r="AY141" s="57">
        <v>0</v>
      </c>
      <c r="AZ141" s="58">
        <v>0</v>
      </c>
      <c r="BA141" s="58">
        <v>0</v>
      </c>
      <c r="BB141" s="58">
        <v>0</v>
      </c>
      <c r="BC141" s="58">
        <v>0</v>
      </c>
      <c r="BD141" s="58">
        <v>0</v>
      </c>
      <c r="BE141" s="58">
        <v>0</v>
      </c>
      <c r="BF141" s="58">
        <v>0</v>
      </c>
      <c r="BG141" s="72">
        <v>0</v>
      </c>
      <c r="BH141" s="72">
        <v>0</v>
      </c>
      <c r="BI141" s="72">
        <v>0</v>
      </c>
      <c r="BJ141" s="72">
        <v>0</v>
      </c>
      <c r="BK141" s="72">
        <v>0</v>
      </c>
      <c r="BL141" s="72">
        <v>0</v>
      </c>
      <c r="BM141" s="72">
        <v>0</v>
      </c>
      <c r="BN141" s="150" t="s">
        <v>1333</v>
      </c>
      <c r="BO141" s="72" t="s">
        <v>1474</v>
      </c>
    </row>
    <row r="142" spans="1:67" ht="27.6" customHeight="1">
      <c r="A142" s="55">
        <v>133</v>
      </c>
      <c r="B142" s="145" t="s">
        <v>127</v>
      </c>
      <c r="C142" s="147" t="s">
        <v>806</v>
      </c>
      <c r="D142" s="148" t="s">
        <v>797</v>
      </c>
      <c r="E142" s="145">
        <v>3</v>
      </c>
      <c r="F142" s="146" t="s">
        <v>1227</v>
      </c>
      <c r="G142" s="70">
        <v>0</v>
      </c>
      <c r="H142" s="57">
        <v>0</v>
      </c>
      <c r="I142" s="57">
        <v>0</v>
      </c>
      <c r="J142" s="57">
        <v>0</v>
      </c>
      <c r="K142" s="70">
        <v>0</v>
      </c>
      <c r="L142" s="57">
        <v>0</v>
      </c>
      <c r="M142" s="57">
        <v>0</v>
      </c>
      <c r="N142" s="57">
        <v>0</v>
      </c>
      <c r="O142" s="70">
        <v>120.99999999999999</v>
      </c>
      <c r="P142" s="57">
        <v>12402499.999999998</v>
      </c>
      <c r="Q142" s="57">
        <v>0</v>
      </c>
      <c r="R142" s="57">
        <v>12402500</v>
      </c>
      <c r="S142" s="70">
        <v>60.2</v>
      </c>
      <c r="T142" s="57">
        <v>6170500</v>
      </c>
      <c r="U142" s="57">
        <v>0</v>
      </c>
      <c r="V142" s="57">
        <v>6170500</v>
      </c>
      <c r="W142" s="57"/>
      <c r="X142" s="57"/>
      <c r="Y142" s="57"/>
      <c r="Z142" s="57">
        <v>0</v>
      </c>
      <c r="AA142" s="57">
        <v>0</v>
      </c>
      <c r="AB142" s="57">
        <v>0</v>
      </c>
      <c r="AC142" s="59">
        <v>100</v>
      </c>
      <c r="AD142" s="59">
        <v>5</v>
      </c>
      <c r="AE142" s="59">
        <v>100</v>
      </c>
      <c r="AF142" s="59">
        <v>5</v>
      </c>
      <c r="AG142" s="59">
        <v>0</v>
      </c>
      <c r="AH142" s="59">
        <v>0</v>
      </c>
      <c r="AI142" s="57">
        <v>0</v>
      </c>
      <c r="AJ142" s="57">
        <v>0</v>
      </c>
      <c r="AK142" s="58">
        <v>0</v>
      </c>
      <c r="AL142" s="57">
        <v>0</v>
      </c>
      <c r="AM142" s="57">
        <v>0</v>
      </c>
      <c r="AN142" s="70">
        <v>300</v>
      </c>
      <c r="AO142" s="70">
        <v>139.80000000000001</v>
      </c>
      <c r="AP142" s="70">
        <v>24.5</v>
      </c>
      <c r="AQ142" s="57">
        <v>0</v>
      </c>
      <c r="AR142" s="57">
        <v>0</v>
      </c>
      <c r="AS142" s="57">
        <v>0</v>
      </c>
      <c r="AT142" s="57">
        <v>0</v>
      </c>
      <c r="AU142" s="57">
        <v>0</v>
      </c>
      <c r="AV142" s="58">
        <v>0</v>
      </c>
      <c r="AW142" s="58">
        <v>0</v>
      </c>
      <c r="AX142" s="58">
        <v>0</v>
      </c>
      <c r="AY142" s="57">
        <v>0</v>
      </c>
      <c r="AZ142" s="58">
        <v>0</v>
      </c>
      <c r="BA142" s="58">
        <v>0</v>
      </c>
      <c r="BB142" s="58">
        <v>6170500</v>
      </c>
      <c r="BC142" s="58">
        <v>0</v>
      </c>
      <c r="BD142" s="58">
        <v>0</v>
      </c>
      <c r="BE142" s="58">
        <v>6170500</v>
      </c>
      <c r="BF142" s="58">
        <v>0</v>
      </c>
      <c r="BG142" s="72">
        <v>300</v>
      </c>
      <c r="BH142" s="72">
        <v>350.5</v>
      </c>
      <c r="BI142" s="72">
        <v>50.5</v>
      </c>
      <c r="BJ142" s="72">
        <v>16.833333333333332</v>
      </c>
      <c r="BK142" s="72">
        <v>345.5</v>
      </c>
      <c r="BL142" s="72">
        <v>45.5</v>
      </c>
      <c r="BM142" s="72">
        <v>15.166666666666668</v>
      </c>
      <c r="BN142" s="150" t="s">
        <v>1333</v>
      </c>
      <c r="BO142" s="72" t="s">
        <v>1474</v>
      </c>
    </row>
    <row r="143" spans="1:67" ht="27.6" customHeight="1">
      <c r="A143" s="55">
        <v>134</v>
      </c>
      <c r="B143" s="145" t="s">
        <v>128</v>
      </c>
      <c r="C143" s="147" t="s">
        <v>782</v>
      </c>
      <c r="D143" s="148" t="s">
        <v>677</v>
      </c>
      <c r="E143" s="145">
        <v>3</v>
      </c>
      <c r="F143" s="146" t="s">
        <v>1227</v>
      </c>
      <c r="G143" s="70">
        <v>0</v>
      </c>
      <c r="H143" s="57">
        <v>0</v>
      </c>
      <c r="I143" s="57">
        <v>0</v>
      </c>
      <c r="J143" s="57">
        <v>0</v>
      </c>
      <c r="K143" s="70">
        <v>0</v>
      </c>
      <c r="L143" s="57">
        <v>0</v>
      </c>
      <c r="M143" s="57">
        <v>0</v>
      </c>
      <c r="N143" s="57">
        <v>0</v>
      </c>
      <c r="O143" s="70">
        <v>60.900000000000006</v>
      </c>
      <c r="P143" s="57">
        <v>6242250.0000000009</v>
      </c>
      <c r="Q143" s="57">
        <v>0</v>
      </c>
      <c r="R143" s="57">
        <v>6242250</v>
      </c>
      <c r="S143" s="70">
        <v>61.4</v>
      </c>
      <c r="T143" s="57">
        <v>6293500</v>
      </c>
      <c r="U143" s="57">
        <v>0</v>
      </c>
      <c r="V143" s="57">
        <v>6293500</v>
      </c>
      <c r="W143" s="57"/>
      <c r="X143" s="57"/>
      <c r="Y143" s="57"/>
      <c r="Z143" s="57">
        <v>0</v>
      </c>
      <c r="AA143" s="57">
        <v>0</v>
      </c>
      <c r="AB143" s="57">
        <v>0</v>
      </c>
      <c r="AC143" s="59">
        <v>120</v>
      </c>
      <c r="AD143" s="59">
        <v>6</v>
      </c>
      <c r="AE143" s="59">
        <v>120</v>
      </c>
      <c r="AF143" s="59">
        <v>6</v>
      </c>
      <c r="AG143" s="59">
        <v>0</v>
      </c>
      <c r="AH143" s="59">
        <v>0</v>
      </c>
      <c r="AI143" s="57">
        <v>0</v>
      </c>
      <c r="AJ143" s="57">
        <v>0</v>
      </c>
      <c r="AK143" s="58">
        <v>1050000</v>
      </c>
      <c r="AL143" s="57">
        <v>0</v>
      </c>
      <c r="AM143" s="57">
        <v>1050000</v>
      </c>
      <c r="AN143" s="70">
        <v>287.5</v>
      </c>
      <c r="AO143" s="70">
        <v>119.6</v>
      </c>
      <c r="AP143" s="70">
        <v>25.4</v>
      </c>
      <c r="AQ143" s="57">
        <v>0</v>
      </c>
      <c r="AR143" s="57">
        <v>0</v>
      </c>
      <c r="AS143" s="57">
        <v>0</v>
      </c>
      <c r="AT143" s="57">
        <v>0</v>
      </c>
      <c r="AU143" s="57">
        <v>0</v>
      </c>
      <c r="AV143" s="58">
        <v>0</v>
      </c>
      <c r="AW143" s="58">
        <v>0</v>
      </c>
      <c r="AX143" s="58">
        <v>0</v>
      </c>
      <c r="AY143" s="57">
        <v>0</v>
      </c>
      <c r="AZ143" s="58">
        <v>0</v>
      </c>
      <c r="BA143" s="58">
        <v>0</v>
      </c>
      <c r="BB143" s="58">
        <v>6293500</v>
      </c>
      <c r="BC143" s="58">
        <v>1050000</v>
      </c>
      <c r="BD143" s="58">
        <v>0</v>
      </c>
      <c r="BE143" s="58">
        <v>5243500</v>
      </c>
      <c r="BF143" s="58">
        <v>0</v>
      </c>
      <c r="BG143" s="72">
        <v>287.5</v>
      </c>
      <c r="BH143" s="72">
        <v>273.3</v>
      </c>
      <c r="BI143" s="72">
        <v>0</v>
      </c>
      <c r="BJ143" s="72">
        <v>0</v>
      </c>
      <c r="BK143" s="72">
        <v>267.3</v>
      </c>
      <c r="BL143" s="72">
        <v>0</v>
      </c>
      <c r="BM143" s="72">
        <v>0</v>
      </c>
      <c r="BN143" s="150" t="s">
        <v>1333</v>
      </c>
      <c r="BO143" s="72" t="s">
        <v>1474</v>
      </c>
    </row>
    <row r="144" spans="1:67" ht="27.6" customHeight="1">
      <c r="A144" s="55">
        <v>135</v>
      </c>
      <c r="B144" s="145" t="s">
        <v>129</v>
      </c>
      <c r="C144" s="147" t="s">
        <v>801</v>
      </c>
      <c r="D144" s="148" t="s">
        <v>802</v>
      </c>
      <c r="E144" s="145">
        <v>3</v>
      </c>
      <c r="F144" s="146" t="s">
        <v>1227</v>
      </c>
      <c r="G144" s="70">
        <v>0</v>
      </c>
      <c r="H144" s="57">
        <v>0</v>
      </c>
      <c r="I144" s="57">
        <v>0</v>
      </c>
      <c r="J144" s="57">
        <v>0</v>
      </c>
      <c r="K144" s="70">
        <v>0</v>
      </c>
      <c r="L144" s="57">
        <v>0</v>
      </c>
      <c r="M144" s="57">
        <v>0</v>
      </c>
      <c r="N144" s="57">
        <v>0</v>
      </c>
      <c r="O144" s="70">
        <v>30.3</v>
      </c>
      <c r="P144" s="57">
        <v>3105750</v>
      </c>
      <c r="Q144" s="57">
        <v>0</v>
      </c>
      <c r="R144" s="57">
        <v>3105750</v>
      </c>
      <c r="S144" s="70">
        <v>61.3</v>
      </c>
      <c r="T144" s="57">
        <v>6283250</v>
      </c>
      <c r="U144" s="57">
        <v>0</v>
      </c>
      <c r="V144" s="57">
        <v>6283250</v>
      </c>
      <c r="W144" s="57"/>
      <c r="X144" s="57"/>
      <c r="Y144" s="57"/>
      <c r="Z144" s="57">
        <v>0</v>
      </c>
      <c r="AA144" s="57">
        <v>0</v>
      </c>
      <c r="AB144" s="57">
        <v>0</v>
      </c>
      <c r="AC144" s="59">
        <v>112</v>
      </c>
      <c r="AD144" s="59">
        <v>6</v>
      </c>
      <c r="AE144" s="59">
        <v>80</v>
      </c>
      <c r="AF144" s="59">
        <v>4</v>
      </c>
      <c r="AG144" s="59">
        <v>32</v>
      </c>
      <c r="AH144" s="59">
        <v>2</v>
      </c>
      <c r="AI144" s="57">
        <v>1650000</v>
      </c>
      <c r="AJ144" s="57">
        <v>0</v>
      </c>
      <c r="AK144" s="58">
        <v>1650000</v>
      </c>
      <c r="AL144" s="57">
        <v>0</v>
      </c>
      <c r="AM144" s="57">
        <v>0</v>
      </c>
      <c r="AN144" s="70">
        <v>255</v>
      </c>
      <c r="AO144" s="70">
        <v>126</v>
      </c>
      <c r="AP144" s="70">
        <v>67.8</v>
      </c>
      <c r="AQ144" s="57">
        <v>2209800</v>
      </c>
      <c r="AR144" s="57">
        <v>0</v>
      </c>
      <c r="AS144" s="57">
        <v>0</v>
      </c>
      <c r="AT144" s="57">
        <v>0</v>
      </c>
      <c r="AU144" s="57">
        <v>0</v>
      </c>
      <c r="AV144" s="58">
        <v>2209800</v>
      </c>
      <c r="AW144" s="58">
        <v>0</v>
      </c>
      <c r="AX144" s="58">
        <v>0</v>
      </c>
      <c r="AY144" s="57">
        <v>0</v>
      </c>
      <c r="AZ144" s="58">
        <v>0</v>
      </c>
      <c r="BA144" s="58">
        <v>0</v>
      </c>
      <c r="BB144" s="58">
        <v>8493050</v>
      </c>
      <c r="BC144" s="58">
        <v>0</v>
      </c>
      <c r="BD144" s="58">
        <v>0</v>
      </c>
      <c r="BE144" s="58">
        <v>8493050</v>
      </c>
      <c r="BF144" s="58">
        <v>0</v>
      </c>
      <c r="BG144" s="72">
        <v>255</v>
      </c>
      <c r="BH144" s="72">
        <v>291.39999999999998</v>
      </c>
      <c r="BI144" s="72">
        <v>36.399999999999977</v>
      </c>
      <c r="BJ144" s="72">
        <v>14.274509803921559</v>
      </c>
      <c r="BK144" s="72">
        <v>285.39999999999998</v>
      </c>
      <c r="BL144" s="72">
        <v>30.399999999999977</v>
      </c>
      <c r="BM144" s="72">
        <v>11.92156862745097</v>
      </c>
      <c r="BN144" s="150" t="s">
        <v>1333</v>
      </c>
      <c r="BO144" s="72" t="s">
        <v>1474</v>
      </c>
    </row>
    <row r="145" spans="1:67" ht="27.6" customHeight="1">
      <c r="A145" s="55">
        <v>136</v>
      </c>
      <c r="B145" s="145" t="s">
        <v>130</v>
      </c>
      <c r="C145" s="147" t="s">
        <v>803</v>
      </c>
      <c r="D145" s="148" t="s">
        <v>661</v>
      </c>
      <c r="E145" s="145">
        <v>3</v>
      </c>
      <c r="F145" s="146" t="s">
        <v>1227</v>
      </c>
      <c r="G145" s="70">
        <v>0</v>
      </c>
      <c r="H145" s="57">
        <v>0</v>
      </c>
      <c r="I145" s="57">
        <v>0</v>
      </c>
      <c r="J145" s="57">
        <v>0</v>
      </c>
      <c r="K145" s="70">
        <v>0</v>
      </c>
      <c r="L145" s="57">
        <v>0</v>
      </c>
      <c r="M145" s="57">
        <v>0</v>
      </c>
      <c r="N145" s="57">
        <v>0</v>
      </c>
      <c r="O145" s="70">
        <v>61.300000000000004</v>
      </c>
      <c r="P145" s="57">
        <v>6283250</v>
      </c>
      <c r="Q145" s="57">
        <v>0</v>
      </c>
      <c r="R145" s="57">
        <v>6283250</v>
      </c>
      <c r="S145" s="70">
        <v>30.7</v>
      </c>
      <c r="T145" s="57">
        <v>3146750</v>
      </c>
      <c r="U145" s="57">
        <v>0</v>
      </c>
      <c r="V145" s="57">
        <v>3146750</v>
      </c>
      <c r="W145" s="57"/>
      <c r="X145" s="57"/>
      <c r="Y145" s="57"/>
      <c r="Z145" s="57">
        <v>0</v>
      </c>
      <c r="AA145" s="57">
        <v>0</v>
      </c>
      <c r="AB145" s="57">
        <v>0</v>
      </c>
      <c r="AC145" s="59">
        <v>240</v>
      </c>
      <c r="AD145" s="59">
        <v>11</v>
      </c>
      <c r="AE145" s="59">
        <v>0</v>
      </c>
      <c r="AF145" s="59">
        <v>0</v>
      </c>
      <c r="AG145" s="59">
        <v>240</v>
      </c>
      <c r="AH145" s="59">
        <v>11</v>
      </c>
      <c r="AI145" s="57">
        <v>12350000</v>
      </c>
      <c r="AJ145" s="57">
        <v>0</v>
      </c>
      <c r="AK145" s="58">
        <v>3000000</v>
      </c>
      <c r="AL145" s="57">
        <v>9350000</v>
      </c>
      <c r="AM145" s="57">
        <v>0</v>
      </c>
      <c r="AN145" s="70">
        <v>180</v>
      </c>
      <c r="AO145" s="70">
        <v>372.4</v>
      </c>
      <c r="AP145" s="70">
        <v>92.200000000000017</v>
      </c>
      <c r="AQ145" s="57">
        <v>39330940</v>
      </c>
      <c r="AR145" s="57">
        <v>0</v>
      </c>
      <c r="AS145" s="57">
        <v>0</v>
      </c>
      <c r="AT145" s="57">
        <v>0</v>
      </c>
      <c r="AU145" s="57">
        <v>4654650</v>
      </c>
      <c r="AV145" s="58">
        <v>34676290</v>
      </c>
      <c r="AW145" s="58">
        <v>0</v>
      </c>
      <c r="AX145" s="58">
        <v>0</v>
      </c>
      <c r="AY145" s="57">
        <v>0</v>
      </c>
      <c r="AZ145" s="58">
        <v>0</v>
      </c>
      <c r="BA145" s="58">
        <v>0</v>
      </c>
      <c r="BB145" s="58">
        <v>47173040</v>
      </c>
      <c r="BC145" s="58">
        <v>0</v>
      </c>
      <c r="BD145" s="58">
        <v>0</v>
      </c>
      <c r="BE145" s="58">
        <v>47173040</v>
      </c>
      <c r="BF145" s="58">
        <v>0</v>
      </c>
      <c r="BG145" s="72">
        <v>180</v>
      </c>
      <c r="BH145" s="72">
        <v>567.6</v>
      </c>
      <c r="BI145" s="72">
        <v>387.6</v>
      </c>
      <c r="BJ145" s="72">
        <v>215.33333333333334</v>
      </c>
      <c r="BK145" s="72">
        <v>556.6</v>
      </c>
      <c r="BL145" s="72">
        <v>376.6</v>
      </c>
      <c r="BM145" s="72">
        <v>209.22222222222223</v>
      </c>
      <c r="BN145" s="150" t="s">
        <v>1333</v>
      </c>
      <c r="BO145" s="72" t="s">
        <v>1474</v>
      </c>
    </row>
    <row r="146" spans="1:67" ht="27.6" customHeight="1">
      <c r="A146" s="55">
        <v>137</v>
      </c>
      <c r="B146" s="145" t="s">
        <v>131</v>
      </c>
      <c r="C146" s="147" t="s">
        <v>629</v>
      </c>
      <c r="D146" s="148" t="s">
        <v>647</v>
      </c>
      <c r="E146" s="145">
        <v>3</v>
      </c>
      <c r="F146" s="146" t="s">
        <v>1227</v>
      </c>
      <c r="G146" s="70">
        <v>0</v>
      </c>
      <c r="H146" s="57">
        <v>0</v>
      </c>
      <c r="I146" s="57">
        <v>0</v>
      </c>
      <c r="J146" s="57">
        <v>0</v>
      </c>
      <c r="K146" s="70">
        <v>0</v>
      </c>
      <c r="L146" s="57">
        <v>0</v>
      </c>
      <c r="M146" s="57">
        <v>0</v>
      </c>
      <c r="N146" s="57">
        <v>0</v>
      </c>
      <c r="O146" s="70">
        <v>75.7</v>
      </c>
      <c r="P146" s="57">
        <v>7759250</v>
      </c>
      <c r="Q146" s="57">
        <v>0</v>
      </c>
      <c r="R146" s="57">
        <v>7759250</v>
      </c>
      <c r="S146" s="70">
        <v>106.4</v>
      </c>
      <c r="T146" s="57">
        <v>10906000</v>
      </c>
      <c r="U146" s="57">
        <v>0</v>
      </c>
      <c r="V146" s="57">
        <v>10906000</v>
      </c>
      <c r="W146" s="57"/>
      <c r="X146" s="57"/>
      <c r="Y146" s="57"/>
      <c r="Z146" s="57">
        <v>0</v>
      </c>
      <c r="AA146" s="57">
        <v>0</v>
      </c>
      <c r="AB146" s="57">
        <v>0</v>
      </c>
      <c r="AC146" s="59">
        <v>148</v>
      </c>
      <c r="AD146" s="59">
        <v>7</v>
      </c>
      <c r="AE146" s="59">
        <v>20</v>
      </c>
      <c r="AF146" s="59">
        <v>1</v>
      </c>
      <c r="AG146" s="59">
        <v>128</v>
      </c>
      <c r="AH146" s="59">
        <v>6</v>
      </c>
      <c r="AI146" s="57">
        <v>6650000</v>
      </c>
      <c r="AJ146" s="57">
        <v>0</v>
      </c>
      <c r="AK146" s="58">
        <v>1400000</v>
      </c>
      <c r="AL146" s="57">
        <v>5250000</v>
      </c>
      <c r="AM146" s="57">
        <v>0</v>
      </c>
      <c r="AN146" s="70">
        <v>300</v>
      </c>
      <c r="AO146" s="70">
        <v>230.8</v>
      </c>
      <c r="AP146" s="70">
        <v>53</v>
      </c>
      <c r="AQ146" s="57">
        <v>420420</v>
      </c>
      <c r="AR146" s="57">
        <v>0</v>
      </c>
      <c r="AS146" s="57">
        <v>0</v>
      </c>
      <c r="AT146" s="57">
        <v>0</v>
      </c>
      <c r="AU146" s="57">
        <v>0</v>
      </c>
      <c r="AV146" s="58">
        <v>420420</v>
      </c>
      <c r="AW146" s="58">
        <v>0</v>
      </c>
      <c r="AX146" s="58">
        <v>0</v>
      </c>
      <c r="AY146" s="57">
        <v>0</v>
      </c>
      <c r="AZ146" s="58">
        <v>0</v>
      </c>
      <c r="BA146" s="58">
        <v>0</v>
      </c>
      <c r="BB146" s="58">
        <v>16576420</v>
      </c>
      <c r="BC146" s="58">
        <v>0</v>
      </c>
      <c r="BD146" s="58">
        <v>0</v>
      </c>
      <c r="BE146" s="58">
        <v>16576420</v>
      </c>
      <c r="BF146" s="58">
        <v>0</v>
      </c>
      <c r="BG146" s="72">
        <v>300</v>
      </c>
      <c r="BH146" s="72">
        <v>472.90000000000003</v>
      </c>
      <c r="BI146" s="72">
        <v>172.90000000000003</v>
      </c>
      <c r="BJ146" s="72">
        <v>57.633333333333347</v>
      </c>
      <c r="BK146" s="72">
        <v>465.90000000000003</v>
      </c>
      <c r="BL146" s="72">
        <v>165.90000000000003</v>
      </c>
      <c r="BM146" s="72">
        <v>55.300000000000018</v>
      </c>
      <c r="BN146" s="150" t="s">
        <v>1333</v>
      </c>
      <c r="BO146" s="72" t="s">
        <v>1474</v>
      </c>
    </row>
    <row r="147" spans="1:67" ht="27.6" customHeight="1">
      <c r="A147" s="55">
        <v>138</v>
      </c>
      <c r="B147" s="145" t="s">
        <v>489</v>
      </c>
      <c r="C147" s="147" t="s">
        <v>612</v>
      </c>
      <c r="D147" s="148" t="s">
        <v>809</v>
      </c>
      <c r="E147" s="145">
        <v>3</v>
      </c>
      <c r="F147" s="146" t="s">
        <v>1228</v>
      </c>
      <c r="G147" s="70">
        <v>42.699999999999996</v>
      </c>
      <c r="H147" s="57">
        <v>4376750</v>
      </c>
      <c r="I147" s="57">
        <v>0</v>
      </c>
      <c r="J147" s="57">
        <v>4376750</v>
      </c>
      <c r="K147" s="70">
        <v>0</v>
      </c>
      <c r="L147" s="57">
        <v>0</v>
      </c>
      <c r="M147" s="57">
        <v>0</v>
      </c>
      <c r="N147" s="57">
        <v>0</v>
      </c>
      <c r="O147" s="70">
        <v>61.400000000000006</v>
      </c>
      <c r="P147" s="57">
        <v>6293500.0000000009</v>
      </c>
      <c r="Q147" s="57">
        <v>0</v>
      </c>
      <c r="R147" s="57">
        <v>6293500</v>
      </c>
      <c r="S147" s="70">
        <v>30.599999999999998</v>
      </c>
      <c r="T147" s="57">
        <v>3136500</v>
      </c>
      <c r="U147" s="57">
        <v>0</v>
      </c>
      <c r="V147" s="57">
        <v>3136500</v>
      </c>
      <c r="W147" s="57"/>
      <c r="X147" s="57"/>
      <c r="Y147" s="57"/>
      <c r="Z147" s="57">
        <v>0</v>
      </c>
      <c r="AA147" s="57">
        <v>0</v>
      </c>
      <c r="AB147" s="57">
        <v>0</v>
      </c>
      <c r="AC147" s="59">
        <v>14</v>
      </c>
      <c r="AD147" s="59">
        <v>1</v>
      </c>
      <c r="AE147" s="59">
        <v>14</v>
      </c>
      <c r="AF147" s="59">
        <v>1</v>
      </c>
      <c r="AG147" s="59">
        <v>0</v>
      </c>
      <c r="AH147" s="59">
        <v>0</v>
      </c>
      <c r="AI147" s="57">
        <v>0</v>
      </c>
      <c r="AJ147" s="57">
        <v>0</v>
      </c>
      <c r="AK147" s="58">
        <v>0</v>
      </c>
      <c r="AL147" s="57">
        <v>0</v>
      </c>
      <c r="AM147" s="57">
        <v>0</v>
      </c>
      <c r="AN147" s="70">
        <v>300</v>
      </c>
      <c r="AO147" s="70">
        <v>206.8</v>
      </c>
      <c r="AP147" s="70">
        <v>0</v>
      </c>
      <c r="AQ147" s="57">
        <v>0</v>
      </c>
      <c r="AR147" s="57">
        <v>0</v>
      </c>
      <c r="AS147" s="57">
        <v>0</v>
      </c>
      <c r="AT147" s="57">
        <v>0</v>
      </c>
      <c r="AU147" s="57">
        <v>0</v>
      </c>
      <c r="AV147" s="58">
        <v>0</v>
      </c>
      <c r="AW147" s="58">
        <v>0</v>
      </c>
      <c r="AX147" s="58">
        <v>11483999.999999998</v>
      </c>
      <c r="AY147" s="57">
        <v>0</v>
      </c>
      <c r="AZ147" s="58">
        <v>0</v>
      </c>
      <c r="BA147" s="58">
        <v>0</v>
      </c>
      <c r="BB147" s="58">
        <v>3136500</v>
      </c>
      <c r="BC147" s="58">
        <v>0</v>
      </c>
      <c r="BD147" s="58">
        <v>11483999.999999998</v>
      </c>
      <c r="BE147" s="58">
        <v>0</v>
      </c>
      <c r="BF147" s="58">
        <v>8347499.9999999981</v>
      </c>
      <c r="BG147" s="72">
        <v>300</v>
      </c>
      <c r="BH147" s="72">
        <v>342.5</v>
      </c>
      <c r="BI147" s="72">
        <v>42.5</v>
      </c>
      <c r="BJ147" s="72">
        <v>14.166666666666666</v>
      </c>
      <c r="BK147" s="72">
        <v>341.5</v>
      </c>
      <c r="BL147" s="72">
        <v>41.5</v>
      </c>
      <c r="BM147" s="72">
        <v>13.833333333333334</v>
      </c>
      <c r="BN147" s="150" t="s">
        <v>1334</v>
      </c>
      <c r="BO147" s="72" t="s">
        <v>1474</v>
      </c>
    </row>
    <row r="148" spans="1:67" ht="27.6" customHeight="1">
      <c r="A148" s="55">
        <v>139</v>
      </c>
      <c r="B148" s="145" t="s">
        <v>490</v>
      </c>
      <c r="C148" s="147" t="s">
        <v>1449</v>
      </c>
      <c r="D148" s="148" t="s">
        <v>1450</v>
      </c>
      <c r="E148" s="145">
        <v>3</v>
      </c>
      <c r="F148" s="146" t="s">
        <v>1228</v>
      </c>
      <c r="G148" s="70">
        <v>64.099999999999994</v>
      </c>
      <c r="H148" s="57">
        <v>6570250</v>
      </c>
      <c r="I148" s="57">
        <v>0</v>
      </c>
      <c r="J148" s="57">
        <v>6570250</v>
      </c>
      <c r="K148" s="70">
        <v>37.5</v>
      </c>
      <c r="L148" s="57">
        <v>3843750</v>
      </c>
      <c r="M148" s="57">
        <v>0</v>
      </c>
      <c r="N148" s="57">
        <v>3843750</v>
      </c>
      <c r="O148" s="70">
        <v>153.39999999999995</v>
      </c>
      <c r="P148" s="57">
        <v>15723499.999999994</v>
      </c>
      <c r="Q148" s="57">
        <v>0</v>
      </c>
      <c r="R148" s="57">
        <v>15723500</v>
      </c>
      <c r="S148" s="70">
        <v>61.000000000000007</v>
      </c>
      <c r="T148" s="57">
        <v>6252500.0000000009</v>
      </c>
      <c r="U148" s="57">
        <v>0</v>
      </c>
      <c r="V148" s="57">
        <v>6252499.9999999963</v>
      </c>
      <c r="W148" s="57"/>
      <c r="X148" s="57"/>
      <c r="Y148" s="57"/>
      <c r="Z148" s="57">
        <v>0</v>
      </c>
      <c r="AA148" s="57">
        <v>0</v>
      </c>
      <c r="AB148" s="57">
        <v>0</v>
      </c>
      <c r="AC148" s="59">
        <v>0</v>
      </c>
      <c r="AD148" s="59">
        <v>0</v>
      </c>
      <c r="AE148" s="59">
        <v>0</v>
      </c>
      <c r="AF148" s="59">
        <v>0</v>
      </c>
      <c r="AG148" s="59">
        <v>0</v>
      </c>
      <c r="AH148" s="59">
        <v>0</v>
      </c>
      <c r="AI148" s="57">
        <v>0</v>
      </c>
      <c r="AJ148" s="57">
        <v>0</v>
      </c>
      <c r="AK148" s="58">
        <v>0</v>
      </c>
      <c r="AL148" s="57">
        <v>0</v>
      </c>
      <c r="AM148" s="57">
        <v>0</v>
      </c>
      <c r="AN148" s="70">
        <v>300</v>
      </c>
      <c r="AO148" s="70">
        <v>140.4</v>
      </c>
      <c r="AP148" s="70">
        <v>0</v>
      </c>
      <c r="AQ148" s="57">
        <v>0</v>
      </c>
      <c r="AR148" s="57">
        <v>0</v>
      </c>
      <c r="AS148" s="57">
        <v>0</v>
      </c>
      <c r="AT148" s="57">
        <v>0</v>
      </c>
      <c r="AU148" s="57">
        <v>0</v>
      </c>
      <c r="AV148" s="58">
        <v>0</v>
      </c>
      <c r="AW148" s="58">
        <v>0</v>
      </c>
      <c r="AX148" s="58">
        <v>23142000</v>
      </c>
      <c r="AY148" s="57">
        <v>0</v>
      </c>
      <c r="AZ148" s="58">
        <v>0</v>
      </c>
      <c r="BA148" s="58">
        <v>0</v>
      </c>
      <c r="BB148" s="58">
        <v>10096249.999999996</v>
      </c>
      <c r="BC148" s="58">
        <v>0</v>
      </c>
      <c r="BD148" s="58">
        <v>23142000</v>
      </c>
      <c r="BE148" s="58">
        <v>0</v>
      </c>
      <c r="BF148" s="58">
        <v>13045750.000000004</v>
      </c>
      <c r="BG148" s="72">
        <v>300</v>
      </c>
      <c r="BH148" s="72">
        <v>456.4</v>
      </c>
      <c r="BI148" s="72">
        <v>156.39999999999998</v>
      </c>
      <c r="BJ148" s="72">
        <v>52.133333333333319</v>
      </c>
      <c r="BK148" s="72">
        <v>456.4</v>
      </c>
      <c r="BL148" s="72">
        <v>156.39999999999998</v>
      </c>
      <c r="BM148" s="72">
        <v>52.133333333333319</v>
      </c>
      <c r="BN148" s="150" t="s">
        <v>1334</v>
      </c>
      <c r="BO148" s="72" t="s">
        <v>1474</v>
      </c>
    </row>
    <row r="149" spans="1:67" ht="27.6" customHeight="1">
      <c r="A149" s="55">
        <v>140</v>
      </c>
      <c r="B149" s="145" t="s">
        <v>491</v>
      </c>
      <c r="C149" s="147" t="s">
        <v>729</v>
      </c>
      <c r="D149" s="148" t="s">
        <v>628</v>
      </c>
      <c r="E149" s="145">
        <v>3</v>
      </c>
      <c r="F149" s="146" t="s">
        <v>1228</v>
      </c>
      <c r="G149" s="70">
        <v>8</v>
      </c>
      <c r="H149" s="57">
        <v>820000</v>
      </c>
      <c r="I149" s="57">
        <v>820000</v>
      </c>
      <c r="J149" s="57">
        <v>0</v>
      </c>
      <c r="K149" s="70">
        <v>16</v>
      </c>
      <c r="L149" s="57">
        <v>1640000</v>
      </c>
      <c r="M149" s="57">
        <v>1640000</v>
      </c>
      <c r="N149" s="57">
        <v>0</v>
      </c>
      <c r="O149" s="70">
        <v>30.599999999999998</v>
      </c>
      <c r="P149" s="57">
        <v>3136500</v>
      </c>
      <c r="Q149" s="57">
        <v>3136500</v>
      </c>
      <c r="R149" s="57">
        <v>0</v>
      </c>
      <c r="S149" s="70">
        <v>60.600000000000009</v>
      </c>
      <c r="T149" s="57">
        <v>6211500.0000000009</v>
      </c>
      <c r="U149" s="57">
        <v>6211500</v>
      </c>
      <c r="V149" s="57">
        <v>0</v>
      </c>
      <c r="W149" s="57"/>
      <c r="X149" s="57"/>
      <c r="Y149" s="57"/>
      <c r="Z149" s="57">
        <v>0</v>
      </c>
      <c r="AA149" s="57">
        <v>0</v>
      </c>
      <c r="AB149" s="57">
        <v>0</v>
      </c>
      <c r="AC149" s="59">
        <v>0</v>
      </c>
      <c r="AD149" s="59">
        <v>0</v>
      </c>
      <c r="AE149" s="59">
        <v>0</v>
      </c>
      <c r="AF149" s="59">
        <v>0</v>
      </c>
      <c r="AG149" s="59">
        <v>0</v>
      </c>
      <c r="AH149" s="59">
        <v>0</v>
      </c>
      <c r="AI149" s="57">
        <v>0</v>
      </c>
      <c r="AJ149" s="57">
        <v>0</v>
      </c>
      <c r="AK149" s="58">
        <v>0</v>
      </c>
      <c r="AL149" s="57">
        <v>0</v>
      </c>
      <c r="AM149" s="57">
        <v>0</v>
      </c>
      <c r="AN149" s="70">
        <v>300</v>
      </c>
      <c r="AO149" s="70">
        <v>209</v>
      </c>
      <c r="AP149" s="70">
        <v>0</v>
      </c>
      <c r="AQ149" s="57">
        <v>0</v>
      </c>
      <c r="AR149" s="57">
        <v>0</v>
      </c>
      <c r="AS149" s="57">
        <v>876019</v>
      </c>
      <c r="AT149" s="57">
        <v>0</v>
      </c>
      <c r="AU149" s="57">
        <v>0</v>
      </c>
      <c r="AV149" s="58">
        <v>0</v>
      </c>
      <c r="AW149" s="58">
        <v>876019</v>
      </c>
      <c r="AX149" s="58">
        <v>12421500</v>
      </c>
      <c r="AY149" s="57">
        <v>0</v>
      </c>
      <c r="AZ149" s="58">
        <v>0</v>
      </c>
      <c r="BA149" s="58">
        <v>0</v>
      </c>
      <c r="BB149" s="58">
        <v>0</v>
      </c>
      <c r="BC149" s="58">
        <v>876019</v>
      </c>
      <c r="BD149" s="58">
        <v>12421500</v>
      </c>
      <c r="BE149" s="58">
        <v>0</v>
      </c>
      <c r="BF149" s="58">
        <v>13297519</v>
      </c>
      <c r="BG149" s="72">
        <v>300</v>
      </c>
      <c r="BH149" s="72">
        <v>324.2</v>
      </c>
      <c r="BI149" s="72">
        <v>24.199999999999989</v>
      </c>
      <c r="BJ149" s="72">
        <v>8.0666666666666629</v>
      </c>
      <c r="BK149" s="72">
        <v>324.2</v>
      </c>
      <c r="BL149" s="72">
        <v>24.199999999999989</v>
      </c>
      <c r="BM149" s="72">
        <v>8.0666666666666629</v>
      </c>
      <c r="BN149" s="150" t="s">
        <v>1334</v>
      </c>
      <c r="BO149" s="72" t="s">
        <v>1474</v>
      </c>
    </row>
    <row r="150" spans="1:67" ht="27.6" customHeight="1">
      <c r="A150" s="55">
        <v>141</v>
      </c>
      <c r="B150" s="145" t="s">
        <v>492</v>
      </c>
      <c r="C150" s="147" t="s">
        <v>812</v>
      </c>
      <c r="D150" s="148" t="s">
        <v>645</v>
      </c>
      <c r="E150" s="145">
        <v>3</v>
      </c>
      <c r="F150" s="146" t="s">
        <v>1228</v>
      </c>
      <c r="G150" s="70">
        <v>24</v>
      </c>
      <c r="H150" s="57">
        <v>2460000</v>
      </c>
      <c r="I150" s="57">
        <v>0</v>
      </c>
      <c r="J150" s="57">
        <v>2460000</v>
      </c>
      <c r="K150" s="70">
        <v>27.700000000000003</v>
      </c>
      <c r="L150" s="57">
        <v>2839250</v>
      </c>
      <c r="M150" s="57">
        <v>0</v>
      </c>
      <c r="N150" s="57">
        <v>2839250</v>
      </c>
      <c r="O150" s="70">
        <v>122.50000000000003</v>
      </c>
      <c r="P150" s="57">
        <v>12556250.000000004</v>
      </c>
      <c r="Q150" s="57">
        <v>0</v>
      </c>
      <c r="R150" s="57">
        <v>12556250</v>
      </c>
      <c r="S150" s="70">
        <v>61.300000000000004</v>
      </c>
      <c r="T150" s="57">
        <v>6283250</v>
      </c>
      <c r="U150" s="57">
        <v>0</v>
      </c>
      <c r="V150" s="57">
        <v>6283250.0000000037</v>
      </c>
      <c r="W150" s="57"/>
      <c r="X150" s="57"/>
      <c r="Y150" s="57"/>
      <c r="Z150" s="57">
        <v>0</v>
      </c>
      <c r="AA150" s="57">
        <v>0</v>
      </c>
      <c r="AB150" s="57">
        <v>0</v>
      </c>
      <c r="AC150" s="59">
        <v>0</v>
      </c>
      <c r="AD150" s="59">
        <v>0</v>
      </c>
      <c r="AE150" s="59">
        <v>0</v>
      </c>
      <c r="AF150" s="59">
        <v>0</v>
      </c>
      <c r="AG150" s="59">
        <v>0</v>
      </c>
      <c r="AH150" s="59">
        <v>0</v>
      </c>
      <c r="AI150" s="57">
        <v>0</v>
      </c>
      <c r="AJ150" s="57">
        <v>0</v>
      </c>
      <c r="AK150" s="58">
        <v>0</v>
      </c>
      <c r="AL150" s="57">
        <v>0</v>
      </c>
      <c r="AM150" s="57">
        <v>0</v>
      </c>
      <c r="AN150" s="70">
        <v>240</v>
      </c>
      <c r="AO150" s="70">
        <v>148.30000000000001</v>
      </c>
      <c r="AP150" s="70">
        <v>0</v>
      </c>
      <c r="AQ150" s="57">
        <v>0</v>
      </c>
      <c r="AR150" s="57">
        <v>0</v>
      </c>
      <c r="AS150" s="57">
        <v>0</v>
      </c>
      <c r="AT150" s="57">
        <v>0</v>
      </c>
      <c r="AU150" s="57">
        <v>0</v>
      </c>
      <c r="AV150" s="58">
        <v>0</v>
      </c>
      <c r="AW150" s="58">
        <v>0</v>
      </c>
      <c r="AX150" s="58">
        <v>15634849.999999998</v>
      </c>
      <c r="AY150" s="57">
        <v>0</v>
      </c>
      <c r="AZ150" s="58">
        <v>0</v>
      </c>
      <c r="BA150" s="58">
        <v>0</v>
      </c>
      <c r="BB150" s="58">
        <v>9122500.0000000037</v>
      </c>
      <c r="BC150" s="58">
        <v>0</v>
      </c>
      <c r="BD150" s="58">
        <v>15634849.999999998</v>
      </c>
      <c r="BE150" s="58">
        <v>0</v>
      </c>
      <c r="BF150" s="58">
        <v>6512349.9999999944</v>
      </c>
      <c r="BG150" s="72">
        <v>240</v>
      </c>
      <c r="BH150" s="72">
        <v>383.80000000000007</v>
      </c>
      <c r="BI150" s="72">
        <v>143.80000000000007</v>
      </c>
      <c r="BJ150" s="72">
        <v>59.916666666666693</v>
      </c>
      <c r="BK150" s="72">
        <v>383.80000000000007</v>
      </c>
      <c r="BL150" s="72">
        <v>143.80000000000007</v>
      </c>
      <c r="BM150" s="72">
        <v>59.916666666666693</v>
      </c>
      <c r="BN150" s="150" t="s">
        <v>1334</v>
      </c>
      <c r="BO150" s="72" t="s">
        <v>1474</v>
      </c>
    </row>
    <row r="151" spans="1:67" ht="27.6" customHeight="1">
      <c r="A151" s="55">
        <v>142</v>
      </c>
      <c r="B151" s="145" t="s">
        <v>493</v>
      </c>
      <c r="C151" s="147" t="s">
        <v>808</v>
      </c>
      <c r="D151" s="148" t="s">
        <v>635</v>
      </c>
      <c r="E151" s="145">
        <v>3</v>
      </c>
      <c r="F151" s="146" t="s">
        <v>1228</v>
      </c>
      <c r="G151" s="70">
        <v>24</v>
      </c>
      <c r="H151" s="57">
        <v>2460000</v>
      </c>
      <c r="I151" s="57">
        <v>2460000</v>
      </c>
      <c r="J151" s="57">
        <v>0</v>
      </c>
      <c r="K151" s="70">
        <v>0</v>
      </c>
      <c r="L151" s="57">
        <v>0</v>
      </c>
      <c r="M151" s="57">
        <v>0</v>
      </c>
      <c r="N151" s="57">
        <v>0</v>
      </c>
      <c r="O151" s="70">
        <v>30.1</v>
      </c>
      <c r="P151" s="57">
        <v>3085250</v>
      </c>
      <c r="Q151" s="57">
        <v>3085250</v>
      </c>
      <c r="R151" s="57">
        <v>0</v>
      </c>
      <c r="S151" s="70">
        <v>30.599999999999998</v>
      </c>
      <c r="T151" s="57">
        <v>3136500</v>
      </c>
      <c r="U151" s="57">
        <v>3136500</v>
      </c>
      <c r="V151" s="57">
        <v>0</v>
      </c>
      <c r="W151" s="57"/>
      <c r="X151" s="57"/>
      <c r="Y151" s="57"/>
      <c r="Z151" s="57">
        <v>0</v>
      </c>
      <c r="AA151" s="57">
        <v>0</v>
      </c>
      <c r="AB151" s="57">
        <v>0</v>
      </c>
      <c r="AC151" s="59">
        <v>0</v>
      </c>
      <c r="AD151" s="59">
        <v>0</v>
      </c>
      <c r="AE151" s="59">
        <v>0</v>
      </c>
      <c r="AF151" s="59">
        <v>0</v>
      </c>
      <c r="AG151" s="59">
        <v>0</v>
      </c>
      <c r="AH151" s="59">
        <v>0</v>
      </c>
      <c r="AI151" s="57">
        <v>0</v>
      </c>
      <c r="AJ151" s="57">
        <v>0</v>
      </c>
      <c r="AK151" s="58">
        <v>0</v>
      </c>
      <c r="AL151" s="57">
        <v>0</v>
      </c>
      <c r="AM151" s="57">
        <v>0</v>
      </c>
      <c r="AN151" s="70">
        <v>255</v>
      </c>
      <c r="AO151" s="70">
        <v>197.7</v>
      </c>
      <c r="AP151" s="70">
        <v>0</v>
      </c>
      <c r="AQ151" s="57">
        <v>0</v>
      </c>
      <c r="AR151" s="57">
        <v>0</v>
      </c>
      <c r="AS151" s="57">
        <v>951770</v>
      </c>
      <c r="AT151" s="57">
        <v>0</v>
      </c>
      <c r="AU151" s="57">
        <v>0</v>
      </c>
      <c r="AV151" s="58">
        <v>0</v>
      </c>
      <c r="AW151" s="58">
        <v>951770</v>
      </c>
      <c r="AX151" s="58">
        <v>8308500.0000000019</v>
      </c>
      <c r="AY151" s="57">
        <v>0</v>
      </c>
      <c r="AZ151" s="58">
        <v>0</v>
      </c>
      <c r="BA151" s="58">
        <v>0</v>
      </c>
      <c r="BB151" s="58">
        <v>0</v>
      </c>
      <c r="BC151" s="58">
        <v>951770</v>
      </c>
      <c r="BD151" s="58">
        <v>8308500.0000000019</v>
      </c>
      <c r="BE151" s="58">
        <v>0</v>
      </c>
      <c r="BF151" s="58">
        <v>9260270.0000000019</v>
      </c>
      <c r="BG151" s="72">
        <v>255</v>
      </c>
      <c r="BH151" s="72">
        <v>282.39999999999998</v>
      </c>
      <c r="BI151" s="72">
        <v>27.399999999999977</v>
      </c>
      <c r="BJ151" s="72">
        <v>10.745098039215677</v>
      </c>
      <c r="BK151" s="72">
        <v>282.39999999999998</v>
      </c>
      <c r="BL151" s="72">
        <v>27.399999999999977</v>
      </c>
      <c r="BM151" s="72">
        <v>10.745098039215677</v>
      </c>
      <c r="BN151" s="150" t="s">
        <v>1334</v>
      </c>
      <c r="BO151" s="72" t="s">
        <v>1474</v>
      </c>
    </row>
    <row r="152" spans="1:67" ht="27.6" customHeight="1">
      <c r="A152" s="55">
        <v>143</v>
      </c>
      <c r="B152" s="145" t="s">
        <v>494</v>
      </c>
      <c r="C152" s="147" t="s">
        <v>807</v>
      </c>
      <c r="D152" s="148" t="s">
        <v>749</v>
      </c>
      <c r="E152" s="145">
        <v>3</v>
      </c>
      <c r="F152" s="146" t="s">
        <v>1228</v>
      </c>
      <c r="G152" s="70">
        <v>0</v>
      </c>
      <c r="H152" s="57">
        <v>0</v>
      </c>
      <c r="I152" s="57">
        <v>0</v>
      </c>
      <c r="J152" s="57">
        <v>0</v>
      </c>
      <c r="K152" s="70">
        <v>36.4</v>
      </c>
      <c r="L152" s="57">
        <v>3731000</v>
      </c>
      <c r="M152" s="57">
        <v>0</v>
      </c>
      <c r="N152" s="57">
        <v>3731000</v>
      </c>
      <c r="O152" s="70">
        <v>61.400000000000006</v>
      </c>
      <c r="P152" s="57">
        <v>6293500.0000000009</v>
      </c>
      <c r="Q152" s="57">
        <v>0</v>
      </c>
      <c r="R152" s="57">
        <v>6293500</v>
      </c>
      <c r="S152" s="70">
        <v>61.300000000000004</v>
      </c>
      <c r="T152" s="57">
        <v>6283250</v>
      </c>
      <c r="U152" s="57">
        <v>0</v>
      </c>
      <c r="V152" s="57">
        <v>6283250</v>
      </c>
      <c r="W152" s="57"/>
      <c r="X152" s="57"/>
      <c r="Y152" s="57"/>
      <c r="Z152" s="57">
        <v>0</v>
      </c>
      <c r="AA152" s="57">
        <v>0</v>
      </c>
      <c r="AB152" s="57">
        <v>0</v>
      </c>
      <c r="AC152" s="59">
        <v>0</v>
      </c>
      <c r="AD152" s="59">
        <v>0</v>
      </c>
      <c r="AE152" s="59">
        <v>0</v>
      </c>
      <c r="AF152" s="59">
        <v>0</v>
      </c>
      <c r="AG152" s="59">
        <v>0</v>
      </c>
      <c r="AH152" s="59">
        <v>0</v>
      </c>
      <c r="AI152" s="57">
        <v>0</v>
      </c>
      <c r="AJ152" s="57">
        <v>0</v>
      </c>
      <c r="AK152" s="58">
        <v>0</v>
      </c>
      <c r="AL152" s="57">
        <v>0</v>
      </c>
      <c r="AM152" s="57">
        <v>0</v>
      </c>
      <c r="AN152" s="70">
        <v>255</v>
      </c>
      <c r="AO152" s="70">
        <v>199.6</v>
      </c>
      <c r="AP152" s="70">
        <v>0</v>
      </c>
      <c r="AQ152" s="57">
        <v>0</v>
      </c>
      <c r="AR152" s="57">
        <v>0</v>
      </c>
      <c r="AS152" s="57">
        <v>0</v>
      </c>
      <c r="AT152" s="57">
        <v>0</v>
      </c>
      <c r="AU152" s="57">
        <v>0</v>
      </c>
      <c r="AV152" s="58">
        <v>0</v>
      </c>
      <c r="AW152" s="58">
        <v>0</v>
      </c>
      <c r="AX152" s="58">
        <v>7562100.0000000009</v>
      </c>
      <c r="AY152" s="57">
        <v>0</v>
      </c>
      <c r="AZ152" s="58">
        <v>0</v>
      </c>
      <c r="BA152" s="58">
        <v>0</v>
      </c>
      <c r="BB152" s="58">
        <v>10014250</v>
      </c>
      <c r="BC152" s="58">
        <v>0</v>
      </c>
      <c r="BD152" s="58">
        <v>7562100.0000000009</v>
      </c>
      <c r="BE152" s="58">
        <v>2452149.9999999991</v>
      </c>
      <c r="BF152" s="58">
        <v>0</v>
      </c>
      <c r="BG152" s="72">
        <v>255</v>
      </c>
      <c r="BH152" s="72">
        <v>358.70000000000005</v>
      </c>
      <c r="BI152" s="72">
        <v>103.70000000000005</v>
      </c>
      <c r="BJ152" s="72">
        <v>40.666666666666686</v>
      </c>
      <c r="BK152" s="72">
        <v>358.70000000000005</v>
      </c>
      <c r="BL152" s="72">
        <v>103.70000000000005</v>
      </c>
      <c r="BM152" s="72">
        <v>40.666666666666686</v>
      </c>
      <c r="BN152" s="150" t="s">
        <v>1334</v>
      </c>
      <c r="BO152" s="72" t="s">
        <v>1474</v>
      </c>
    </row>
    <row r="153" spans="1:67" ht="27.6" customHeight="1">
      <c r="A153" s="55">
        <v>144</v>
      </c>
      <c r="B153" s="145" t="s">
        <v>495</v>
      </c>
      <c r="C153" s="147" t="s">
        <v>623</v>
      </c>
      <c r="D153" s="148" t="s">
        <v>720</v>
      </c>
      <c r="E153" s="145">
        <v>3</v>
      </c>
      <c r="F153" s="146" t="s">
        <v>1228</v>
      </c>
      <c r="G153" s="70">
        <v>0</v>
      </c>
      <c r="H153" s="57">
        <v>0</v>
      </c>
      <c r="I153" s="57">
        <v>0</v>
      </c>
      <c r="J153" s="57">
        <v>0</v>
      </c>
      <c r="K153" s="70">
        <v>64.3</v>
      </c>
      <c r="L153" s="57">
        <v>6590750</v>
      </c>
      <c r="M153" s="57">
        <v>0</v>
      </c>
      <c r="N153" s="57">
        <v>6590750</v>
      </c>
      <c r="O153" s="70">
        <v>0</v>
      </c>
      <c r="P153" s="57">
        <v>0</v>
      </c>
      <c r="Q153" s="57">
        <v>0</v>
      </c>
      <c r="R153" s="57">
        <v>0</v>
      </c>
      <c r="S153" s="70">
        <v>91.800000000000011</v>
      </c>
      <c r="T153" s="57">
        <v>9409500.0000000019</v>
      </c>
      <c r="U153" s="57">
        <v>0</v>
      </c>
      <c r="V153" s="57">
        <v>9409500.0000000019</v>
      </c>
      <c r="W153" s="57"/>
      <c r="X153" s="57"/>
      <c r="Y153" s="57"/>
      <c r="Z153" s="57">
        <v>0</v>
      </c>
      <c r="AA153" s="57">
        <v>0</v>
      </c>
      <c r="AB153" s="57">
        <v>0</v>
      </c>
      <c r="AC153" s="59">
        <v>0</v>
      </c>
      <c r="AD153" s="59">
        <v>0</v>
      </c>
      <c r="AE153" s="59">
        <v>0</v>
      </c>
      <c r="AF153" s="59">
        <v>0</v>
      </c>
      <c r="AG153" s="59">
        <v>0</v>
      </c>
      <c r="AH153" s="59">
        <v>0</v>
      </c>
      <c r="AI153" s="57">
        <v>0</v>
      </c>
      <c r="AJ153" s="57">
        <v>0</v>
      </c>
      <c r="AK153" s="58">
        <v>0</v>
      </c>
      <c r="AL153" s="57">
        <v>0</v>
      </c>
      <c r="AM153" s="57">
        <v>0</v>
      </c>
      <c r="AN153" s="70">
        <v>240</v>
      </c>
      <c r="AO153" s="70">
        <v>116</v>
      </c>
      <c r="AP153" s="70">
        <v>0</v>
      </c>
      <c r="AQ153" s="57">
        <v>0</v>
      </c>
      <c r="AR153" s="57">
        <v>0</v>
      </c>
      <c r="AS153" s="57">
        <v>0</v>
      </c>
      <c r="AT153" s="57">
        <v>0</v>
      </c>
      <c r="AU153" s="57">
        <v>0</v>
      </c>
      <c r="AV153" s="58">
        <v>0</v>
      </c>
      <c r="AW153" s="58">
        <v>0</v>
      </c>
      <c r="AX153" s="58">
        <v>17980000</v>
      </c>
      <c r="AY153" s="57">
        <v>0</v>
      </c>
      <c r="AZ153" s="58">
        <v>0</v>
      </c>
      <c r="BA153" s="58">
        <v>0</v>
      </c>
      <c r="BB153" s="58">
        <v>16000250.000000002</v>
      </c>
      <c r="BC153" s="58">
        <v>0</v>
      </c>
      <c r="BD153" s="58">
        <v>17980000</v>
      </c>
      <c r="BE153" s="58">
        <v>0</v>
      </c>
      <c r="BF153" s="58">
        <v>1979749.9999999981</v>
      </c>
      <c r="BG153" s="72">
        <v>240</v>
      </c>
      <c r="BH153" s="72">
        <v>272.10000000000002</v>
      </c>
      <c r="BI153" s="72">
        <v>32.100000000000023</v>
      </c>
      <c r="BJ153" s="72">
        <v>13.375000000000009</v>
      </c>
      <c r="BK153" s="72">
        <v>272.10000000000002</v>
      </c>
      <c r="BL153" s="72">
        <v>32.100000000000023</v>
      </c>
      <c r="BM153" s="72">
        <v>13.375000000000009</v>
      </c>
      <c r="BN153" s="150" t="s">
        <v>1334</v>
      </c>
      <c r="BO153" s="72" t="s">
        <v>1474</v>
      </c>
    </row>
    <row r="154" spans="1:67" ht="27.6" customHeight="1">
      <c r="A154" s="55">
        <v>145</v>
      </c>
      <c r="B154" s="145" t="s">
        <v>497</v>
      </c>
      <c r="C154" s="147" t="s">
        <v>813</v>
      </c>
      <c r="D154" s="148" t="s">
        <v>814</v>
      </c>
      <c r="E154" s="145">
        <v>3</v>
      </c>
      <c r="F154" s="146" t="s">
        <v>1228</v>
      </c>
      <c r="G154" s="70">
        <v>39.699999999999996</v>
      </c>
      <c r="H154" s="57">
        <v>4069250</v>
      </c>
      <c r="I154" s="57">
        <v>0</v>
      </c>
      <c r="J154" s="57">
        <v>4069250</v>
      </c>
      <c r="K154" s="70">
        <v>0</v>
      </c>
      <c r="L154" s="57">
        <v>0</v>
      </c>
      <c r="M154" s="57">
        <v>0</v>
      </c>
      <c r="N154" s="57">
        <v>0</v>
      </c>
      <c r="O154" s="70">
        <v>91.8</v>
      </c>
      <c r="P154" s="57">
        <v>9409500</v>
      </c>
      <c r="Q154" s="57">
        <v>0</v>
      </c>
      <c r="R154" s="57">
        <v>9409500</v>
      </c>
      <c r="S154" s="70">
        <v>60.300000000000004</v>
      </c>
      <c r="T154" s="57">
        <v>6180750</v>
      </c>
      <c r="U154" s="57">
        <v>0</v>
      </c>
      <c r="V154" s="57">
        <v>6180750</v>
      </c>
      <c r="W154" s="57"/>
      <c r="X154" s="57"/>
      <c r="Y154" s="57"/>
      <c r="Z154" s="57">
        <v>0</v>
      </c>
      <c r="AA154" s="57">
        <v>0</v>
      </c>
      <c r="AB154" s="57">
        <v>0</v>
      </c>
      <c r="AC154" s="59">
        <v>0</v>
      </c>
      <c r="AD154" s="59">
        <v>0</v>
      </c>
      <c r="AE154" s="59">
        <v>0</v>
      </c>
      <c r="AF154" s="59">
        <v>0</v>
      </c>
      <c r="AG154" s="59">
        <v>0</v>
      </c>
      <c r="AH154" s="59">
        <v>0</v>
      </c>
      <c r="AI154" s="57">
        <v>0</v>
      </c>
      <c r="AJ154" s="57">
        <v>0</v>
      </c>
      <c r="AK154" s="58">
        <v>0</v>
      </c>
      <c r="AL154" s="57">
        <v>0</v>
      </c>
      <c r="AM154" s="57">
        <v>0</v>
      </c>
      <c r="AN154" s="70">
        <v>300</v>
      </c>
      <c r="AO154" s="70">
        <v>226</v>
      </c>
      <c r="AP154" s="70">
        <v>0</v>
      </c>
      <c r="AQ154" s="57">
        <v>0</v>
      </c>
      <c r="AR154" s="57">
        <v>0</v>
      </c>
      <c r="AS154" s="57">
        <v>0</v>
      </c>
      <c r="AT154" s="57">
        <v>0</v>
      </c>
      <c r="AU154" s="57">
        <v>0</v>
      </c>
      <c r="AV154" s="58">
        <v>0</v>
      </c>
      <c r="AW154" s="58">
        <v>0</v>
      </c>
      <c r="AX154" s="58">
        <v>10101000</v>
      </c>
      <c r="AY154" s="57">
        <v>0</v>
      </c>
      <c r="AZ154" s="58">
        <v>0</v>
      </c>
      <c r="BA154" s="58">
        <v>0</v>
      </c>
      <c r="BB154" s="58">
        <v>6180750</v>
      </c>
      <c r="BC154" s="58">
        <v>0</v>
      </c>
      <c r="BD154" s="58">
        <v>10101000</v>
      </c>
      <c r="BE154" s="58">
        <v>0</v>
      </c>
      <c r="BF154" s="58">
        <v>3920250</v>
      </c>
      <c r="BG154" s="72">
        <v>300</v>
      </c>
      <c r="BH154" s="72">
        <v>417.8</v>
      </c>
      <c r="BI154" s="72">
        <v>117.80000000000001</v>
      </c>
      <c r="BJ154" s="72">
        <v>39.266666666666673</v>
      </c>
      <c r="BK154" s="72">
        <v>417.8</v>
      </c>
      <c r="BL154" s="72">
        <v>117.80000000000001</v>
      </c>
      <c r="BM154" s="72">
        <v>39.266666666666673</v>
      </c>
      <c r="BN154" s="150" t="s">
        <v>1334</v>
      </c>
      <c r="BO154" s="72" t="s">
        <v>1474</v>
      </c>
    </row>
    <row r="155" spans="1:67" ht="27.6" customHeight="1">
      <c r="A155" s="55">
        <v>146</v>
      </c>
      <c r="B155" s="145" t="s">
        <v>498</v>
      </c>
      <c r="C155" s="147" t="s">
        <v>762</v>
      </c>
      <c r="D155" s="148" t="s">
        <v>815</v>
      </c>
      <c r="E155" s="145">
        <v>3</v>
      </c>
      <c r="F155" s="146" t="s">
        <v>1228</v>
      </c>
      <c r="G155" s="70">
        <v>36</v>
      </c>
      <c r="H155" s="57">
        <v>3690000</v>
      </c>
      <c r="I155" s="57">
        <v>3690000</v>
      </c>
      <c r="J155" s="57">
        <v>0</v>
      </c>
      <c r="K155" s="70">
        <v>24</v>
      </c>
      <c r="L155" s="57">
        <v>2460000</v>
      </c>
      <c r="M155" s="57">
        <v>0</v>
      </c>
      <c r="N155" s="57">
        <v>2460000</v>
      </c>
      <c r="O155" s="70">
        <v>0</v>
      </c>
      <c r="P155" s="57">
        <v>0</v>
      </c>
      <c r="Q155" s="57">
        <v>0</v>
      </c>
      <c r="R155" s="57">
        <v>0</v>
      </c>
      <c r="S155" s="70">
        <v>75.699999999999989</v>
      </c>
      <c r="T155" s="57">
        <v>7759249.9999999991</v>
      </c>
      <c r="U155" s="57">
        <v>5533598</v>
      </c>
      <c r="V155" s="57">
        <v>2225651.9999999991</v>
      </c>
      <c r="W155" s="57"/>
      <c r="X155" s="57"/>
      <c r="Y155" s="57"/>
      <c r="Z155" s="57">
        <v>0</v>
      </c>
      <c r="AA155" s="57">
        <v>0</v>
      </c>
      <c r="AB155" s="57">
        <v>0</v>
      </c>
      <c r="AC155" s="59">
        <v>0</v>
      </c>
      <c r="AD155" s="59">
        <v>0</v>
      </c>
      <c r="AE155" s="59">
        <v>0</v>
      </c>
      <c r="AF155" s="59">
        <v>0</v>
      </c>
      <c r="AG155" s="59">
        <v>0</v>
      </c>
      <c r="AH155" s="59">
        <v>0</v>
      </c>
      <c r="AI155" s="57">
        <v>0</v>
      </c>
      <c r="AJ155" s="57">
        <v>0</v>
      </c>
      <c r="AK155" s="58">
        <v>0</v>
      </c>
      <c r="AL155" s="57">
        <v>0</v>
      </c>
      <c r="AM155" s="57">
        <v>0</v>
      </c>
      <c r="AN155" s="70">
        <v>300</v>
      </c>
      <c r="AO155" s="70">
        <v>222.9</v>
      </c>
      <c r="AP155" s="70">
        <v>0</v>
      </c>
      <c r="AQ155" s="57">
        <v>0</v>
      </c>
      <c r="AR155" s="57">
        <v>0</v>
      </c>
      <c r="AS155" s="57">
        <v>0</v>
      </c>
      <c r="AT155" s="57">
        <v>0</v>
      </c>
      <c r="AU155" s="57">
        <v>0</v>
      </c>
      <c r="AV155" s="58">
        <v>0</v>
      </c>
      <c r="AW155" s="58">
        <v>0</v>
      </c>
      <c r="AX155" s="58">
        <v>10524150</v>
      </c>
      <c r="AY155" s="57">
        <v>0</v>
      </c>
      <c r="AZ155" s="58">
        <v>0</v>
      </c>
      <c r="BA155" s="58">
        <v>0</v>
      </c>
      <c r="BB155" s="58">
        <v>4685651.9999999991</v>
      </c>
      <c r="BC155" s="58">
        <v>0</v>
      </c>
      <c r="BD155" s="58">
        <v>10524150</v>
      </c>
      <c r="BE155" s="58">
        <v>0</v>
      </c>
      <c r="BF155" s="58">
        <v>5838498.0000000009</v>
      </c>
      <c r="BG155" s="72">
        <v>300</v>
      </c>
      <c r="BH155" s="72">
        <v>358.6</v>
      </c>
      <c r="BI155" s="72">
        <v>58.600000000000023</v>
      </c>
      <c r="BJ155" s="72">
        <v>19.533333333333342</v>
      </c>
      <c r="BK155" s="72">
        <v>358.6</v>
      </c>
      <c r="BL155" s="72">
        <v>58.600000000000023</v>
      </c>
      <c r="BM155" s="72">
        <v>19.533333333333342</v>
      </c>
      <c r="BN155" s="150" t="s">
        <v>1334</v>
      </c>
      <c r="BO155" s="72" t="s">
        <v>1474</v>
      </c>
    </row>
    <row r="156" spans="1:67" ht="27.6" customHeight="1">
      <c r="A156" s="55">
        <v>147</v>
      </c>
      <c r="B156" s="145" t="s">
        <v>499</v>
      </c>
      <c r="C156" s="147" t="s">
        <v>816</v>
      </c>
      <c r="D156" s="148" t="s">
        <v>817</v>
      </c>
      <c r="E156" s="145">
        <v>3</v>
      </c>
      <c r="F156" s="146" t="s">
        <v>1228</v>
      </c>
      <c r="G156" s="70">
        <v>0</v>
      </c>
      <c r="H156" s="57">
        <v>0</v>
      </c>
      <c r="I156" s="57">
        <v>0</v>
      </c>
      <c r="J156" s="57">
        <v>0</v>
      </c>
      <c r="K156" s="70">
        <v>8</v>
      </c>
      <c r="L156" s="57">
        <v>820000</v>
      </c>
      <c r="M156" s="57">
        <v>0</v>
      </c>
      <c r="N156" s="57">
        <v>820000</v>
      </c>
      <c r="O156" s="70">
        <v>91.4</v>
      </c>
      <c r="P156" s="57">
        <v>9368500</v>
      </c>
      <c r="Q156" s="57">
        <v>0</v>
      </c>
      <c r="R156" s="57">
        <v>9368500</v>
      </c>
      <c r="S156" s="70">
        <v>60.7</v>
      </c>
      <c r="T156" s="57">
        <v>6221750</v>
      </c>
      <c r="U156" s="57">
        <v>0</v>
      </c>
      <c r="V156" s="57">
        <v>6221750</v>
      </c>
      <c r="W156" s="57"/>
      <c r="X156" s="57"/>
      <c r="Y156" s="57"/>
      <c r="Z156" s="57">
        <v>0</v>
      </c>
      <c r="AA156" s="57">
        <v>0</v>
      </c>
      <c r="AB156" s="57">
        <v>0</v>
      </c>
      <c r="AC156" s="59">
        <v>0</v>
      </c>
      <c r="AD156" s="59">
        <v>0</v>
      </c>
      <c r="AE156" s="59">
        <v>0</v>
      </c>
      <c r="AF156" s="59">
        <v>0</v>
      </c>
      <c r="AG156" s="59">
        <v>0</v>
      </c>
      <c r="AH156" s="59">
        <v>0</v>
      </c>
      <c r="AI156" s="57">
        <v>0</v>
      </c>
      <c r="AJ156" s="57">
        <v>0</v>
      </c>
      <c r="AK156" s="58">
        <v>0</v>
      </c>
      <c r="AL156" s="57">
        <v>0</v>
      </c>
      <c r="AM156" s="57">
        <v>0</v>
      </c>
      <c r="AN156" s="70">
        <v>300</v>
      </c>
      <c r="AO156" s="70">
        <v>194</v>
      </c>
      <c r="AP156" s="70">
        <v>0</v>
      </c>
      <c r="AQ156" s="57">
        <v>0</v>
      </c>
      <c r="AR156" s="57">
        <v>0</v>
      </c>
      <c r="AS156" s="57">
        <v>0</v>
      </c>
      <c r="AT156" s="57">
        <v>0</v>
      </c>
      <c r="AU156" s="57">
        <v>0</v>
      </c>
      <c r="AV156" s="58">
        <v>0</v>
      </c>
      <c r="AW156" s="58">
        <v>0</v>
      </c>
      <c r="AX156" s="58">
        <v>14469000</v>
      </c>
      <c r="AY156" s="57">
        <v>0</v>
      </c>
      <c r="AZ156" s="58">
        <v>0</v>
      </c>
      <c r="BA156" s="58">
        <v>0</v>
      </c>
      <c r="BB156" s="58">
        <v>7041750</v>
      </c>
      <c r="BC156" s="58">
        <v>0</v>
      </c>
      <c r="BD156" s="58">
        <v>14469000</v>
      </c>
      <c r="BE156" s="58">
        <v>0</v>
      </c>
      <c r="BF156" s="58">
        <v>7427250</v>
      </c>
      <c r="BG156" s="72">
        <v>300</v>
      </c>
      <c r="BH156" s="72">
        <v>354.1</v>
      </c>
      <c r="BI156" s="72">
        <v>54.100000000000023</v>
      </c>
      <c r="BJ156" s="72">
        <v>18.033333333333339</v>
      </c>
      <c r="BK156" s="72">
        <v>354.1</v>
      </c>
      <c r="BL156" s="72">
        <v>54.100000000000023</v>
      </c>
      <c r="BM156" s="72">
        <v>18.033333333333339</v>
      </c>
      <c r="BN156" s="150" t="s">
        <v>1334</v>
      </c>
      <c r="BO156" s="72" t="s">
        <v>1474</v>
      </c>
    </row>
    <row r="157" spans="1:67" ht="27.6" customHeight="1">
      <c r="A157" s="55">
        <v>148</v>
      </c>
      <c r="B157" s="145" t="s">
        <v>500</v>
      </c>
      <c r="C157" s="147" t="s">
        <v>810</v>
      </c>
      <c r="D157" s="148" t="s">
        <v>811</v>
      </c>
      <c r="E157" s="145">
        <v>3</v>
      </c>
      <c r="F157" s="146" t="s">
        <v>1228</v>
      </c>
      <c r="G157" s="70">
        <v>0</v>
      </c>
      <c r="H157" s="57">
        <v>0</v>
      </c>
      <c r="I157" s="57">
        <v>0</v>
      </c>
      <c r="J157" s="57">
        <v>0</v>
      </c>
      <c r="K157" s="70">
        <v>0</v>
      </c>
      <c r="L157" s="57">
        <v>0</v>
      </c>
      <c r="M157" s="57">
        <v>0</v>
      </c>
      <c r="N157" s="57">
        <v>0</v>
      </c>
      <c r="O157" s="70">
        <v>0</v>
      </c>
      <c r="P157" s="57">
        <v>0</v>
      </c>
      <c r="Q157" s="57">
        <v>0</v>
      </c>
      <c r="R157" s="57">
        <v>0</v>
      </c>
      <c r="S157" s="70">
        <v>0</v>
      </c>
      <c r="T157" s="57">
        <v>0</v>
      </c>
      <c r="U157" s="57">
        <v>0</v>
      </c>
      <c r="V157" s="57">
        <v>0</v>
      </c>
      <c r="W157" s="57"/>
      <c r="X157" s="57"/>
      <c r="Y157" s="57"/>
      <c r="Z157" s="57">
        <v>0</v>
      </c>
      <c r="AA157" s="57">
        <v>0</v>
      </c>
      <c r="AB157" s="57">
        <v>0</v>
      </c>
      <c r="AC157" s="59">
        <v>0</v>
      </c>
      <c r="AD157" s="59">
        <v>0</v>
      </c>
      <c r="AE157" s="59">
        <v>0</v>
      </c>
      <c r="AF157" s="59">
        <v>0</v>
      </c>
      <c r="AG157" s="59">
        <v>0</v>
      </c>
      <c r="AH157" s="59">
        <v>0</v>
      </c>
      <c r="AI157" s="57">
        <v>0</v>
      </c>
      <c r="AJ157" s="57">
        <v>0</v>
      </c>
      <c r="AK157" s="58">
        <v>0</v>
      </c>
      <c r="AL157" s="57">
        <v>0</v>
      </c>
      <c r="AM157" s="57">
        <v>0</v>
      </c>
      <c r="AN157" s="70">
        <v>100</v>
      </c>
      <c r="AO157" s="70">
        <v>22.5</v>
      </c>
      <c r="AP157" s="70">
        <v>0</v>
      </c>
      <c r="AQ157" s="57">
        <v>0</v>
      </c>
      <c r="AR157" s="57">
        <v>0</v>
      </c>
      <c r="AS157" s="57">
        <v>10947969</v>
      </c>
      <c r="AT157" s="57">
        <v>0</v>
      </c>
      <c r="AU157" s="57">
        <v>0</v>
      </c>
      <c r="AV157" s="58">
        <v>0</v>
      </c>
      <c r="AW157" s="58">
        <v>10947969</v>
      </c>
      <c r="AX157" s="58">
        <v>10578750</v>
      </c>
      <c r="AY157" s="57">
        <v>0</v>
      </c>
      <c r="AZ157" s="58">
        <v>0</v>
      </c>
      <c r="BA157" s="58">
        <v>0</v>
      </c>
      <c r="BB157" s="58">
        <v>0</v>
      </c>
      <c r="BC157" s="58">
        <v>10947969</v>
      </c>
      <c r="BD157" s="58">
        <v>10578750</v>
      </c>
      <c r="BE157" s="58">
        <v>0</v>
      </c>
      <c r="BF157" s="58">
        <v>21526719</v>
      </c>
      <c r="BG157" s="72">
        <v>100</v>
      </c>
      <c r="BH157" s="72">
        <v>22.5</v>
      </c>
      <c r="BI157" s="72">
        <v>0</v>
      </c>
      <c r="BJ157" s="72">
        <v>0</v>
      </c>
      <c r="BK157" s="72">
        <v>22.5</v>
      </c>
      <c r="BL157" s="72">
        <v>0</v>
      </c>
      <c r="BM157" s="72">
        <v>0</v>
      </c>
      <c r="BN157" s="150" t="s">
        <v>1334</v>
      </c>
      <c r="BO157" s="72" t="s">
        <v>1474</v>
      </c>
    </row>
    <row r="158" spans="1:67" ht="27.6" customHeight="1">
      <c r="A158" s="55">
        <v>149</v>
      </c>
      <c r="B158" s="145" t="s">
        <v>501</v>
      </c>
      <c r="C158" s="147" t="s">
        <v>825</v>
      </c>
      <c r="D158" s="148" t="s">
        <v>703</v>
      </c>
      <c r="E158" s="145">
        <v>3</v>
      </c>
      <c r="F158" s="146" t="s">
        <v>1229</v>
      </c>
      <c r="G158" s="70">
        <v>0</v>
      </c>
      <c r="H158" s="57">
        <v>0</v>
      </c>
      <c r="I158" s="57">
        <v>0</v>
      </c>
      <c r="J158" s="57">
        <v>0</v>
      </c>
      <c r="K158" s="70">
        <v>0</v>
      </c>
      <c r="L158" s="57">
        <v>0</v>
      </c>
      <c r="M158" s="57">
        <v>0</v>
      </c>
      <c r="N158" s="57">
        <v>0</v>
      </c>
      <c r="O158" s="70">
        <v>30.1</v>
      </c>
      <c r="P158" s="57">
        <v>3085250</v>
      </c>
      <c r="Q158" s="57">
        <v>3085250</v>
      </c>
      <c r="R158" s="57">
        <v>0</v>
      </c>
      <c r="S158" s="70">
        <v>30.1</v>
      </c>
      <c r="T158" s="57">
        <v>3085250</v>
      </c>
      <c r="U158" s="57">
        <v>3085250</v>
      </c>
      <c r="V158" s="57">
        <v>0</v>
      </c>
      <c r="W158" s="57"/>
      <c r="X158" s="57"/>
      <c r="Y158" s="57"/>
      <c r="Z158" s="57">
        <v>0</v>
      </c>
      <c r="AA158" s="57">
        <v>0</v>
      </c>
      <c r="AB158" s="57">
        <v>0</v>
      </c>
      <c r="AC158" s="59">
        <v>0</v>
      </c>
      <c r="AD158" s="59">
        <v>0</v>
      </c>
      <c r="AE158" s="59">
        <v>0</v>
      </c>
      <c r="AF158" s="59">
        <v>0</v>
      </c>
      <c r="AG158" s="59">
        <v>0</v>
      </c>
      <c r="AH158" s="59">
        <v>0</v>
      </c>
      <c r="AI158" s="57">
        <v>0</v>
      </c>
      <c r="AJ158" s="57">
        <v>0</v>
      </c>
      <c r="AK158" s="58">
        <v>0</v>
      </c>
      <c r="AL158" s="57">
        <v>0</v>
      </c>
      <c r="AM158" s="57">
        <v>0</v>
      </c>
      <c r="AN158" s="70">
        <v>296.25</v>
      </c>
      <c r="AO158" s="70">
        <v>2.5</v>
      </c>
      <c r="AP158" s="70">
        <v>24.099999999999998</v>
      </c>
      <c r="AQ158" s="57">
        <v>0</v>
      </c>
      <c r="AR158" s="57">
        <v>0</v>
      </c>
      <c r="AS158" s="57">
        <v>42869836</v>
      </c>
      <c r="AT158" s="57">
        <v>0</v>
      </c>
      <c r="AU158" s="57">
        <v>0</v>
      </c>
      <c r="AV158" s="58">
        <v>0</v>
      </c>
      <c r="AW158" s="58">
        <v>42869836</v>
      </c>
      <c r="AX158" s="58">
        <v>28967837.547061082</v>
      </c>
      <c r="AY158" s="57">
        <v>0</v>
      </c>
      <c r="AZ158" s="58">
        <v>0</v>
      </c>
      <c r="BA158" s="58">
        <v>0</v>
      </c>
      <c r="BB158" s="58">
        <v>0</v>
      </c>
      <c r="BC158" s="58">
        <v>42869836</v>
      </c>
      <c r="BD158" s="58">
        <v>28967837.547061082</v>
      </c>
      <c r="BE158" s="58">
        <v>0</v>
      </c>
      <c r="BF158" s="58">
        <v>71837673.547061086</v>
      </c>
      <c r="BG158" s="72">
        <v>296.25</v>
      </c>
      <c r="BH158" s="72">
        <v>86.8</v>
      </c>
      <c r="BI158" s="72">
        <v>0</v>
      </c>
      <c r="BJ158" s="72">
        <v>0</v>
      </c>
      <c r="BK158" s="72">
        <v>86.8</v>
      </c>
      <c r="BL158" s="72">
        <v>0</v>
      </c>
      <c r="BM158" s="72">
        <v>0</v>
      </c>
      <c r="BN158" s="150" t="s">
        <v>1335</v>
      </c>
      <c r="BO158" s="72" t="s">
        <v>1474</v>
      </c>
    </row>
    <row r="159" spans="1:67" ht="27.6" customHeight="1">
      <c r="A159" s="55">
        <v>150</v>
      </c>
      <c r="B159" s="145" t="s">
        <v>502</v>
      </c>
      <c r="C159" s="147" t="s">
        <v>823</v>
      </c>
      <c r="D159" s="148" t="s">
        <v>824</v>
      </c>
      <c r="E159" s="145">
        <v>3</v>
      </c>
      <c r="F159" s="146" t="s">
        <v>1229</v>
      </c>
      <c r="G159" s="70">
        <v>0</v>
      </c>
      <c r="H159" s="57">
        <v>0</v>
      </c>
      <c r="I159" s="57">
        <v>0</v>
      </c>
      <c r="J159" s="57">
        <v>0</v>
      </c>
      <c r="K159" s="70">
        <v>0</v>
      </c>
      <c r="L159" s="57">
        <v>0</v>
      </c>
      <c r="M159" s="57">
        <v>0</v>
      </c>
      <c r="N159" s="57">
        <v>0</v>
      </c>
      <c r="O159" s="70">
        <v>0</v>
      </c>
      <c r="P159" s="57">
        <v>0</v>
      </c>
      <c r="Q159" s="57">
        <v>0</v>
      </c>
      <c r="R159" s="57">
        <v>0</v>
      </c>
      <c r="S159" s="70">
        <v>0</v>
      </c>
      <c r="T159" s="57">
        <v>0</v>
      </c>
      <c r="U159" s="57">
        <v>0</v>
      </c>
      <c r="V159" s="57">
        <v>0</v>
      </c>
      <c r="W159" s="57"/>
      <c r="X159" s="57"/>
      <c r="Y159" s="57"/>
      <c r="Z159" s="57">
        <v>0</v>
      </c>
      <c r="AA159" s="57">
        <v>0</v>
      </c>
      <c r="AB159" s="57">
        <v>0</v>
      </c>
      <c r="AC159" s="59">
        <v>20</v>
      </c>
      <c r="AD159" s="59">
        <v>2</v>
      </c>
      <c r="AE159" s="59">
        <v>0</v>
      </c>
      <c r="AF159" s="59">
        <v>0</v>
      </c>
      <c r="AG159" s="59">
        <v>20</v>
      </c>
      <c r="AH159" s="59">
        <v>2</v>
      </c>
      <c r="AI159" s="57">
        <v>1000000</v>
      </c>
      <c r="AJ159" s="57">
        <v>1000000</v>
      </c>
      <c r="AK159" s="58">
        <v>0</v>
      </c>
      <c r="AL159" s="57">
        <v>0</v>
      </c>
      <c r="AM159" s="57">
        <v>0</v>
      </c>
      <c r="AN159" s="70">
        <v>240</v>
      </c>
      <c r="AO159" s="70">
        <v>243.2</v>
      </c>
      <c r="AP159" s="70">
        <v>68.900000000000006</v>
      </c>
      <c r="AQ159" s="57">
        <v>0</v>
      </c>
      <c r="AR159" s="57">
        <v>0</v>
      </c>
      <c r="AS159" s="57">
        <v>39454269</v>
      </c>
      <c r="AT159" s="57">
        <v>0</v>
      </c>
      <c r="AU159" s="57">
        <v>0</v>
      </c>
      <c r="AV159" s="58">
        <v>0</v>
      </c>
      <c r="AW159" s="58">
        <v>39454269</v>
      </c>
      <c r="AX159" s="58">
        <v>0</v>
      </c>
      <c r="AY159" s="57">
        <v>0</v>
      </c>
      <c r="AZ159" s="58">
        <v>0</v>
      </c>
      <c r="BA159" s="58">
        <v>0</v>
      </c>
      <c r="BB159" s="58">
        <v>0</v>
      </c>
      <c r="BC159" s="58">
        <v>39454269</v>
      </c>
      <c r="BD159" s="58">
        <v>0</v>
      </c>
      <c r="BE159" s="58">
        <v>0</v>
      </c>
      <c r="BF159" s="58">
        <v>39454269</v>
      </c>
      <c r="BG159" s="72">
        <v>240</v>
      </c>
      <c r="BH159" s="72">
        <v>314.10000000000002</v>
      </c>
      <c r="BI159" s="72">
        <v>74.100000000000023</v>
      </c>
      <c r="BJ159" s="72">
        <v>30.875000000000007</v>
      </c>
      <c r="BK159" s="72">
        <v>312.10000000000002</v>
      </c>
      <c r="BL159" s="72">
        <v>72.100000000000023</v>
      </c>
      <c r="BM159" s="72">
        <v>30.041666666666679</v>
      </c>
      <c r="BN159" s="150" t="s">
        <v>1335</v>
      </c>
      <c r="BO159" s="72" t="s">
        <v>1474</v>
      </c>
    </row>
    <row r="160" spans="1:67" ht="27.6" customHeight="1">
      <c r="A160" s="55">
        <v>151</v>
      </c>
      <c r="B160" s="145" t="s">
        <v>503</v>
      </c>
      <c r="C160" s="147" t="s">
        <v>819</v>
      </c>
      <c r="D160" s="148" t="s">
        <v>820</v>
      </c>
      <c r="E160" s="145">
        <v>3</v>
      </c>
      <c r="F160" s="146" t="s">
        <v>1229</v>
      </c>
      <c r="G160" s="70">
        <v>0</v>
      </c>
      <c r="H160" s="57">
        <v>0</v>
      </c>
      <c r="I160" s="57">
        <v>0</v>
      </c>
      <c r="J160" s="57">
        <v>0</v>
      </c>
      <c r="K160" s="70">
        <v>0</v>
      </c>
      <c r="L160" s="57">
        <v>0</v>
      </c>
      <c r="M160" s="57">
        <v>0</v>
      </c>
      <c r="N160" s="57">
        <v>0</v>
      </c>
      <c r="O160" s="70">
        <v>30.1</v>
      </c>
      <c r="P160" s="57">
        <v>3085250</v>
      </c>
      <c r="Q160" s="57">
        <v>3085250</v>
      </c>
      <c r="R160" s="57">
        <v>0</v>
      </c>
      <c r="S160" s="70">
        <v>30.599999999999998</v>
      </c>
      <c r="T160" s="57">
        <v>3136500</v>
      </c>
      <c r="U160" s="57">
        <v>3136500</v>
      </c>
      <c r="V160" s="57">
        <v>0</v>
      </c>
      <c r="W160" s="57"/>
      <c r="X160" s="57"/>
      <c r="Y160" s="57"/>
      <c r="Z160" s="57">
        <v>0</v>
      </c>
      <c r="AA160" s="57">
        <v>0</v>
      </c>
      <c r="AB160" s="57">
        <v>0</v>
      </c>
      <c r="AC160" s="59">
        <v>0</v>
      </c>
      <c r="AD160" s="59">
        <v>0</v>
      </c>
      <c r="AE160" s="59">
        <v>0</v>
      </c>
      <c r="AF160" s="59">
        <v>0</v>
      </c>
      <c r="AG160" s="59">
        <v>0</v>
      </c>
      <c r="AH160" s="59">
        <v>0</v>
      </c>
      <c r="AI160" s="57">
        <v>0</v>
      </c>
      <c r="AJ160" s="57">
        <v>0</v>
      </c>
      <c r="AK160" s="58">
        <v>0</v>
      </c>
      <c r="AL160" s="57">
        <v>0</v>
      </c>
      <c r="AM160" s="57">
        <v>0</v>
      </c>
      <c r="AN160" s="70">
        <v>300</v>
      </c>
      <c r="AO160" s="70">
        <v>31.2</v>
      </c>
      <c r="AP160" s="70">
        <v>0</v>
      </c>
      <c r="AQ160" s="57">
        <v>0</v>
      </c>
      <c r="AR160" s="57">
        <v>0</v>
      </c>
      <c r="AS160" s="57">
        <v>47386697</v>
      </c>
      <c r="AT160" s="57">
        <v>0</v>
      </c>
      <c r="AU160" s="57">
        <v>0</v>
      </c>
      <c r="AV160" s="58">
        <v>0</v>
      </c>
      <c r="AW160" s="58">
        <v>47386697</v>
      </c>
      <c r="AX160" s="58">
        <v>28876524.133691896</v>
      </c>
      <c r="AY160" s="57">
        <v>0</v>
      </c>
      <c r="AZ160" s="58">
        <v>0</v>
      </c>
      <c r="BA160" s="58">
        <v>0</v>
      </c>
      <c r="BB160" s="58">
        <v>0</v>
      </c>
      <c r="BC160" s="58">
        <v>47386697</v>
      </c>
      <c r="BD160" s="58">
        <v>28876524.133691896</v>
      </c>
      <c r="BE160" s="58">
        <v>0</v>
      </c>
      <c r="BF160" s="58">
        <v>76263221.133691892</v>
      </c>
      <c r="BG160" s="72">
        <v>300</v>
      </c>
      <c r="BH160" s="72">
        <v>91.9</v>
      </c>
      <c r="BI160" s="72">
        <v>0</v>
      </c>
      <c r="BJ160" s="72">
        <v>0</v>
      </c>
      <c r="BK160" s="72">
        <v>91.9</v>
      </c>
      <c r="BL160" s="72">
        <v>0</v>
      </c>
      <c r="BM160" s="72">
        <v>0</v>
      </c>
      <c r="BN160" s="150" t="s">
        <v>1335</v>
      </c>
      <c r="BO160" s="72" t="s">
        <v>1474</v>
      </c>
    </row>
    <row r="161" spans="1:67" ht="27.6" customHeight="1">
      <c r="A161" s="55">
        <v>152</v>
      </c>
      <c r="B161" s="145" t="s">
        <v>504</v>
      </c>
      <c r="C161" s="147" t="s">
        <v>818</v>
      </c>
      <c r="D161" s="148" t="s">
        <v>723</v>
      </c>
      <c r="E161" s="145">
        <v>3</v>
      </c>
      <c r="F161" s="146" t="s">
        <v>1229</v>
      </c>
      <c r="G161" s="70">
        <v>0</v>
      </c>
      <c r="H161" s="57">
        <v>0</v>
      </c>
      <c r="I161" s="57">
        <v>0</v>
      </c>
      <c r="J161" s="57">
        <v>0</v>
      </c>
      <c r="K161" s="70">
        <v>0</v>
      </c>
      <c r="L161" s="57">
        <v>0</v>
      </c>
      <c r="M161" s="57">
        <v>0</v>
      </c>
      <c r="N161" s="57">
        <v>0</v>
      </c>
      <c r="O161" s="70">
        <v>0</v>
      </c>
      <c r="P161" s="57">
        <v>0</v>
      </c>
      <c r="Q161" s="57">
        <v>0</v>
      </c>
      <c r="R161" s="57">
        <v>0</v>
      </c>
      <c r="S161" s="70">
        <v>0</v>
      </c>
      <c r="T161" s="57">
        <v>0</v>
      </c>
      <c r="U161" s="57">
        <v>0</v>
      </c>
      <c r="V161" s="57">
        <v>0</v>
      </c>
      <c r="W161" s="57"/>
      <c r="X161" s="57"/>
      <c r="Y161" s="57"/>
      <c r="Z161" s="57">
        <v>0</v>
      </c>
      <c r="AA161" s="57">
        <v>0</v>
      </c>
      <c r="AB161" s="57">
        <v>0</v>
      </c>
      <c r="AC161" s="59">
        <v>0</v>
      </c>
      <c r="AD161" s="59">
        <v>0</v>
      </c>
      <c r="AE161" s="59">
        <v>0</v>
      </c>
      <c r="AF161" s="59">
        <v>0</v>
      </c>
      <c r="AG161" s="59">
        <v>0</v>
      </c>
      <c r="AH161" s="59">
        <v>0</v>
      </c>
      <c r="AI161" s="57">
        <v>0</v>
      </c>
      <c r="AJ161" s="57">
        <v>0</v>
      </c>
      <c r="AK161" s="58">
        <v>0</v>
      </c>
      <c r="AL161" s="57">
        <v>0</v>
      </c>
      <c r="AM161" s="57">
        <v>0</v>
      </c>
      <c r="AN161" s="70">
        <v>0</v>
      </c>
      <c r="AO161" s="70">
        <v>0</v>
      </c>
      <c r="AP161" s="70">
        <v>0</v>
      </c>
      <c r="AQ161" s="57">
        <v>0</v>
      </c>
      <c r="AR161" s="57">
        <v>0</v>
      </c>
      <c r="AS161" s="57">
        <v>61927</v>
      </c>
      <c r="AT161" s="57">
        <v>0</v>
      </c>
      <c r="AU161" s="57">
        <v>0</v>
      </c>
      <c r="AV161" s="58">
        <v>0</v>
      </c>
      <c r="AW161" s="58">
        <v>61927</v>
      </c>
      <c r="AX161" s="58">
        <v>0</v>
      </c>
      <c r="AY161" s="57">
        <v>0</v>
      </c>
      <c r="AZ161" s="58">
        <v>0</v>
      </c>
      <c r="BA161" s="58">
        <v>0</v>
      </c>
      <c r="BB161" s="58">
        <v>0</v>
      </c>
      <c r="BC161" s="58">
        <v>61927</v>
      </c>
      <c r="BD161" s="58">
        <v>0</v>
      </c>
      <c r="BE161" s="58">
        <v>0</v>
      </c>
      <c r="BF161" s="58">
        <v>61927</v>
      </c>
      <c r="BG161" s="72">
        <v>0</v>
      </c>
      <c r="BH161" s="72">
        <v>0</v>
      </c>
      <c r="BI161" s="72">
        <v>0</v>
      </c>
      <c r="BJ161" s="72">
        <v>0</v>
      </c>
      <c r="BK161" s="72">
        <v>0</v>
      </c>
      <c r="BL161" s="72">
        <v>0</v>
      </c>
      <c r="BM161" s="72">
        <v>0</v>
      </c>
      <c r="BN161" s="150" t="s">
        <v>1335</v>
      </c>
      <c r="BO161" s="72" t="s">
        <v>1474</v>
      </c>
    </row>
    <row r="162" spans="1:67" ht="27.6" customHeight="1">
      <c r="A162" s="55">
        <v>153</v>
      </c>
      <c r="B162" s="145" t="s">
        <v>505</v>
      </c>
      <c r="C162" s="147" t="s">
        <v>1451</v>
      </c>
      <c r="D162" s="148" t="s">
        <v>716</v>
      </c>
      <c r="E162" s="145">
        <v>3</v>
      </c>
      <c r="F162" s="146" t="s">
        <v>1229</v>
      </c>
      <c r="G162" s="70">
        <v>0</v>
      </c>
      <c r="H162" s="57">
        <v>0</v>
      </c>
      <c r="I162" s="57">
        <v>0</v>
      </c>
      <c r="J162" s="57">
        <v>0</v>
      </c>
      <c r="K162" s="70">
        <v>0</v>
      </c>
      <c r="L162" s="57">
        <v>0</v>
      </c>
      <c r="M162" s="57">
        <v>0</v>
      </c>
      <c r="N162" s="57">
        <v>0</v>
      </c>
      <c r="O162" s="70">
        <v>30.3</v>
      </c>
      <c r="P162" s="57">
        <v>3105750</v>
      </c>
      <c r="Q162" s="57">
        <v>3105750</v>
      </c>
      <c r="R162" s="57">
        <v>0</v>
      </c>
      <c r="S162" s="70">
        <v>30.7</v>
      </c>
      <c r="T162" s="57">
        <v>3146750</v>
      </c>
      <c r="U162" s="57">
        <v>3146750</v>
      </c>
      <c r="V162" s="57">
        <v>0</v>
      </c>
      <c r="W162" s="57"/>
      <c r="X162" s="57"/>
      <c r="Y162" s="57"/>
      <c r="Z162" s="57">
        <v>0</v>
      </c>
      <c r="AA162" s="57">
        <v>0</v>
      </c>
      <c r="AB162" s="57">
        <v>0</v>
      </c>
      <c r="AC162" s="59">
        <v>88</v>
      </c>
      <c r="AD162" s="59">
        <v>7</v>
      </c>
      <c r="AE162" s="59">
        <v>0</v>
      </c>
      <c r="AF162" s="59">
        <v>0</v>
      </c>
      <c r="AG162" s="59">
        <v>88</v>
      </c>
      <c r="AH162" s="59">
        <v>7</v>
      </c>
      <c r="AI162" s="57">
        <v>4450000</v>
      </c>
      <c r="AJ162" s="57">
        <v>4450000</v>
      </c>
      <c r="AK162" s="58">
        <v>0</v>
      </c>
      <c r="AL162" s="57">
        <v>0</v>
      </c>
      <c r="AM162" s="57">
        <v>0</v>
      </c>
      <c r="AN162" s="70">
        <v>300</v>
      </c>
      <c r="AO162" s="70">
        <v>366.5</v>
      </c>
      <c r="AP162" s="70">
        <v>0</v>
      </c>
      <c r="AQ162" s="57">
        <v>0</v>
      </c>
      <c r="AR162" s="57">
        <v>0</v>
      </c>
      <c r="AS162" s="57">
        <v>23337920</v>
      </c>
      <c r="AT162" s="57">
        <v>0</v>
      </c>
      <c r="AU162" s="57">
        <v>0</v>
      </c>
      <c r="AV162" s="58">
        <v>0</v>
      </c>
      <c r="AW162" s="58">
        <v>23337920</v>
      </c>
      <c r="AX162" s="58">
        <v>0</v>
      </c>
      <c r="AY162" s="57">
        <v>0</v>
      </c>
      <c r="AZ162" s="58">
        <v>0</v>
      </c>
      <c r="BA162" s="58">
        <v>0</v>
      </c>
      <c r="BB162" s="58">
        <v>0</v>
      </c>
      <c r="BC162" s="58">
        <v>23337920</v>
      </c>
      <c r="BD162" s="58">
        <v>0</v>
      </c>
      <c r="BE162" s="58">
        <v>0</v>
      </c>
      <c r="BF162" s="58">
        <v>23337920</v>
      </c>
      <c r="BG162" s="72">
        <v>300</v>
      </c>
      <c r="BH162" s="72">
        <v>434.5</v>
      </c>
      <c r="BI162" s="72">
        <v>134.5</v>
      </c>
      <c r="BJ162" s="72">
        <v>44.833333333333329</v>
      </c>
      <c r="BK162" s="72">
        <v>427.5</v>
      </c>
      <c r="BL162" s="72">
        <v>127.5</v>
      </c>
      <c r="BM162" s="72">
        <v>42.5</v>
      </c>
      <c r="BN162" s="150" t="s">
        <v>1335</v>
      </c>
      <c r="BO162" s="72" t="s">
        <v>1474</v>
      </c>
    </row>
    <row r="163" spans="1:67" ht="27.6" customHeight="1">
      <c r="A163" s="55">
        <v>154</v>
      </c>
      <c r="B163" s="145" t="s">
        <v>506</v>
      </c>
      <c r="C163" s="147" t="s">
        <v>772</v>
      </c>
      <c r="D163" s="148" t="s">
        <v>822</v>
      </c>
      <c r="E163" s="145">
        <v>3</v>
      </c>
      <c r="F163" s="146" t="s">
        <v>1229</v>
      </c>
      <c r="G163" s="70">
        <v>0</v>
      </c>
      <c r="H163" s="57">
        <v>0</v>
      </c>
      <c r="I163" s="57">
        <v>0</v>
      </c>
      <c r="J163" s="57">
        <v>0</v>
      </c>
      <c r="K163" s="70">
        <v>0</v>
      </c>
      <c r="L163" s="57">
        <v>0</v>
      </c>
      <c r="M163" s="57">
        <v>0</v>
      </c>
      <c r="N163" s="57">
        <v>0</v>
      </c>
      <c r="O163" s="70">
        <v>0</v>
      </c>
      <c r="P163" s="57">
        <v>0</v>
      </c>
      <c r="Q163" s="57">
        <v>0</v>
      </c>
      <c r="R163" s="57">
        <v>0</v>
      </c>
      <c r="S163" s="70">
        <v>30.3</v>
      </c>
      <c r="T163" s="57">
        <v>3105750</v>
      </c>
      <c r="U163" s="57">
        <v>3105750</v>
      </c>
      <c r="V163" s="57">
        <v>0</v>
      </c>
      <c r="W163" s="57"/>
      <c r="X163" s="57"/>
      <c r="Y163" s="57"/>
      <c r="Z163" s="57">
        <v>0</v>
      </c>
      <c r="AA163" s="57">
        <v>0</v>
      </c>
      <c r="AB163" s="57">
        <v>0</v>
      </c>
      <c r="AC163" s="59">
        <v>20</v>
      </c>
      <c r="AD163" s="59">
        <v>1</v>
      </c>
      <c r="AE163" s="59">
        <v>20</v>
      </c>
      <c r="AF163" s="59">
        <v>1</v>
      </c>
      <c r="AG163" s="59">
        <v>0</v>
      </c>
      <c r="AH163" s="59">
        <v>0</v>
      </c>
      <c r="AI163" s="57">
        <v>0</v>
      </c>
      <c r="AJ163" s="57">
        <v>1050000</v>
      </c>
      <c r="AK163" s="58">
        <v>0</v>
      </c>
      <c r="AL163" s="57">
        <v>0</v>
      </c>
      <c r="AM163" s="57">
        <v>1050000</v>
      </c>
      <c r="AN163" s="70">
        <v>255</v>
      </c>
      <c r="AO163" s="70">
        <v>168.5</v>
      </c>
      <c r="AP163" s="70">
        <v>24.099999999999998</v>
      </c>
      <c r="AQ163" s="57">
        <v>0</v>
      </c>
      <c r="AR163" s="57">
        <v>0</v>
      </c>
      <c r="AS163" s="57">
        <v>41380333</v>
      </c>
      <c r="AT163" s="57">
        <v>0</v>
      </c>
      <c r="AU163" s="57">
        <v>0</v>
      </c>
      <c r="AV163" s="58">
        <v>0</v>
      </c>
      <c r="AW163" s="58">
        <v>41380333</v>
      </c>
      <c r="AX163" s="58">
        <v>4838568.1137149446</v>
      </c>
      <c r="AY163" s="57">
        <v>0</v>
      </c>
      <c r="AZ163" s="58">
        <v>0</v>
      </c>
      <c r="BA163" s="58">
        <v>0</v>
      </c>
      <c r="BB163" s="58">
        <v>0</v>
      </c>
      <c r="BC163" s="58">
        <v>42430333</v>
      </c>
      <c r="BD163" s="58">
        <v>4838568.1137149446</v>
      </c>
      <c r="BE163" s="58">
        <v>0</v>
      </c>
      <c r="BF163" s="58">
        <v>47268901.113714948</v>
      </c>
      <c r="BG163" s="72">
        <v>255</v>
      </c>
      <c r="BH163" s="72">
        <v>223.9</v>
      </c>
      <c r="BI163" s="72">
        <v>0</v>
      </c>
      <c r="BJ163" s="72">
        <v>0</v>
      </c>
      <c r="BK163" s="72">
        <v>222.9</v>
      </c>
      <c r="BL163" s="72">
        <v>0</v>
      </c>
      <c r="BM163" s="72">
        <v>0</v>
      </c>
      <c r="BN163" s="150" t="s">
        <v>1335</v>
      </c>
      <c r="BO163" s="72" t="s">
        <v>1474</v>
      </c>
    </row>
    <row r="164" spans="1:67" ht="27.6" customHeight="1">
      <c r="A164" s="55">
        <v>155</v>
      </c>
      <c r="B164" s="145" t="s">
        <v>507</v>
      </c>
      <c r="C164" s="147" t="s">
        <v>612</v>
      </c>
      <c r="D164" s="148" t="s">
        <v>821</v>
      </c>
      <c r="E164" s="145">
        <v>3</v>
      </c>
      <c r="F164" s="146" t="s">
        <v>1229</v>
      </c>
      <c r="G164" s="70">
        <v>0</v>
      </c>
      <c r="H164" s="57">
        <v>0</v>
      </c>
      <c r="I164" s="57">
        <v>0</v>
      </c>
      <c r="J164" s="57">
        <v>0</v>
      </c>
      <c r="K164" s="70">
        <v>0</v>
      </c>
      <c r="L164" s="57">
        <v>0</v>
      </c>
      <c r="M164" s="57">
        <v>0</v>
      </c>
      <c r="N164" s="57">
        <v>0</v>
      </c>
      <c r="O164" s="70">
        <v>0</v>
      </c>
      <c r="P164" s="57">
        <v>0</v>
      </c>
      <c r="Q164" s="57">
        <v>0</v>
      </c>
      <c r="R164" s="57">
        <v>0</v>
      </c>
      <c r="S164" s="70">
        <v>15.1</v>
      </c>
      <c r="T164" s="57">
        <v>1547750</v>
      </c>
      <c r="U164" s="57">
        <v>1547750</v>
      </c>
      <c r="V164" s="57">
        <v>0</v>
      </c>
      <c r="W164" s="57"/>
      <c r="X164" s="57"/>
      <c r="Y164" s="57"/>
      <c r="Z164" s="57">
        <v>0</v>
      </c>
      <c r="AA164" s="57">
        <v>0</v>
      </c>
      <c r="AB164" s="57">
        <v>0</v>
      </c>
      <c r="AC164" s="59">
        <v>126</v>
      </c>
      <c r="AD164" s="59">
        <v>9</v>
      </c>
      <c r="AE164" s="59">
        <v>126</v>
      </c>
      <c r="AF164" s="59">
        <v>9</v>
      </c>
      <c r="AG164" s="59">
        <v>0</v>
      </c>
      <c r="AH164" s="59">
        <v>0</v>
      </c>
      <c r="AI164" s="57">
        <v>0</v>
      </c>
      <c r="AJ164" s="57">
        <v>5850000</v>
      </c>
      <c r="AK164" s="58">
        <v>0</v>
      </c>
      <c r="AL164" s="57">
        <v>0</v>
      </c>
      <c r="AM164" s="57">
        <v>5850000</v>
      </c>
      <c r="AN164" s="70">
        <v>300</v>
      </c>
      <c r="AO164" s="70">
        <v>80</v>
      </c>
      <c r="AP164" s="70">
        <v>24.099999999999998</v>
      </c>
      <c r="AQ164" s="57">
        <v>0</v>
      </c>
      <c r="AR164" s="57">
        <v>0</v>
      </c>
      <c r="AS164" s="57">
        <v>16590800</v>
      </c>
      <c r="AT164" s="57">
        <v>0</v>
      </c>
      <c r="AU164" s="57">
        <v>0</v>
      </c>
      <c r="AV164" s="58">
        <v>0</v>
      </c>
      <c r="AW164" s="58">
        <v>16590800</v>
      </c>
      <c r="AX164" s="58">
        <v>9379605.2132155206</v>
      </c>
      <c r="AY164" s="57">
        <v>0</v>
      </c>
      <c r="AZ164" s="58">
        <v>0</v>
      </c>
      <c r="BA164" s="58">
        <v>0</v>
      </c>
      <c r="BB164" s="58">
        <v>0</v>
      </c>
      <c r="BC164" s="58">
        <v>22440800</v>
      </c>
      <c r="BD164" s="58">
        <v>9379605.2132155206</v>
      </c>
      <c r="BE164" s="58">
        <v>0</v>
      </c>
      <c r="BF164" s="58">
        <v>31820405.213215522</v>
      </c>
      <c r="BG164" s="72">
        <v>300</v>
      </c>
      <c r="BH164" s="72">
        <v>128.19999999999999</v>
      </c>
      <c r="BI164" s="72">
        <v>0</v>
      </c>
      <c r="BJ164" s="72">
        <v>0</v>
      </c>
      <c r="BK164" s="72">
        <v>119.19999999999999</v>
      </c>
      <c r="BL164" s="72">
        <v>0</v>
      </c>
      <c r="BM164" s="72">
        <v>0</v>
      </c>
      <c r="BN164" s="150" t="s">
        <v>1335</v>
      </c>
      <c r="BO164" s="72" t="s">
        <v>1474</v>
      </c>
    </row>
    <row r="165" spans="1:67" ht="27.6" customHeight="1">
      <c r="A165" s="55">
        <v>156</v>
      </c>
      <c r="B165" s="145" t="s">
        <v>508</v>
      </c>
      <c r="C165" s="147" t="s">
        <v>837</v>
      </c>
      <c r="D165" s="148" t="s">
        <v>723</v>
      </c>
      <c r="E165" s="145">
        <v>3</v>
      </c>
      <c r="F165" s="146" t="s">
        <v>1230</v>
      </c>
      <c r="G165" s="70">
        <v>0</v>
      </c>
      <c r="H165" s="57">
        <v>0</v>
      </c>
      <c r="I165" s="57">
        <v>0</v>
      </c>
      <c r="J165" s="57">
        <v>0</v>
      </c>
      <c r="K165" s="70">
        <v>35.200000000000003</v>
      </c>
      <c r="L165" s="57">
        <v>3608000</v>
      </c>
      <c r="M165" s="57">
        <v>0</v>
      </c>
      <c r="N165" s="57">
        <v>3608000</v>
      </c>
      <c r="O165" s="70">
        <v>30.1</v>
      </c>
      <c r="P165" s="57">
        <v>3085250</v>
      </c>
      <c r="Q165" s="57">
        <v>635250</v>
      </c>
      <c r="R165" s="57">
        <v>2450000</v>
      </c>
      <c r="S165" s="70">
        <v>30.1</v>
      </c>
      <c r="T165" s="57">
        <v>3085250</v>
      </c>
      <c r="U165" s="57">
        <v>0</v>
      </c>
      <c r="V165" s="57">
        <v>3085250</v>
      </c>
      <c r="W165" s="57"/>
      <c r="X165" s="57"/>
      <c r="Y165" s="57"/>
      <c r="Z165" s="57">
        <v>0</v>
      </c>
      <c r="AA165" s="57">
        <v>0</v>
      </c>
      <c r="AB165" s="57">
        <v>0</v>
      </c>
      <c r="AC165" s="59">
        <v>0</v>
      </c>
      <c r="AD165" s="59">
        <v>0</v>
      </c>
      <c r="AE165" s="59">
        <v>0</v>
      </c>
      <c r="AF165" s="59">
        <v>0</v>
      </c>
      <c r="AG165" s="59">
        <v>0</v>
      </c>
      <c r="AH165" s="59">
        <v>0</v>
      </c>
      <c r="AI165" s="57">
        <v>0</v>
      </c>
      <c r="AJ165" s="57">
        <v>0</v>
      </c>
      <c r="AK165" s="58">
        <v>0</v>
      </c>
      <c r="AL165" s="57">
        <v>0</v>
      </c>
      <c r="AM165" s="57">
        <v>0</v>
      </c>
      <c r="AN165" s="70">
        <v>240</v>
      </c>
      <c r="AO165" s="70">
        <v>683.2</v>
      </c>
      <c r="AP165" s="70">
        <v>0</v>
      </c>
      <c r="AQ165" s="57">
        <v>57060000</v>
      </c>
      <c r="AR165" s="57">
        <v>0</v>
      </c>
      <c r="AS165" s="57">
        <v>0</v>
      </c>
      <c r="AT165" s="57">
        <v>0</v>
      </c>
      <c r="AU165" s="57">
        <v>0</v>
      </c>
      <c r="AV165" s="58">
        <v>57060000</v>
      </c>
      <c r="AW165" s="58">
        <v>0</v>
      </c>
      <c r="AX165" s="58">
        <v>0</v>
      </c>
      <c r="AY165" s="57">
        <v>0</v>
      </c>
      <c r="AZ165" s="58">
        <v>0</v>
      </c>
      <c r="BA165" s="58">
        <v>0</v>
      </c>
      <c r="BB165" s="58">
        <v>63753250</v>
      </c>
      <c r="BC165" s="58">
        <v>0</v>
      </c>
      <c r="BD165" s="58">
        <v>0</v>
      </c>
      <c r="BE165" s="58">
        <v>63753250</v>
      </c>
      <c r="BF165" s="58">
        <v>0</v>
      </c>
      <c r="BG165" s="72">
        <v>240</v>
      </c>
      <c r="BH165" s="72">
        <v>778.6</v>
      </c>
      <c r="BI165" s="72">
        <v>538.6</v>
      </c>
      <c r="BJ165" s="72">
        <v>224.41666666666666</v>
      </c>
      <c r="BK165" s="72">
        <v>778.6</v>
      </c>
      <c r="BL165" s="72">
        <v>538.6</v>
      </c>
      <c r="BM165" s="72">
        <v>224.41666666666666</v>
      </c>
      <c r="BN165" s="150" t="s">
        <v>1336</v>
      </c>
      <c r="BO165" s="72" t="s">
        <v>1475</v>
      </c>
    </row>
    <row r="166" spans="1:67" ht="27.6" customHeight="1">
      <c r="A166" s="55">
        <v>157</v>
      </c>
      <c r="B166" s="145" t="s">
        <v>510</v>
      </c>
      <c r="C166" s="147" t="s">
        <v>671</v>
      </c>
      <c r="D166" s="148" t="s">
        <v>826</v>
      </c>
      <c r="E166" s="145">
        <v>3</v>
      </c>
      <c r="F166" s="146" t="s">
        <v>1230</v>
      </c>
      <c r="G166" s="70">
        <v>0</v>
      </c>
      <c r="H166" s="57">
        <v>0</v>
      </c>
      <c r="I166" s="57">
        <v>0</v>
      </c>
      <c r="J166" s="57">
        <v>0</v>
      </c>
      <c r="K166" s="70">
        <v>0</v>
      </c>
      <c r="L166" s="57">
        <v>0</v>
      </c>
      <c r="M166" s="57">
        <v>0</v>
      </c>
      <c r="N166" s="57">
        <v>0</v>
      </c>
      <c r="O166" s="70">
        <v>0</v>
      </c>
      <c r="P166" s="57">
        <v>0</v>
      </c>
      <c r="Q166" s="57">
        <v>0</v>
      </c>
      <c r="R166" s="57">
        <v>0</v>
      </c>
      <c r="S166" s="70">
        <v>120.6</v>
      </c>
      <c r="T166" s="57">
        <v>12361500</v>
      </c>
      <c r="U166" s="57">
        <v>0</v>
      </c>
      <c r="V166" s="57">
        <v>12361500</v>
      </c>
      <c r="W166" s="57"/>
      <c r="X166" s="57"/>
      <c r="Y166" s="57"/>
      <c r="Z166" s="57">
        <v>0</v>
      </c>
      <c r="AA166" s="57">
        <v>0</v>
      </c>
      <c r="AB166" s="57">
        <v>0</v>
      </c>
      <c r="AC166" s="59">
        <v>0</v>
      </c>
      <c r="AD166" s="59">
        <v>0</v>
      </c>
      <c r="AE166" s="59">
        <v>0</v>
      </c>
      <c r="AF166" s="59">
        <v>0</v>
      </c>
      <c r="AG166" s="59">
        <v>0</v>
      </c>
      <c r="AH166" s="59">
        <v>0</v>
      </c>
      <c r="AI166" s="57">
        <v>0</v>
      </c>
      <c r="AJ166" s="57">
        <v>0</v>
      </c>
      <c r="AK166" s="58">
        <v>0</v>
      </c>
      <c r="AL166" s="57">
        <v>0</v>
      </c>
      <c r="AM166" s="57">
        <v>0</v>
      </c>
      <c r="AN166" s="70">
        <v>255</v>
      </c>
      <c r="AO166" s="70">
        <v>570.1</v>
      </c>
      <c r="AP166" s="70">
        <v>74.5</v>
      </c>
      <c r="AQ166" s="57">
        <v>54207200</v>
      </c>
      <c r="AR166" s="57">
        <v>0</v>
      </c>
      <c r="AS166" s="57">
        <v>0</v>
      </c>
      <c r="AT166" s="57">
        <v>0</v>
      </c>
      <c r="AU166" s="57">
        <v>0</v>
      </c>
      <c r="AV166" s="58">
        <v>54207200</v>
      </c>
      <c r="AW166" s="58">
        <v>0</v>
      </c>
      <c r="AX166" s="58">
        <v>0</v>
      </c>
      <c r="AY166" s="57">
        <v>0</v>
      </c>
      <c r="AZ166" s="58">
        <v>0</v>
      </c>
      <c r="BA166" s="58">
        <v>0</v>
      </c>
      <c r="BB166" s="58">
        <v>66568700</v>
      </c>
      <c r="BC166" s="58">
        <v>0</v>
      </c>
      <c r="BD166" s="58">
        <v>0</v>
      </c>
      <c r="BE166" s="58">
        <v>66568700</v>
      </c>
      <c r="BF166" s="58">
        <v>0</v>
      </c>
      <c r="BG166" s="72">
        <v>255</v>
      </c>
      <c r="BH166" s="72">
        <v>765.2</v>
      </c>
      <c r="BI166" s="72">
        <v>510.20000000000005</v>
      </c>
      <c r="BJ166" s="72">
        <v>200.07843137254903</v>
      </c>
      <c r="BK166" s="72">
        <v>765.2</v>
      </c>
      <c r="BL166" s="72">
        <v>510.20000000000005</v>
      </c>
      <c r="BM166" s="72">
        <v>200.07843137254903</v>
      </c>
      <c r="BN166" s="150" t="s">
        <v>1336</v>
      </c>
      <c r="BO166" s="72" t="s">
        <v>1475</v>
      </c>
    </row>
    <row r="167" spans="1:67" ht="27.6" customHeight="1">
      <c r="A167" s="55">
        <v>158</v>
      </c>
      <c r="B167" s="145" t="s">
        <v>511</v>
      </c>
      <c r="C167" s="147" t="s">
        <v>827</v>
      </c>
      <c r="D167" s="148" t="s">
        <v>761</v>
      </c>
      <c r="E167" s="145">
        <v>3</v>
      </c>
      <c r="F167" s="146" t="s">
        <v>1230</v>
      </c>
      <c r="G167" s="70">
        <v>0</v>
      </c>
      <c r="H167" s="57">
        <v>0</v>
      </c>
      <c r="I167" s="57">
        <v>0</v>
      </c>
      <c r="J167" s="57">
        <v>0</v>
      </c>
      <c r="K167" s="70">
        <v>1.2</v>
      </c>
      <c r="L167" s="57">
        <v>123000</v>
      </c>
      <c r="M167" s="57">
        <v>0</v>
      </c>
      <c r="N167" s="57">
        <v>123000</v>
      </c>
      <c r="O167" s="70">
        <v>0</v>
      </c>
      <c r="P167" s="57">
        <v>0</v>
      </c>
      <c r="Q167" s="57">
        <v>0</v>
      </c>
      <c r="R167" s="57">
        <v>0</v>
      </c>
      <c r="S167" s="70">
        <v>0</v>
      </c>
      <c r="T167" s="57">
        <v>0</v>
      </c>
      <c r="U167" s="57">
        <v>0</v>
      </c>
      <c r="V167" s="57">
        <v>0</v>
      </c>
      <c r="W167" s="57"/>
      <c r="X167" s="57"/>
      <c r="Y167" s="57"/>
      <c r="Z167" s="57">
        <v>0</v>
      </c>
      <c r="AA167" s="57">
        <v>0</v>
      </c>
      <c r="AB167" s="57">
        <v>0</v>
      </c>
      <c r="AC167" s="59">
        <v>0</v>
      </c>
      <c r="AD167" s="59">
        <v>0</v>
      </c>
      <c r="AE167" s="59">
        <v>0</v>
      </c>
      <c r="AF167" s="59">
        <v>0</v>
      </c>
      <c r="AG167" s="59">
        <v>0</v>
      </c>
      <c r="AH167" s="59">
        <v>0</v>
      </c>
      <c r="AI167" s="57">
        <v>0</v>
      </c>
      <c r="AJ167" s="57">
        <v>0</v>
      </c>
      <c r="AK167" s="58">
        <v>0</v>
      </c>
      <c r="AL167" s="57">
        <v>0</v>
      </c>
      <c r="AM167" s="57">
        <v>0</v>
      </c>
      <c r="AN167" s="70">
        <v>240</v>
      </c>
      <c r="AO167" s="70">
        <v>447.1</v>
      </c>
      <c r="AP167" s="70">
        <v>45</v>
      </c>
      <c r="AQ167" s="57">
        <v>38697350</v>
      </c>
      <c r="AR167" s="57">
        <v>0</v>
      </c>
      <c r="AS167" s="57">
        <v>0</v>
      </c>
      <c r="AT167" s="57">
        <v>0</v>
      </c>
      <c r="AU167" s="57">
        <v>0</v>
      </c>
      <c r="AV167" s="58">
        <v>38697350</v>
      </c>
      <c r="AW167" s="58">
        <v>0</v>
      </c>
      <c r="AX167" s="58">
        <v>0</v>
      </c>
      <c r="AY167" s="57">
        <v>0</v>
      </c>
      <c r="AZ167" s="58">
        <v>0</v>
      </c>
      <c r="BA167" s="58">
        <v>0</v>
      </c>
      <c r="BB167" s="58">
        <v>38820350</v>
      </c>
      <c r="BC167" s="58">
        <v>0</v>
      </c>
      <c r="BD167" s="58">
        <v>0</v>
      </c>
      <c r="BE167" s="58">
        <v>38820350</v>
      </c>
      <c r="BF167" s="58">
        <v>0</v>
      </c>
      <c r="BG167" s="72">
        <v>240</v>
      </c>
      <c r="BH167" s="72">
        <v>493.3</v>
      </c>
      <c r="BI167" s="72">
        <v>253.3</v>
      </c>
      <c r="BJ167" s="72">
        <v>105.54166666666667</v>
      </c>
      <c r="BK167" s="72">
        <v>493.3</v>
      </c>
      <c r="BL167" s="72">
        <v>253.3</v>
      </c>
      <c r="BM167" s="72">
        <v>105.54166666666667</v>
      </c>
      <c r="BN167" s="150" t="s">
        <v>1336</v>
      </c>
      <c r="BO167" s="72" t="s">
        <v>1474</v>
      </c>
    </row>
    <row r="168" spans="1:67" ht="27.6" customHeight="1">
      <c r="A168" s="55">
        <v>159</v>
      </c>
      <c r="B168" s="145" t="s">
        <v>512</v>
      </c>
      <c r="C168" s="147" t="s">
        <v>654</v>
      </c>
      <c r="D168" s="148" t="s">
        <v>838</v>
      </c>
      <c r="E168" s="145">
        <v>3</v>
      </c>
      <c r="F168" s="146" t="s">
        <v>1230</v>
      </c>
      <c r="G168" s="70">
        <v>0</v>
      </c>
      <c r="H168" s="57">
        <v>0</v>
      </c>
      <c r="I168" s="57">
        <v>0</v>
      </c>
      <c r="J168" s="57">
        <v>0</v>
      </c>
      <c r="K168" s="70">
        <v>0</v>
      </c>
      <c r="L168" s="57">
        <v>0</v>
      </c>
      <c r="M168" s="57">
        <v>0</v>
      </c>
      <c r="N168" s="57">
        <v>0</v>
      </c>
      <c r="O168" s="70">
        <v>0</v>
      </c>
      <c r="P168" s="57">
        <v>0</v>
      </c>
      <c r="Q168" s="57">
        <v>0</v>
      </c>
      <c r="R168" s="57">
        <v>0</v>
      </c>
      <c r="S168" s="70">
        <v>0</v>
      </c>
      <c r="T168" s="57">
        <v>0</v>
      </c>
      <c r="U168" s="57">
        <v>0</v>
      </c>
      <c r="V168" s="57">
        <v>0</v>
      </c>
      <c r="W168" s="57"/>
      <c r="X168" s="57"/>
      <c r="Y168" s="57"/>
      <c r="Z168" s="57">
        <v>0</v>
      </c>
      <c r="AA168" s="57">
        <v>0</v>
      </c>
      <c r="AB168" s="57">
        <v>0</v>
      </c>
      <c r="AC168" s="59">
        <v>12</v>
      </c>
      <c r="AD168" s="59">
        <v>1</v>
      </c>
      <c r="AE168" s="59">
        <v>0</v>
      </c>
      <c r="AF168" s="59">
        <v>0</v>
      </c>
      <c r="AG168" s="59">
        <v>12</v>
      </c>
      <c r="AH168" s="59">
        <v>1</v>
      </c>
      <c r="AI168" s="57">
        <v>600000</v>
      </c>
      <c r="AJ168" s="57">
        <v>600000</v>
      </c>
      <c r="AK168" s="58">
        <v>0</v>
      </c>
      <c r="AL168" s="57">
        <v>0</v>
      </c>
      <c r="AM168" s="57">
        <v>0</v>
      </c>
      <c r="AN168" s="70">
        <v>0</v>
      </c>
      <c r="AO168" s="70">
        <v>0</v>
      </c>
      <c r="AP168" s="70">
        <v>0</v>
      </c>
      <c r="AQ168" s="57">
        <v>0</v>
      </c>
      <c r="AR168" s="57">
        <v>0</v>
      </c>
      <c r="AS168" s="57">
        <v>8433566</v>
      </c>
      <c r="AT168" s="57">
        <v>0</v>
      </c>
      <c r="AU168" s="57">
        <v>0</v>
      </c>
      <c r="AV168" s="58">
        <v>0</v>
      </c>
      <c r="AW168" s="58">
        <v>8433566</v>
      </c>
      <c r="AX168" s="58">
        <v>0</v>
      </c>
      <c r="AY168" s="57">
        <v>0</v>
      </c>
      <c r="AZ168" s="58">
        <v>0</v>
      </c>
      <c r="BA168" s="58">
        <v>0</v>
      </c>
      <c r="BB168" s="58">
        <v>0</v>
      </c>
      <c r="BC168" s="58">
        <v>8433566</v>
      </c>
      <c r="BD168" s="58">
        <v>0</v>
      </c>
      <c r="BE168" s="58">
        <v>0</v>
      </c>
      <c r="BF168" s="58">
        <v>8433566</v>
      </c>
      <c r="BG168" s="72">
        <v>0</v>
      </c>
      <c r="BH168" s="72">
        <v>1</v>
      </c>
      <c r="BI168" s="72">
        <v>1</v>
      </c>
      <c r="BJ168" s="72">
        <v>0</v>
      </c>
      <c r="BK168" s="72">
        <v>0</v>
      </c>
      <c r="BL168" s="72">
        <v>0</v>
      </c>
      <c r="BM168" s="72">
        <v>0</v>
      </c>
      <c r="BN168" s="150" t="s">
        <v>1336</v>
      </c>
      <c r="BO168" s="72" t="s">
        <v>1474</v>
      </c>
    </row>
    <row r="169" spans="1:67" ht="27.6" customHeight="1">
      <c r="A169" s="55">
        <v>160</v>
      </c>
      <c r="B169" s="145" t="s">
        <v>514</v>
      </c>
      <c r="C169" s="147" t="s">
        <v>836</v>
      </c>
      <c r="D169" s="148" t="s">
        <v>710</v>
      </c>
      <c r="E169" s="145">
        <v>3</v>
      </c>
      <c r="F169" s="146" t="s">
        <v>1230</v>
      </c>
      <c r="G169" s="70">
        <v>0</v>
      </c>
      <c r="H169" s="57">
        <v>0</v>
      </c>
      <c r="I169" s="57">
        <v>0</v>
      </c>
      <c r="J169" s="57">
        <v>0</v>
      </c>
      <c r="K169" s="70">
        <v>5.5</v>
      </c>
      <c r="L169" s="57">
        <v>563750</v>
      </c>
      <c r="M169" s="57">
        <v>0</v>
      </c>
      <c r="N169" s="57">
        <v>563750</v>
      </c>
      <c r="O169" s="70">
        <v>30.1</v>
      </c>
      <c r="P169" s="57">
        <v>3085250</v>
      </c>
      <c r="Q169" s="57">
        <v>3085250</v>
      </c>
      <c r="R169" s="57">
        <v>0</v>
      </c>
      <c r="S169" s="70">
        <v>30.599999999999998</v>
      </c>
      <c r="T169" s="57">
        <v>3136500</v>
      </c>
      <c r="U169" s="57">
        <v>1474495</v>
      </c>
      <c r="V169" s="57">
        <v>1662005</v>
      </c>
      <c r="W169" s="57"/>
      <c r="X169" s="57"/>
      <c r="Y169" s="57"/>
      <c r="Z169" s="57">
        <v>0</v>
      </c>
      <c r="AA169" s="57">
        <v>0</v>
      </c>
      <c r="AB169" s="57">
        <v>0</v>
      </c>
      <c r="AC169" s="59">
        <v>0</v>
      </c>
      <c r="AD169" s="59">
        <v>0</v>
      </c>
      <c r="AE169" s="59">
        <v>0</v>
      </c>
      <c r="AF169" s="59">
        <v>0</v>
      </c>
      <c r="AG169" s="59">
        <v>0</v>
      </c>
      <c r="AH169" s="59">
        <v>0</v>
      </c>
      <c r="AI169" s="57">
        <v>0</v>
      </c>
      <c r="AJ169" s="57">
        <v>0</v>
      </c>
      <c r="AK169" s="58">
        <v>0</v>
      </c>
      <c r="AL169" s="57">
        <v>0</v>
      </c>
      <c r="AM169" s="57">
        <v>0</v>
      </c>
      <c r="AN169" s="70">
        <v>300</v>
      </c>
      <c r="AO169" s="70">
        <v>677.9</v>
      </c>
      <c r="AP169" s="70">
        <v>0</v>
      </c>
      <c r="AQ169" s="57">
        <v>49713750</v>
      </c>
      <c r="AR169" s="57">
        <v>0</v>
      </c>
      <c r="AS169" s="57">
        <v>0</v>
      </c>
      <c r="AT169" s="57">
        <v>0</v>
      </c>
      <c r="AU169" s="57">
        <v>0</v>
      </c>
      <c r="AV169" s="58">
        <v>49713750</v>
      </c>
      <c r="AW169" s="58">
        <v>0</v>
      </c>
      <c r="AX169" s="58">
        <v>0</v>
      </c>
      <c r="AY169" s="57">
        <v>0</v>
      </c>
      <c r="AZ169" s="58">
        <v>0</v>
      </c>
      <c r="BA169" s="58">
        <v>0</v>
      </c>
      <c r="BB169" s="58">
        <v>51939505</v>
      </c>
      <c r="BC169" s="58">
        <v>0</v>
      </c>
      <c r="BD169" s="58">
        <v>0</v>
      </c>
      <c r="BE169" s="58">
        <v>51939505</v>
      </c>
      <c r="BF169" s="58">
        <v>0</v>
      </c>
      <c r="BG169" s="72">
        <v>300</v>
      </c>
      <c r="BH169" s="72">
        <v>744.1</v>
      </c>
      <c r="BI169" s="72">
        <v>444.1</v>
      </c>
      <c r="BJ169" s="72">
        <v>148.03333333333336</v>
      </c>
      <c r="BK169" s="72">
        <v>744.1</v>
      </c>
      <c r="BL169" s="72">
        <v>444.1</v>
      </c>
      <c r="BM169" s="72">
        <v>148.03333333333336</v>
      </c>
      <c r="BN169" s="150" t="s">
        <v>1336</v>
      </c>
      <c r="BO169" s="72" t="s">
        <v>1475</v>
      </c>
    </row>
    <row r="170" spans="1:67" ht="27.6" customHeight="1">
      <c r="A170" s="55">
        <v>161</v>
      </c>
      <c r="B170" s="145" t="s">
        <v>515</v>
      </c>
      <c r="C170" s="147" t="s">
        <v>806</v>
      </c>
      <c r="D170" s="148" t="s">
        <v>829</v>
      </c>
      <c r="E170" s="145">
        <v>3</v>
      </c>
      <c r="F170" s="146" t="s">
        <v>1230</v>
      </c>
      <c r="G170" s="70">
        <v>0</v>
      </c>
      <c r="H170" s="57">
        <v>0</v>
      </c>
      <c r="I170" s="57">
        <v>0</v>
      </c>
      <c r="J170" s="57">
        <v>0</v>
      </c>
      <c r="K170" s="70">
        <v>0</v>
      </c>
      <c r="L170" s="57">
        <v>0</v>
      </c>
      <c r="M170" s="57">
        <v>0</v>
      </c>
      <c r="N170" s="57">
        <v>0</v>
      </c>
      <c r="O170" s="70">
        <v>0</v>
      </c>
      <c r="P170" s="57">
        <v>0</v>
      </c>
      <c r="Q170" s="57">
        <v>0</v>
      </c>
      <c r="R170" s="57">
        <v>0</v>
      </c>
      <c r="S170" s="70">
        <v>0</v>
      </c>
      <c r="T170" s="57">
        <v>0</v>
      </c>
      <c r="U170" s="57">
        <v>0</v>
      </c>
      <c r="V170" s="57">
        <v>0</v>
      </c>
      <c r="W170" s="57"/>
      <c r="X170" s="57"/>
      <c r="Y170" s="57"/>
      <c r="Z170" s="57">
        <v>0</v>
      </c>
      <c r="AA170" s="57">
        <v>0</v>
      </c>
      <c r="AB170" s="57">
        <v>0</v>
      </c>
      <c r="AC170" s="59">
        <v>0</v>
      </c>
      <c r="AD170" s="59">
        <v>0</v>
      </c>
      <c r="AE170" s="59">
        <v>0</v>
      </c>
      <c r="AF170" s="59">
        <v>0</v>
      </c>
      <c r="AG170" s="59">
        <v>0</v>
      </c>
      <c r="AH170" s="59">
        <v>0</v>
      </c>
      <c r="AI170" s="57">
        <v>0</v>
      </c>
      <c r="AJ170" s="57">
        <v>0</v>
      </c>
      <c r="AK170" s="58">
        <v>0</v>
      </c>
      <c r="AL170" s="57">
        <v>0</v>
      </c>
      <c r="AM170" s="57">
        <v>0</v>
      </c>
      <c r="AN170" s="70">
        <v>90</v>
      </c>
      <c r="AO170" s="70">
        <v>385.70000000000005</v>
      </c>
      <c r="AP170" s="70">
        <v>0</v>
      </c>
      <c r="AQ170" s="57">
        <v>45389950</v>
      </c>
      <c r="AR170" s="57">
        <v>0</v>
      </c>
      <c r="AS170" s="57">
        <v>0</v>
      </c>
      <c r="AT170" s="57">
        <v>0</v>
      </c>
      <c r="AU170" s="57">
        <v>0</v>
      </c>
      <c r="AV170" s="58">
        <v>45389950</v>
      </c>
      <c r="AW170" s="58">
        <v>0</v>
      </c>
      <c r="AX170" s="58">
        <v>0</v>
      </c>
      <c r="AY170" s="57">
        <v>0</v>
      </c>
      <c r="AZ170" s="58">
        <v>0</v>
      </c>
      <c r="BA170" s="58">
        <v>0</v>
      </c>
      <c r="BB170" s="58">
        <v>45389950</v>
      </c>
      <c r="BC170" s="58">
        <v>0</v>
      </c>
      <c r="BD170" s="58">
        <v>0</v>
      </c>
      <c r="BE170" s="58">
        <v>45389950</v>
      </c>
      <c r="BF170" s="58">
        <v>0</v>
      </c>
      <c r="BG170" s="72">
        <v>90</v>
      </c>
      <c r="BH170" s="72">
        <v>385.70000000000005</v>
      </c>
      <c r="BI170" s="72">
        <v>295.70000000000005</v>
      </c>
      <c r="BJ170" s="72">
        <v>328.5555555555556</v>
      </c>
      <c r="BK170" s="72">
        <v>385.70000000000005</v>
      </c>
      <c r="BL170" s="72">
        <v>295.70000000000005</v>
      </c>
      <c r="BM170" s="72">
        <v>328.5555555555556</v>
      </c>
      <c r="BN170" s="150" t="s">
        <v>1336</v>
      </c>
      <c r="BO170" s="72" t="s">
        <v>1474</v>
      </c>
    </row>
    <row r="171" spans="1:67" ht="27.6" customHeight="1">
      <c r="A171" s="55">
        <v>162</v>
      </c>
      <c r="B171" s="145" t="s">
        <v>516</v>
      </c>
      <c r="C171" s="147" t="s">
        <v>830</v>
      </c>
      <c r="D171" s="148" t="s">
        <v>831</v>
      </c>
      <c r="E171" s="145">
        <v>3</v>
      </c>
      <c r="F171" s="146" t="s">
        <v>1230</v>
      </c>
      <c r="G171" s="70">
        <v>0</v>
      </c>
      <c r="H171" s="57">
        <v>0</v>
      </c>
      <c r="I171" s="57">
        <v>0</v>
      </c>
      <c r="J171" s="57">
        <v>0</v>
      </c>
      <c r="K171" s="70">
        <v>56.4</v>
      </c>
      <c r="L171" s="57">
        <v>5781000</v>
      </c>
      <c r="M171" s="57">
        <v>0</v>
      </c>
      <c r="N171" s="57">
        <v>5781000</v>
      </c>
      <c r="O171" s="70">
        <v>0</v>
      </c>
      <c r="P171" s="57">
        <v>0</v>
      </c>
      <c r="Q171" s="57">
        <v>0</v>
      </c>
      <c r="R171" s="57">
        <v>0</v>
      </c>
      <c r="S171" s="70">
        <v>30.3</v>
      </c>
      <c r="T171" s="57">
        <v>3105750</v>
      </c>
      <c r="U171" s="57">
        <v>0</v>
      </c>
      <c r="V171" s="57">
        <v>3105750</v>
      </c>
      <c r="W171" s="57"/>
      <c r="X171" s="57"/>
      <c r="Y171" s="57"/>
      <c r="Z171" s="57">
        <v>0</v>
      </c>
      <c r="AA171" s="57">
        <v>0</v>
      </c>
      <c r="AB171" s="57">
        <v>0</v>
      </c>
      <c r="AC171" s="59">
        <v>0</v>
      </c>
      <c r="AD171" s="59">
        <v>0</v>
      </c>
      <c r="AE171" s="59">
        <v>0</v>
      </c>
      <c r="AF171" s="59">
        <v>0</v>
      </c>
      <c r="AG171" s="59">
        <v>0</v>
      </c>
      <c r="AH171" s="59">
        <v>0</v>
      </c>
      <c r="AI171" s="57">
        <v>0</v>
      </c>
      <c r="AJ171" s="57">
        <v>0</v>
      </c>
      <c r="AK171" s="58">
        <v>0</v>
      </c>
      <c r="AL171" s="57">
        <v>0</v>
      </c>
      <c r="AM171" s="57">
        <v>0</v>
      </c>
      <c r="AN171" s="70">
        <v>300</v>
      </c>
      <c r="AO171" s="70">
        <v>745</v>
      </c>
      <c r="AP171" s="70">
        <v>144</v>
      </c>
      <c r="AQ171" s="57">
        <v>90598500</v>
      </c>
      <c r="AR171" s="57">
        <v>0</v>
      </c>
      <c r="AS171" s="57">
        <v>0</v>
      </c>
      <c r="AT171" s="57">
        <v>0</v>
      </c>
      <c r="AU171" s="57">
        <v>0</v>
      </c>
      <c r="AV171" s="58">
        <v>90598500</v>
      </c>
      <c r="AW171" s="58">
        <v>0</v>
      </c>
      <c r="AX171" s="58">
        <v>0</v>
      </c>
      <c r="AY171" s="57">
        <v>0</v>
      </c>
      <c r="AZ171" s="58">
        <v>0</v>
      </c>
      <c r="BA171" s="58">
        <v>0</v>
      </c>
      <c r="BB171" s="58">
        <v>99485250</v>
      </c>
      <c r="BC171" s="58">
        <v>0</v>
      </c>
      <c r="BD171" s="58">
        <v>0</v>
      </c>
      <c r="BE171" s="58">
        <v>99485250</v>
      </c>
      <c r="BF171" s="58">
        <v>0</v>
      </c>
      <c r="BG171" s="72">
        <v>300</v>
      </c>
      <c r="BH171" s="72">
        <v>975.7</v>
      </c>
      <c r="BI171" s="72">
        <v>675.7</v>
      </c>
      <c r="BJ171" s="72">
        <v>225.23333333333335</v>
      </c>
      <c r="BK171" s="72">
        <v>975.7</v>
      </c>
      <c r="BL171" s="72">
        <v>675.7</v>
      </c>
      <c r="BM171" s="72">
        <v>225.23333333333335</v>
      </c>
      <c r="BN171" s="150" t="s">
        <v>1336</v>
      </c>
      <c r="BO171" s="72" t="s">
        <v>1475</v>
      </c>
    </row>
    <row r="172" spans="1:67" ht="27.6" customHeight="1">
      <c r="A172" s="55">
        <v>163</v>
      </c>
      <c r="B172" s="145" t="s">
        <v>513</v>
      </c>
      <c r="C172" s="147" t="s">
        <v>834</v>
      </c>
      <c r="D172" s="148" t="s">
        <v>835</v>
      </c>
      <c r="E172" s="145">
        <v>3</v>
      </c>
      <c r="F172" s="146" t="s">
        <v>1230</v>
      </c>
      <c r="G172" s="70">
        <v>0</v>
      </c>
      <c r="H172" s="57">
        <v>0</v>
      </c>
      <c r="I172" s="57">
        <v>0</v>
      </c>
      <c r="J172" s="57">
        <v>0</v>
      </c>
      <c r="K172" s="70">
        <v>0</v>
      </c>
      <c r="L172" s="57">
        <v>0</v>
      </c>
      <c r="M172" s="57">
        <v>0</v>
      </c>
      <c r="N172" s="57">
        <v>0</v>
      </c>
      <c r="O172" s="70">
        <v>30.3</v>
      </c>
      <c r="P172" s="57">
        <v>3105750</v>
      </c>
      <c r="Q172" s="57">
        <v>0</v>
      </c>
      <c r="R172" s="57">
        <v>3105750</v>
      </c>
      <c r="S172" s="70">
        <v>30.3</v>
      </c>
      <c r="T172" s="57">
        <v>3105750</v>
      </c>
      <c r="U172" s="57">
        <v>0</v>
      </c>
      <c r="V172" s="57">
        <v>3105750</v>
      </c>
      <c r="W172" s="57"/>
      <c r="X172" s="57"/>
      <c r="Y172" s="57"/>
      <c r="Z172" s="57">
        <v>0</v>
      </c>
      <c r="AA172" s="57">
        <v>0</v>
      </c>
      <c r="AB172" s="57">
        <v>0</v>
      </c>
      <c r="AC172" s="59">
        <v>0</v>
      </c>
      <c r="AD172" s="59">
        <v>0</v>
      </c>
      <c r="AE172" s="59">
        <v>0</v>
      </c>
      <c r="AF172" s="59">
        <v>0</v>
      </c>
      <c r="AG172" s="59">
        <v>0</v>
      </c>
      <c r="AH172" s="59">
        <v>0</v>
      </c>
      <c r="AI172" s="57">
        <v>0</v>
      </c>
      <c r="AJ172" s="57">
        <v>0</v>
      </c>
      <c r="AK172" s="58">
        <v>0</v>
      </c>
      <c r="AL172" s="57">
        <v>0</v>
      </c>
      <c r="AM172" s="57">
        <v>0</v>
      </c>
      <c r="AN172" s="70">
        <v>300</v>
      </c>
      <c r="AO172" s="70">
        <v>608.4</v>
      </c>
      <c r="AP172" s="70">
        <v>46.1</v>
      </c>
      <c r="AQ172" s="57">
        <v>47081250</v>
      </c>
      <c r="AR172" s="57">
        <v>0</v>
      </c>
      <c r="AS172" s="57">
        <v>0</v>
      </c>
      <c r="AT172" s="57">
        <v>0</v>
      </c>
      <c r="AU172" s="57">
        <v>0</v>
      </c>
      <c r="AV172" s="58">
        <v>47081250</v>
      </c>
      <c r="AW172" s="58">
        <v>0</v>
      </c>
      <c r="AX172" s="58">
        <v>0</v>
      </c>
      <c r="AY172" s="57">
        <v>0</v>
      </c>
      <c r="AZ172" s="58">
        <v>0</v>
      </c>
      <c r="BA172" s="58">
        <v>0</v>
      </c>
      <c r="BB172" s="58">
        <v>50187000</v>
      </c>
      <c r="BC172" s="58">
        <v>0</v>
      </c>
      <c r="BD172" s="58">
        <v>0</v>
      </c>
      <c r="BE172" s="58">
        <v>50187000</v>
      </c>
      <c r="BF172" s="58">
        <v>0</v>
      </c>
      <c r="BG172" s="72">
        <v>300</v>
      </c>
      <c r="BH172" s="72">
        <v>715.1</v>
      </c>
      <c r="BI172" s="72">
        <v>415.1</v>
      </c>
      <c r="BJ172" s="72">
        <v>138.36666666666667</v>
      </c>
      <c r="BK172" s="72">
        <v>715.1</v>
      </c>
      <c r="BL172" s="72">
        <v>415.1</v>
      </c>
      <c r="BM172" s="72">
        <v>138.36666666666667</v>
      </c>
      <c r="BN172" s="150" t="s">
        <v>1336</v>
      </c>
      <c r="BO172" s="72" t="s">
        <v>1475</v>
      </c>
    </row>
    <row r="173" spans="1:67" ht="27.6" customHeight="1">
      <c r="A173" s="55">
        <v>164</v>
      </c>
      <c r="B173" s="145" t="s">
        <v>518</v>
      </c>
      <c r="C173" s="147" t="s">
        <v>840</v>
      </c>
      <c r="D173" s="148" t="s">
        <v>730</v>
      </c>
      <c r="E173" s="145">
        <v>3</v>
      </c>
      <c r="F173" s="146" t="s">
        <v>1230</v>
      </c>
      <c r="G173" s="70">
        <v>0</v>
      </c>
      <c r="H173" s="57">
        <v>0</v>
      </c>
      <c r="I173" s="57">
        <v>0</v>
      </c>
      <c r="J173" s="57">
        <v>0</v>
      </c>
      <c r="K173" s="70">
        <v>0</v>
      </c>
      <c r="L173" s="57">
        <v>0</v>
      </c>
      <c r="M173" s="57">
        <v>0</v>
      </c>
      <c r="N173" s="57">
        <v>0</v>
      </c>
      <c r="O173" s="70">
        <v>0</v>
      </c>
      <c r="P173" s="57">
        <v>0</v>
      </c>
      <c r="Q173" s="57">
        <v>0</v>
      </c>
      <c r="R173" s="57">
        <v>0</v>
      </c>
      <c r="S173" s="70">
        <v>0</v>
      </c>
      <c r="T173" s="57">
        <v>0</v>
      </c>
      <c r="U173" s="57">
        <v>0</v>
      </c>
      <c r="V173" s="57">
        <v>0</v>
      </c>
      <c r="W173" s="57"/>
      <c r="X173" s="57"/>
      <c r="Y173" s="57"/>
      <c r="Z173" s="57">
        <v>0</v>
      </c>
      <c r="AA173" s="57">
        <v>0</v>
      </c>
      <c r="AB173" s="57">
        <v>0</v>
      </c>
      <c r="AC173" s="59">
        <v>0</v>
      </c>
      <c r="AD173" s="59">
        <v>0</v>
      </c>
      <c r="AE173" s="59">
        <v>0</v>
      </c>
      <c r="AF173" s="59">
        <v>0</v>
      </c>
      <c r="AG173" s="59">
        <v>0</v>
      </c>
      <c r="AH173" s="59">
        <v>0</v>
      </c>
      <c r="AI173" s="57">
        <v>0</v>
      </c>
      <c r="AJ173" s="57">
        <v>0</v>
      </c>
      <c r="AK173" s="58">
        <v>0</v>
      </c>
      <c r="AL173" s="57">
        <v>0</v>
      </c>
      <c r="AM173" s="57">
        <v>0</v>
      </c>
      <c r="AN173" s="70">
        <v>0</v>
      </c>
      <c r="AO173" s="70">
        <v>0</v>
      </c>
      <c r="AP173" s="70">
        <v>0</v>
      </c>
      <c r="AQ173" s="57">
        <v>0</v>
      </c>
      <c r="AR173" s="57">
        <v>0</v>
      </c>
      <c r="AS173" s="57">
        <v>213252</v>
      </c>
      <c r="AT173" s="57">
        <v>0</v>
      </c>
      <c r="AU173" s="57">
        <v>0</v>
      </c>
      <c r="AV173" s="58">
        <v>0</v>
      </c>
      <c r="AW173" s="58">
        <v>213252</v>
      </c>
      <c r="AX173" s="58">
        <v>0</v>
      </c>
      <c r="AY173" s="57">
        <v>0</v>
      </c>
      <c r="AZ173" s="58">
        <v>0</v>
      </c>
      <c r="BA173" s="58">
        <v>0</v>
      </c>
      <c r="BB173" s="58">
        <v>0</v>
      </c>
      <c r="BC173" s="58">
        <v>213252</v>
      </c>
      <c r="BD173" s="58">
        <v>0</v>
      </c>
      <c r="BE173" s="58">
        <v>0</v>
      </c>
      <c r="BF173" s="58">
        <v>213252</v>
      </c>
      <c r="BG173" s="72">
        <v>0</v>
      </c>
      <c r="BH173" s="72">
        <v>0</v>
      </c>
      <c r="BI173" s="72">
        <v>0</v>
      </c>
      <c r="BJ173" s="72">
        <v>0</v>
      </c>
      <c r="BK173" s="72">
        <v>0</v>
      </c>
      <c r="BL173" s="72">
        <v>0</v>
      </c>
      <c r="BM173" s="72">
        <v>0</v>
      </c>
      <c r="BN173" s="150" t="s">
        <v>1336</v>
      </c>
      <c r="BO173" s="72" t="s">
        <v>1474</v>
      </c>
    </row>
    <row r="174" spans="1:67" ht="27.6" customHeight="1">
      <c r="A174" s="55">
        <v>165</v>
      </c>
      <c r="B174" s="145" t="s">
        <v>517</v>
      </c>
      <c r="C174" s="147" t="s">
        <v>808</v>
      </c>
      <c r="D174" s="148" t="s">
        <v>794</v>
      </c>
      <c r="E174" s="145">
        <v>3</v>
      </c>
      <c r="F174" s="146" t="s">
        <v>1230</v>
      </c>
      <c r="G174" s="70">
        <v>0</v>
      </c>
      <c r="H174" s="57">
        <v>0</v>
      </c>
      <c r="I174" s="57">
        <v>0</v>
      </c>
      <c r="J174" s="57">
        <v>0</v>
      </c>
      <c r="K174" s="70">
        <v>0</v>
      </c>
      <c r="L174" s="57">
        <v>0</v>
      </c>
      <c r="M174" s="57">
        <v>0</v>
      </c>
      <c r="N174" s="57">
        <v>0</v>
      </c>
      <c r="O174" s="70">
        <v>0</v>
      </c>
      <c r="P174" s="57">
        <v>0</v>
      </c>
      <c r="Q174" s="57">
        <v>0</v>
      </c>
      <c r="R174" s="57">
        <v>0</v>
      </c>
      <c r="S174" s="70">
        <v>0</v>
      </c>
      <c r="T174" s="57">
        <v>0</v>
      </c>
      <c r="U174" s="57">
        <v>0</v>
      </c>
      <c r="V174" s="57">
        <v>0</v>
      </c>
      <c r="W174" s="57"/>
      <c r="X174" s="57"/>
      <c r="Y174" s="57"/>
      <c r="Z174" s="57">
        <v>0</v>
      </c>
      <c r="AA174" s="57">
        <v>0</v>
      </c>
      <c r="AB174" s="57">
        <v>0</v>
      </c>
      <c r="AC174" s="59">
        <v>0</v>
      </c>
      <c r="AD174" s="59">
        <v>0</v>
      </c>
      <c r="AE174" s="59">
        <v>0</v>
      </c>
      <c r="AF174" s="59">
        <v>0</v>
      </c>
      <c r="AG174" s="59">
        <v>0</v>
      </c>
      <c r="AH174" s="59">
        <v>0</v>
      </c>
      <c r="AI174" s="57">
        <v>0</v>
      </c>
      <c r="AJ174" s="57">
        <v>0</v>
      </c>
      <c r="AK174" s="58">
        <v>0</v>
      </c>
      <c r="AL174" s="57">
        <v>0</v>
      </c>
      <c r="AM174" s="57">
        <v>0</v>
      </c>
      <c r="AN174" s="70">
        <v>0</v>
      </c>
      <c r="AO174" s="70">
        <v>0</v>
      </c>
      <c r="AP174" s="70">
        <v>0</v>
      </c>
      <c r="AQ174" s="57">
        <v>0</v>
      </c>
      <c r="AR174" s="57">
        <v>0</v>
      </c>
      <c r="AS174" s="57">
        <v>0</v>
      </c>
      <c r="AT174" s="57">
        <v>0</v>
      </c>
      <c r="AU174" s="57">
        <v>0</v>
      </c>
      <c r="AV174" s="58">
        <v>0</v>
      </c>
      <c r="AW174" s="58">
        <v>0</v>
      </c>
      <c r="AX174" s="58">
        <v>0</v>
      </c>
      <c r="AY174" s="57">
        <v>0</v>
      </c>
      <c r="AZ174" s="58">
        <v>0</v>
      </c>
      <c r="BA174" s="58">
        <v>0</v>
      </c>
      <c r="BB174" s="58">
        <v>0</v>
      </c>
      <c r="BC174" s="58">
        <v>0</v>
      </c>
      <c r="BD174" s="58">
        <v>0</v>
      </c>
      <c r="BE174" s="58">
        <v>0</v>
      </c>
      <c r="BF174" s="58">
        <v>0</v>
      </c>
      <c r="BG174" s="72">
        <v>0</v>
      </c>
      <c r="BH174" s="72">
        <v>0</v>
      </c>
      <c r="BI174" s="72">
        <v>0</v>
      </c>
      <c r="BJ174" s="72">
        <v>0</v>
      </c>
      <c r="BK174" s="72">
        <v>0</v>
      </c>
      <c r="BL174" s="72">
        <v>0</v>
      </c>
      <c r="BM174" s="72">
        <v>0</v>
      </c>
      <c r="BN174" s="150" t="s">
        <v>1336</v>
      </c>
      <c r="BO174" s="72" t="s">
        <v>1474</v>
      </c>
    </row>
    <row r="175" spans="1:67" ht="27.6" customHeight="1">
      <c r="A175" s="55">
        <v>166</v>
      </c>
      <c r="B175" s="145" t="s">
        <v>521</v>
      </c>
      <c r="C175" s="147" t="s">
        <v>845</v>
      </c>
      <c r="D175" s="148" t="s">
        <v>630</v>
      </c>
      <c r="E175" s="145">
        <v>3</v>
      </c>
      <c r="F175" s="146" t="s">
        <v>1231</v>
      </c>
      <c r="G175" s="70">
        <v>0</v>
      </c>
      <c r="H175" s="57">
        <v>0</v>
      </c>
      <c r="I175" s="57">
        <v>0</v>
      </c>
      <c r="J175" s="57">
        <v>0</v>
      </c>
      <c r="K175" s="70">
        <v>0</v>
      </c>
      <c r="L175" s="57">
        <v>0</v>
      </c>
      <c r="M175" s="57">
        <v>0</v>
      </c>
      <c r="N175" s="57">
        <v>0</v>
      </c>
      <c r="O175" s="70">
        <v>0</v>
      </c>
      <c r="P175" s="57">
        <v>0</v>
      </c>
      <c r="Q175" s="57">
        <v>0</v>
      </c>
      <c r="R175" s="57">
        <v>0</v>
      </c>
      <c r="S175" s="70">
        <v>0</v>
      </c>
      <c r="T175" s="57">
        <v>0</v>
      </c>
      <c r="U175" s="57">
        <v>0</v>
      </c>
      <c r="V175" s="57">
        <v>0</v>
      </c>
      <c r="W175" s="57"/>
      <c r="X175" s="57"/>
      <c r="Y175" s="57"/>
      <c r="Z175" s="57">
        <v>0</v>
      </c>
      <c r="AA175" s="57">
        <v>0</v>
      </c>
      <c r="AB175" s="57">
        <v>0</v>
      </c>
      <c r="AC175" s="59">
        <v>60</v>
      </c>
      <c r="AD175" s="59">
        <v>2</v>
      </c>
      <c r="AE175" s="59">
        <v>60</v>
      </c>
      <c r="AF175" s="59">
        <v>2</v>
      </c>
      <c r="AG175" s="59">
        <v>0</v>
      </c>
      <c r="AH175" s="59">
        <v>0</v>
      </c>
      <c r="AI175" s="57">
        <v>0</v>
      </c>
      <c r="AJ175" s="57">
        <v>3050000</v>
      </c>
      <c r="AK175" s="58">
        <v>0</v>
      </c>
      <c r="AL175" s="57">
        <v>0</v>
      </c>
      <c r="AM175" s="57">
        <v>3050000</v>
      </c>
      <c r="AN175" s="70">
        <v>240</v>
      </c>
      <c r="AO175" s="70">
        <v>30</v>
      </c>
      <c r="AP175" s="70">
        <v>24.099999999999998</v>
      </c>
      <c r="AQ175" s="57">
        <v>0</v>
      </c>
      <c r="AR175" s="57">
        <v>0</v>
      </c>
      <c r="AS175" s="57">
        <v>10907776</v>
      </c>
      <c r="AT175" s="57">
        <v>0</v>
      </c>
      <c r="AU175" s="57">
        <v>0</v>
      </c>
      <c r="AV175" s="58">
        <v>0</v>
      </c>
      <c r="AW175" s="58">
        <v>10907776</v>
      </c>
      <c r="AX175" s="58">
        <v>15880597.505393744</v>
      </c>
      <c r="AY175" s="57">
        <v>0</v>
      </c>
      <c r="AZ175" s="58">
        <v>0</v>
      </c>
      <c r="BA175" s="58">
        <v>0</v>
      </c>
      <c r="BB175" s="58">
        <v>0</v>
      </c>
      <c r="BC175" s="58">
        <v>13957776</v>
      </c>
      <c r="BD175" s="58">
        <v>15880597.505393744</v>
      </c>
      <c r="BE175" s="58">
        <v>0</v>
      </c>
      <c r="BF175" s="58">
        <v>29838373.505393744</v>
      </c>
      <c r="BG175" s="72">
        <v>240</v>
      </c>
      <c r="BH175" s="72">
        <v>56.099999999999994</v>
      </c>
      <c r="BI175" s="72">
        <v>0</v>
      </c>
      <c r="BJ175" s="72">
        <v>0</v>
      </c>
      <c r="BK175" s="72">
        <v>54.099999999999994</v>
      </c>
      <c r="BL175" s="72">
        <v>0</v>
      </c>
      <c r="BM175" s="72">
        <v>0</v>
      </c>
      <c r="BN175" s="150" t="s">
        <v>1337</v>
      </c>
      <c r="BO175" s="72" t="s">
        <v>1474</v>
      </c>
    </row>
    <row r="176" spans="1:67" ht="27.6" customHeight="1">
      <c r="A176" s="55">
        <v>167</v>
      </c>
      <c r="B176" s="145" t="s">
        <v>522</v>
      </c>
      <c r="C176" s="147" t="s">
        <v>782</v>
      </c>
      <c r="D176" s="148" t="s">
        <v>632</v>
      </c>
      <c r="E176" s="145">
        <v>3</v>
      </c>
      <c r="F176" s="146" t="s">
        <v>1231</v>
      </c>
      <c r="G176" s="70">
        <v>0</v>
      </c>
      <c r="H176" s="57">
        <v>0</v>
      </c>
      <c r="I176" s="57">
        <v>0</v>
      </c>
      <c r="J176" s="57">
        <v>0</v>
      </c>
      <c r="K176" s="70">
        <v>0</v>
      </c>
      <c r="L176" s="57">
        <v>0</v>
      </c>
      <c r="M176" s="57">
        <v>0</v>
      </c>
      <c r="N176" s="57">
        <v>0</v>
      </c>
      <c r="O176" s="70">
        <v>30.1</v>
      </c>
      <c r="P176" s="57">
        <v>3085250</v>
      </c>
      <c r="Q176" s="57">
        <v>3085250</v>
      </c>
      <c r="R176" s="57">
        <v>0</v>
      </c>
      <c r="S176" s="70">
        <v>60.2</v>
      </c>
      <c r="T176" s="57">
        <v>6170500</v>
      </c>
      <c r="U176" s="57">
        <v>642250</v>
      </c>
      <c r="V176" s="57">
        <v>5528250</v>
      </c>
      <c r="W176" s="57"/>
      <c r="X176" s="57"/>
      <c r="Y176" s="57"/>
      <c r="Z176" s="57">
        <v>0</v>
      </c>
      <c r="AA176" s="57">
        <v>0</v>
      </c>
      <c r="AB176" s="57">
        <v>0</v>
      </c>
      <c r="AC176" s="59">
        <v>40</v>
      </c>
      <c r="AD176" s="59">
        <v>2</v>
      </c>
      <c r="AE176" s="59">
        <v>0</v>
      </c>
      <c r="AF176" s="59">
        <v>0</v>
      </c>
      <c r="AG176" s="59">
        <v>40</v>
      </c>
      <c r="AH176" s="59">
        <v>2</v>
      </c>
      <c r="AI176" s="57">
        <v>2100000</v>
      </c>
      <c r="AJ176" s="57">
        <v>0</v>
      </c>
      <c r="AK176" s="58">
        <v>0</v>
      </c>
      <c r="AL176" s="57">
        <v>2100000</v>
      </c>
      <c r="AM176" s="57">
        <v>0</v>
      </c>
      <c r="AN176" s="70">
        <v>96.25</v>
      </c>
      <c r="AO176" s="70">
        <v>129.80000000000001</v>
      </c>
      <c r="AP176" s="70">
        <v>0</v>
      </c>
      <c r="AQ176" s="57">
        <v>0</v>
      </c>
      <c r="AR176" s="57">
        <v>0</v>
      </c>
      <c r="AS176" s="57">
        <v>0</v>
      </c>
      <c r="AT176" s="57">
        <v>0</v>
      </c>
      <c r="AU176" s="57">
        <v>0</v>
      </c>
      <c r="AV176" s="58">
        <v>0</v>
      </c>
      <c r="AW176" s="58">
        <v>0</v>
      </c>
      <c r="AX176" s="58">
        <v>0</v>
      </c>
      <c r="AY176" s="57">
        <v>0</v>
      </c>
      <c r="AZ176" s="58">
        <v>0</v>
      </c>
      <c r="BA176" s="58">
        <v>0</v>
      </c>
      <c r="BB176" s="58">
        <v>7628250</v>
      </c>
      <c r="BC176" s="58">
        <v>0</v>
      </c>
      <c r="BD176" s="58">
        <v>0</v>
      </c>
      <c r="BE176" s="58">
        <v>7628250</v>
      </c>
      <c r="BF176" s="58">
        <v>0</v>
      </c>
      <c r="BG176" s="72">
        <v>96.25</v>
      </c>
      <c r="BH176" s="72">
        <v>222.10000000000002</v>
      </c>
      <c r="BI176" s="72">
        <v>125.85000000000002</v>
      </c>
      <c r="BJ176" s="72">
        <v>130.75324675324677</v>
      </c>
      <c r="BK176" s="72">
        <v>220.10000000000002</v>
      </c>
      <c r="BL176" s="72">
        <v>123.85000000000002</v>
      </c>
      <c r="BM176" s="72">
        <v>128.6753246753247</v>
      </c>
      <c r="BN176" s="150" t="s">
        <v>1337</v>
      </c>
      <c r="BO176" s="72" t="s">
        <v>1474</v>
      </c>
    </row>
    <row r="177" spans="1:67" ht="27.6" customHeight="1">
      <c r="A177" s="55">
        <v>168</v>
      </c>
      <c r="B177" s="145" t="s">
        <v>523</v>
      </c>
      <c r="C177" s="147" t="s">
        <v>729</v>
      </c>
      <c r="D177" s="148" t="s">
        <v>846</v>
      </c>
      <c r="E177" s="145">
        <v>3</v>
      </c>
      <c r="F177" s="146" t="s">
        <v>1231</v>
      </c>
      <c r="G177" s="70">
        <v>0</v>
      </c>
      <c r="H177" s="57">
        <v>0</v>
      </c>
      <c r="I177" s="57">
        <v>0</v>
      </c>
      <c r="J177" s="57">
        <v>0</v>
      </c>
      <c r="K177" s="70">
        <v>0</v>
      </c>
      <c r="L177" s="57">
        <v>0</v>
      </c>
      <c r="M177" s="57">
        <v>0</v>
      </c>
      <c r="N177" s="57">
        <v>0</v>
      </c>
      <c r="O177" s="70">
        <v>0</v>
      </c>
      <c r="P177" s="57">
        <v>0</v>
      </c>
      <c r="Q177" s="57">
        <v>0</v>
      </c>
      <c r="R177" s="57">
        <v>0</v>
      </c>
      <c r="S177" s="70">
        <v>0</v>
      </c>
      <c r="T177" s="57">
        <v>0</v>
      </c>
      <c r="U177" s="57">
        <v>0</v>
      </c>
      <c r="V177" s="57">
        <v>0</v>
      </c>
      <c r="W177" s="57"/>
      <c r="X177" s="57"/>
      <c r="Y177" s="57"/>
      <c r="Z177" s="57">
        <v>0</v>
      </c>
      <c r="AA177" s="57">
        <v>0</v>
      </c>
      <c r="AB177" s="57">
        <v>0</v>
      </c>
      <c r="AC177" s="59">
        <v>60</v>
      </c>
      <c r="AD177" s="59">
        <v>4</v>
      </c>
      <c r="AE177" s="59">
        <v>60</v>
      </c>
      <c r="AF177" s="59">
        <v>4</v>
      </c>
      <c r="AG177" s="59">
        <v>0</v>
      </c>
      <c r="AH177" s="59">
        <v>0</v>
      </c>
      <c r="AI177" s="57">
        <v>0</v>
      </c>
      <c r="AJ177" s="57">
        <v>3100000</v>
      </c>
      <c r="AK177" s="58">
        <v>0</v>
      </c>
      <c r="AL177" s="57">
        <v>0</v>
      </c>
      <c r="AM177" s="57">
        <v>3100000</v>
      </c>
      <c r="AN177" s="70">
        <v>255</v>
      </c>
      <c r="AO177" s="70">
        <v>151.4</v>
      </c>
      <c r="AP177" s="70">
        <v>24.099999999999998</v>
      </c>
      <c r="AQ177" s="57">
        <v>0</v>
      </c>
      <c r="AR177" s="57">
        <v>0</v>
      </c>
      <c r="AS177" s="57">
        <v>7881868</v>
      </c>
      <c r="AT177" s="57">
        <v>0</v>
      </c>
      <c r="AU177" s="57">
        <v>0</v>
      </c>
      <c r="AV177" s="58">
        <v>0</v>
      </c>
      <c r="AW177" s="58">
        <v>7881868</v>
      </c>
      <c r="AX177" s="58">
        <v>2187257.8883495145</v>
      </c>
      <c r="AY177" s="57">
        <v>0</v>
      </c>
      <c r="AZ177" s="58">
        <v>0</v>
      </c>
      <c r="BA177" s="58">
        <v>0</v>
      </c>
      <c r="BB177" s="58">
        <v>0</v>
      </c>
      <c r="BC177" s="58">
        <v>10981868</v>
      </c>
      <c r="BD177" s="58">
        <v>2187257.8883495145</v>
      </c>
      <c r="BE177" s="58">
        <v>0</v>
      </c>
      <c r="BF177" s="58">
        <v>13169125.888349514</v>
      </c>
      <c r="BG177" s="72">
        <v>255</v>
      </c>
      <c r="BH177" s="72">
        <v>179.5</v>
      </c>
      <c r="BI177" s="72">
        <v>0</v>
      </c>
      <c r="BJ177" s="72">
        <v>0</v>
      </c>
      <c r="BK177" s="72">
        <v>175.5</v>
      </c>
      <c r="BL177" s="72">
        <v>0</v>
      </c>
      <c r="BM177" s="72">
        <v>0</v>
      </c>
      <c r="BN177" s="150" t="s">
        <v>1337</v>
      </c>
      <c r="BO177" s="72" t="s">
        <v>1474</v>
      </c>
    </row>
    <row r="178" spans="1:67" ht="27.6" customHeight="1">
      <c r="A178" s="55">
        <v>169</v>
      </c>
      <c r="B178" s="145" t="s">
        <v>524</v>
      </c>
      <c r="C178" s="147" t="s">
        <v>841</v>
      </c>
      <c r="D178" s="148" t="s">
        <v>632</v>
      </c>
      <c r="E178" s="145">
        <v>3</v>
      </c>
      <c r="F178" s="146" t="s">
        <v>1231</v>
      </c>
      <c r="G178" s="70">
        <v>0</v>
      </c>
      <c r="H178" s="57">
        <v>0</v>
      </c>
      <c r="I178" s="57">
        <v>0</v>
      </c>
      <c r="J178" s="57">
        <v>0</v>
      </c>
      <c r="K178" s="70">
        <v>0</v>
      </c>
      <c r="L178" s="57">
        <v>0</v>
      </c>
      <c r="M178" s="57">
        <v>0</v>
      </c>
      <c r="N178" s="57">
        <v>0</v>
      </c>
      <c r="O178" s="70">
        <v>60.2</v>
      </c>
      <c r="P178" s="57">
        <v>6170500</v>
      </c>
      <c r="Q178" s="57">
        <v>6170500</v>
      </c>
      <c r="R178" s="57">
        <v>0</v>
      </c>
      <c r="S178" s="70">
        <v>0</v>
      </c>
      <c r="T178" s="57">
        <v>0</v>
      </c>
      <c r="U178" s="57">
        <v>0</v>
      </c>
      <c r="V178" s="57">
        <v>0</v>
      </c>
      <c r="W178" s="57"/>
      <c r="X178" s="57"/>
      <c r="Y178" s="57"/>
      <c r="Z178" s="57">
        <v>0</v>
      </c>
      <c r="AA178" s="57">
        <v>0</v>
      </c>
      <c r="AB178" s="57">
        <v>0</v>
      </c>
      <c r="AC178" s="59">
        <v>20</v>
      </c>
      <c r="AD178" s="59">
        <v>1</v>
      </c>
      <c r="AE178" s="59">
        <v>20</v>
      </c>
      <c r="AF178" s="59">
        <v>1</v>
      </c>
      <c r="AG178" s="59">
        <v>0</v>
      </c>
      <c r="AH178" s="59">
        <v>0</v>
      </c>
      <c r="AI178" s="57">
        <v>0</v>
      </c>
      <c r="AJ178" s="57">
        <v>1050000</v>
      </c>
      <c r="AK178" s="58">
        <v>0</v>
      </c>
      <c r="AL178" s="57">
        <v>0</v>
      </c>
      <c r="AM178" s="57">
        <v>1050000</v>
      </c>
      <c r="AN178" s="70">
        <v>300</v>
      </c>
      <c r="AO178" s="70">
        <v>152.4</v>
      </c>
      <c r="AP178" s="70">
        <v>0</v>
      </c>
      <c r="AQ178" s="57">
        <v>0</v>
      </c>
      <c r="AR178" s="57">
        <v>0</v>
      </c>
      <c r="AS178" s="57">
        <v>14352640</v>
      </c>
      <c r="AT178" s="57">
        <v>0</v>
      </c>
      <c r="AU178" s="57">
        <v>0</v>
      </c>
      <c r="AV178" s="58">
        <v>0</v>
      </c>
      <c r="AW178" s="58">
        <v>14352640</v>
      </c>
      <c r="AX178" s="58">
        <v>14312518.284789642</v>
      </c>
      <c r="AY178" s="57">
        <v>0</v>
      </c>
      <c r="AZ178" s="58">
        <v>0</v>
      </c>
      <c r="BA178" s="58">
        <v>0</v>
      </c>
      <c r="BB178" s="58">
        <v>0</v>
      </c>
      <c r="BC178" s="58">
        <v>15402640</v>
      </c>
      <c r="BD178" s="58">
        <v>14312518.284789642</v>
      </c>
      <c r="BE178" s="58">
        <v>0</v>
      </c>
      <c r="BF178" s="58">
        <v>29715158.284789644</v>
      </c>
      <c r="BG178" s="72">
        <v>300</v>
      </c>
      <c r="BH178" s="72">
        <v>213.60000000000002</v>
      </c>
      <c r="BI178" s="72">
        <v>0</v>
      </c>
      <c r="BJ178" s="72">
        <v>0</v>
      </c>
      <c r="BK178" s="72">
        <v>212.60000000000002</v>
      </c>
      <c r="BL178" s="72">
        <v>0</v>
      </c>
      <c r="BM178" s="72">
        <v>0</v>
      </c>
      <c r="BN178" s="150" t="s">
        <v>1337</v>
      </c>
      <c r="BO178" s="72" t="s">
        <v>1474</v>
      </c>
    </row>
    <row r="179" spans="1:67" ht="27.6" customHeight="1">
      <c r="A179" s="55">
        <v>170</v>
      </c>
      <c r="B179" s="145" t="s">
        <v>525</v>
      </c>
      <c r="C179" s="147" t="s">
        <v>842</v>
      </c>
      <c r="D179" s="148" t="s">
        <v>651</v>
      </c>
      <c r="E179" s="145">
        <v>3</v>
      </c>
      <c r="F179" s="146" t="s">
        <v>1231</v>
      </c>
      <c r="G179" s="70">
        <v>0</v>
      </c>
      <c r="H179" s="57">
        <v>0</v>
      </c>
      <c r="I179" s="57">
        <v>0</v>
      </c>
      <c r="J179" s="57">
        <v>0</v>
      </c>
      <c r="K179" s="70">
        <v>0</v>
      </c>
      <c r="L179" s="57">
        <v>0</v>
      </c>
      <c r="M179" s="57">
        <v>0</v>
      </c>
      <c r="N179" s="57">
        <v>0</v>
      </c>
      <c r="O179" s="70">
        <v>30.1</v>
      </c>
      <c r="P179" s="57">
        <v>3085250</v>
      </c>
      <c r="Q179" s="57">
        <v>3085250</v>
      </c>
      <c r="R179" s="57">
        <v>0</v>
      </c>
      <c r="S179" s="70">
        <v>30.2</v>
      </c>
      <c r="T179" s="57">
        <v>3095500</v>
      </c>
      <c r="U179" s="57">
        <v>2790993</v>
      </c>
      <c r="V179" s="57">
        <v>304507</v>
      </c>
      <c r="W179" s="57"/>
      <c r="X179" s="57"/>
      <c r="Y179" s="57"/>
      <c r="Z179" s="57">
        <v>0</v>
      </c>
      <c r="AA179" s="57">
        <v>0</v>
      </c>
      <c r="AB179" s="57">
        <v>0</v>
      </c>
      <c r="AC179" s="59">
        <v>100</v>
      </c>
      <c r="AD179" s="59">
        <v>5</v>
      </c>
      <c r="AE179" s="59">
        <v>0</v>
      </c>
      <c r="AF179" s="59">
        <v>0</v>
      </c>
      <c r="AG179" s="59">
        <v>100</v>
      </c>
      <c r="AH179" s="59">
        <v>5</v>
      </c>
      <c r="AI179" s="57">
        <v>5250000</v>
      </c>
      <c r="AJ179" s="57">
        <v>1050000</v>
      </c>
      <c r="AK179" s="58">
        <v>0</v>
      </c>
      <c r="AL179" s="57">
        <v>4200000</v>
      </c>
      <c r="AM179" s="57">
        <v>0</v>
      </c>
      <c r="AN179" s="70">
        <v>105</v>
      </c>
      <c r="AO179" s="70">
        <v>167.5</v>
      </c>
      <c r="AP179" s="70">
        <v>0</v>
      </c>
      <c r="AQ179" s="57">
        <v>0</v>
      </c>
      <c r="AR179" s="57">
        <v>0</v>
      </c>
      <c r="AS179" s="57">
        <v>0</v>
      </c>
      <c r="AT179" s="57">
        <v>0</v>
      </c>
      <c r="AU179" s="57">
        <v>0</v>
      </c>
      <c r="AV179" s="58">
        <v>0</v>
      </c>
      <c r="AW179" s="58">
        <v>0</v>
      </c>
      <c r="AX179" s="58">
        <v>0</v>
      </c>
      <c r="AY179" s="57">
        <v>0</v>
      </c>
      <c r="AZ179" s="58">
        <v>0</v>
      </c>
      <c r="BA179" s="58">
        <v>0</v>
      </c>
      <c r="BB179" s="58">
        <v>4504507</v>
      </c>
      <c r="BC179" s="58">
        <v>0</v>
      </c>
      <c r="BD179" s="58">
        <v>0</v>
      </c>
      <c r="BE179" s="58">
        <v>4504507</v>
      </c>
      <c r="BF179" s="58">
        <v>0</v>
      </c>
      <c r="BG179" s="72">
        <v>105</v>
      </c>
      <c r="BH179" s="72">
        <v>232.8</v>
      </c>
      <c r="BI179" s="72">
        <v>127.80000000000001</v>
      </c>
      <c r="BJ179" s="72">
        <v>121.71428571428574</v>
      </c>
      <c r="BK179" s="72">
        <v>227.8</v>
      </c>
      <c r="BL179" s="72">
        <v>122.80000000000001</v>
      </c>
      <c r="BM179" s="72">
        <v>116.95238095238096</v>
      </c>
      <c r="BN179" s="150" t="s">
        <v>1337</v>
      </c>
      <c r="BO179" s="72" t="s">
        <v>1474</v>
      </c>
    </row>
    <row r="180" spans="1:67" ht="27.6" customHeight="1">
      <c r="A180" s="55">
        <v>171</v>
      </c>
      <c r="B180" s="145" t="s">
        <v>533</v>
      </c>
      <c r="C180" s="147" t="s">
        <v>843</v>
      </c>
      <c r="D180" s="148" t="s">
        <v>844</v>
      </c>
      <c r="E180" s="145">
        <v>3</v>
      </c>
      <c r="F180" s="146" t="s">
        <v>1231</v>
      </c>
      <c r="G180" s="70">
        <v>0</v>
      </c>
      <c r="H180" s="57">
        <v>0</v>
      </c>
      <c r="I180" s="57">
        <v>0</v>
      </c>
      <c r="J180" s="57">
        <v>0</v>
      </c>
      <c r="K180" s="70">
        <v>0</v>
      </c>
      <c r="L180" s="57">
        <v>0</v>
      </c>
      <c r="M180" s="57">
        <v>0</v>
      </c>
      <c r="N180" s="57">
        <v>0</v>
      </c>
      <c r="O180" s="70">
        <v>0</v>
      </c>
      <c r="P180" s="57">
        <v>0</v>
      </c>
      <c r="Q180" s="57">
        <v>0</v>
      </c>
      <c r="R180" s="57">
        <v>0</v>
      </c>
      <c r="S180" s="70">
        <v>0</v>
      </c>
      <c r="T180" s="57">
        <v>0</v>
      </c>
      <c r="U180" s="57">
        <v>0</v>
      </c>
      <c r="V180" s="57">
        <v>0</v>
      </c>
      <c r="W180" s="57"/>
      <c r="X180" s="57"/>
      <c r="Y180" s="57"/>
      <c r="Z180" s="57">
        <v>0</v>
      </c>
      <c r="AA180" s="57">
        <v>0</v>
      </c>
      <c r="AB180" s="57">
        <v>0</v>
      </c>
      <c r="AC180" s="59">
        <v>114</v>
      </c>
      <c r="AD180" s="59">
        <v>5</v>
      </c>
      <c r="AE180" s="59">
        <v>0</v>
      </c>
      <c r="AF180" s="59">
        <v>0</v>
      </c>
      <c r="AG180" s="59">
        <v>114</v>
      </c>
      <c r="AH180" s="59">
        <v>5</v>
      </c>
      <c r="AI180" s="57">
        <v>5700000</v>
      </c>
      <c r="AJ180" s="57">
        <v>0</v>
      </c>
      <c r="AK180" s="58">
        <v>2550000</v>
      </c>
      <c r="AL180" s="57">
        <v>3150000</v>
      </c>
      <c r="AM180" s="57">
        <v>0</v>
      </c>
      <c r="AN180" s="70">
        <v>150</v>
      </c>
      <c r="AO180" s="70">
        <v>80.199999999999989</v>
      </c>
      <c r="AP180" s="70">
        <v>72.900000000000006</v>
      </c>
      <c r="AQ180" s="57">
        <v>0</v>
      </c>
      <c r="AR180" s="57">
        <v>0</v>
      </c>
      <c r="AS180" s="57">
        <v>0</v>
      </c>
      <c r="AT180" s="57">
        <v>0</v>
      </c>
      <c r="AU180" s="57">
        <v>0</v>
      </c>
      <c r="AV180" s="58">
        <v>0</v>
      </c>
      <c r="AW180" s="58">
        <v>0</v>
      </c>
      <c r="AX180" s="58">
        <v>0</v>
      </c>
      <c r="AY180" s="57">
        <v>0</v>
      </c>
      <c r="AZ180" s="58">
        <v>0</v>
      </c>
      <c r="BA180" s="58">
        <v>0</v>
      </c>
      <c r="BB180" s="58">
        <v>3150000</v>
      </c>
      <c r="BC180" s="58">
        <v>0</v>
      </c>
      <c r="BD180" s="58">
        <v>0</v>
      </c>
      <c r="BE180" s="58">
        <v>3150000</v>
      </c>
      <c r="BF180" s="58">
        <v>0</v>
      </c>
      <c r="BG180" s="72">
        <v>150</v>
      </c>
      <c r="BH180" s="72">
        <v>158.1</v>
      </c>
      <c r="BI180" s="72">
        <v>8.0999999999999943</v>
      </c>
      <c r="BJ180" s="72">
        <v>5.3999999999999968</v>
      </c>
      <c r="BK180" s="72">
        <v>153.1</v>
      </c>
      <c r="BL180" s="72">
        <v>3.0999999999999943</v>
      </c>
      <c r="BM180" s="72">
        <v>2.0666666666666629</v>
      </c>
      <c r="BN180" s="150" t="s">
        <v>1337</v>
      </c>
      <c r="BO180" s="72" t="s">
        <v>1474</v>
      </c>
    </row>
    <row r="181" spans="1:67" ht="27.6" customHeight="1">
      <c r="A181" s="55">
        <v>172</v>
      </c>
      <c r="B181" s="145" t="s">
        <v>526</v>
      </c>
      <c r="C181" s="147" t="s">
        <v>847</v>
      </c>
      <c r="D181" s="148" t="s">
        <v>811</v>
      </c>
      <c r="E181" s="145">
        <v>3</v>
      </c>
      <c r="F181" s="146" t="s">
        <v>1231</v>
      </c>
      <c r="G181" s="70">
        <v>0</v>
      </c>
      <c r="H181" s="57">
        <v>0</v>
      </c>
      <c r="I181" s="57">
        <v>0</v>
      </c>
      <c r="J181" s="57">
        <v>0</v>
      </c>
      <c r="K181" s="70">
        <v>0</v>
      </c>
      <c r="L181" s="57">
        <v>0</v>
      </c>
      <c r="M181" s="57">
        <v>0</v>
      </c>
      <c r="N181" s="57">
        <v>0</v>
      </c>
      <c r="O181" s="70">
        <v>0</v>
      </c>
      <c r="P181" s="57">
        <v>0</v>
      </c>
      <c r="Q181" s="57">
        <v>0</v>
      </c>
      <c r="R181" s="57">
        <v>0</v>
      </c>
      <c r="S181" s="70">
        <v>0</v>
      </c>
      <c r="T181" s="57">
        <v>0</v>
      </c>
      <c r="U181" s="57">
        <v>0</v>
      </c>
      <c r="V181" s="57">
        <v>0</v>
      </c>
      <c r="W181" s="57"/>
      <c r="X181" s="57"/>
      <c r="Y181" s="57"/>
      <c r="Z181" s="57">
        <v>0</v>
      </c>
      <c r="AA181" s="57">
        <v>0</v>
      </c>
      <c r="AB181" s="57">
        <v>0</v>
      </c>
      <c r="AC181" s="59">
        <v>0</v>
      </c>
      <c r="AD181" s="59">
        <v>0</v>
      </c>
      <c r="AE181" s="59">
        <v>0</v>
      </c>
      <c r="AF181" s="59">
        <v>0</v>
      </c>
      <c r="AG181" s="59">
        <v>0</v>
      </c>
      <c r="AH181" s="59">
        <v>0</v>
      </c>
      <c r="AI181" s="57">
        <v>0</v>
      </c>
      <c r="AJ181" s="57">
        <v>0</v>
      </c>
      <c r="AK181" s="58">
        <v>0</v>
      </c>
      <c r="AL181" s="57">
        <v>0</v>
      </c>
      <c r="AM181" s="57">
        <v>0</v>
      </c>
      <c r="AN181" s="70">
        <v>300</v>
      </c>
      <c r="AO181" s="70">
        <v>16.8</v>
      </c>
      <c r="AP181" s="70">
        <v>0</v>
      </c>
      <c r="AQ181" s="57">
        <v>0</v>
      </c>
      <c r="AR181" s="57">
        <v>0</v>
      </c>
      <c r="AS181" s="57">
        <v>54435411</v>
      </c>
      <c r="AT181" s="57">
        <v>0</v>
      </c>
      <c r="AU181" s="57">
        <v>0</v>
      </c>
      <c r="AV181" s="58">
        <v>0</v>
      </c>
      <c r="AW181" s="58">
        <v>54435411</v>
      </c>
      <c r="AX181" s="58">
        <v>31765714.563106794</v>
      </c>
      <c r="AY181" s="57">
        <v>0</v>
      </c>
      <c r="AZ181" s="58">
        <v>0</v>
      </c>
      <c r="BA181" s="58">
        <v>0</v>
      </c>
      <c r="BB181" s="58">
        <v>0</v>
      </c>
      <c r="BC181" s="58">
        <v>54435411</v>
      </c>
      <c r="BD181" s="58">
        <v>31765714.563106794</v>
      </c>
      <c r="BE181" s="58">
        <v>0</v>
      </c>
      <c r="BF181" s="58">
        <v>86201125.56310679</v>
      </c>
      <c r="BG181" s="72">
        <v>300</v>
      </c>
      <c r="BH181" s="72">
        <v>16.8</v>
      </c>
      <c r="BI181" s="72">
        <v>0</v>
      </c>
      <c r="BJ181" s="72">
        <v>0</v>
      </c>
      <c r="BK181" s="72">
        <v>16.8</v>
      </c>
      <c r="BL181" s="72">
        <v>0</v>
      </c>
      <c r="BM181" s="72">
        <v>0</v>
      </c>
      <c r="BN181" s="150" t="s">
        <v>1337</v>
      </c>
      <c r="BO181" s="72" t="s">
        <v>1474</v>
      </c>
    </row>
    <row r="182" spans="1:67" ht="27.6" customHeight="1">
      <c r="A182" s="55">
        <v>173</v>
      </c>
      <c r="B182" s="145" t="s">
        <v>527</v>
      </c>
      <c r="C182" s="147" t="s">
        <v>678</v>
      </c>
      <c r="D182" s="148" t="s">
        <v>849</v>
      </c>
      <c r="E182" s="145">
        <v>3</v>
      </c>
      <c r="F182" s="146" t="s">
        <v>1232</v>
      </c>
      <c r="G182" s="70">
        <v>0</v>
      </c>
      <c r="H182" s="57">
        <v>0</v>
      </c>
      <c r="I182" s="57">
        <v>0</v>
      </c>
      <c r="J182" s="57">
        <v>0</v>
      </c>
      <c r="K182" s="70">
        <v>0</v>
      </c>
      <c r="L182" s="57">
        <v>0</v>
      </c>
      <c r="M182" s="57">
        <v>0</v>
      </c>
      <c r="N182" s="57">
        <v>0</v>
      </c>
      <c r="O182" s="70">
        <v>60.2</v>
      </c>
      <c r="P182" s="57">
        <v>6170500</v>
      </c>
      <c r="Q182" s="57">
        <v>0</v>
      </c>
      <c r="R182" s="57">
        <v>6170500</v>
      </c>
      <c r="S182" s="70">
        <v>0</v>
      </c>
      <c r="T182" s="57">
        <v>0</v>
      </c>
      <c r="U182" s="57">
        <v>0</v>
      </c>
      <c r="V182" s="57">
        <v>0</v>
      </c>
      <c r="W182" s="57"/>
      <c r="X182" s="57"/>
      <c r="Y182" s="57"/>
      <c r="Z182" s="57">
        <v>0</v>
      </c>
      <c r="AA182" s="57">
        <v>0</v>
      </c>
      <c r="AB182" s="57">
        <v>0</v>
      </c>
      <c r="AC182" s="59">
        <v>0</v>
      </c>
      <c r="AD182" s="59">
        <v>0</v>
      </c>
      <c r="AE182" s="59">
        <v>0</v>
      </c>
      <c r="AF182" s="59">
        <v>0</v>
      </c>
      <c r="AG182" s="59">
        <v>0</v>
      </c>
      <c r="AH182" s="59">
        <v>0</v>
      </c>
      <c r="AI182" s="57">
        <v>0</v>
      </c>
      <c r="AJ182" s="57">
        <v>0</v>
      </c>
      <c r="AK182" s="58">
        <v>0</v>
      </c>
      <c r="AL182" s="57">
        <v>0</v>
      </c>
      <c r="AM182" s="57">
        <v>0</v>
      </c>
      <c r="AN182" s="70">
        <v>300</v>
      </c>
      <c r="AO182" s="70">
        <v>405.5</v>
      </c>
      <c r="AP182" s="70">
        <v>0</v>
      </c>
      <c r="AQ182" s="57">
        <v>17987750</v>
      </c>
      <c r="AR182" s="57">
        <v>0</v>
      </c>
      <c r="AS182" s="57">
        <v>0</v>
      </c>
      <c r="AT182" s="57">
        <v>0</v>
      </c>
      <c r="AU182" s="57">
        <v>0</v>
      </c>
      <c r="AV182" s="58">
        <v>17987750</v>
      </c>
      <c r="AW182" s="58">
        <v>0</v>
      </c>
      <c r="AX182" s="58">
        <v>0</v>
      </c>
      <c r="AY182" s="57">
        <v>0</v>
      </c>
      <c r="AZ182" s="58">
        <v>0</v>
      </c>
      <c r="BA182" s="58">
        <v>0</v>
      </c>
      <c r="BB182" s="58">
        <v>17987750</v>
      </c>
      <c r="BC182" s="58">
        <v>0</v>
      </c>
      <c r="BD182" s="58">
        <v>0</v>
      </c>
      <c r="BE182" s="58">
        <v>17987750</v>
      </c>
      <c r="BF182" s="58">
        <v>0</v>
      </c>
      <c r="BG182" s="72">
        <v>300</v>
      </c>
      <c r="BH182" s="72">
        <v>465.7</v>
      </c>
      <c r="BI182" s="72">
        <v>165.7</v>
      </c>
      <c r="BJ182" s="72">
        <v>55.233333333333334</v>
      </c>
      <c r="BK182" s="72">
        <v>465.7</v>
      </c>
      <c r="BL182" s="72">
        <v>165.7</v>
      </c>
      <c r="BM182" s="72">
        <v>55.233333333333334</v>
      </c>
      <c r="BN182" s="150" t="s">
        <v>1338</v>
      </c>
      <c r="BO182" s="72" t="s">
        <v>1474</v>
      </c>
    </row>
    <row r="183" spans="1:67" ht="27.6" customHeight="1">
      <c r="A183" s="55">
        <v>174</v>
      </c>
      <c r="B183" s="145" t="s">
        <v>529</v>
      </c>
      <c r="C183" s="147" t="s">
        <v>827</v>
      </c>
      <c r="D183" s="148" t="s">
        <v>632</v>
      </c>
      <c r="E183" s="145">
        <v>3</v>
      </c>
      <c r="F183" s="146" t="s">
        <v>1232</v>
      </c>
      <c r="G183" s="70">
        <v>0</v>
      </c>
      <c r="H183" s="57">
        <v>0</v>
      </c>
      <c r="I183" s="57">
        <v>0</v>
      </c>
      <c r="J183" s="57">
        <v>0</v>
      </c>
      <c r="K183" s="70">
        <v>88</v>
      </c>
      <c r="L183" s="57">
        <v>9020000</v>
      </c>
      <c r="M183" s="57">
        <v>0</v>
      </c>
      <c r="N183" s="57">
        <v>9020000</v>
      </c>
      <c r="O183" s="70">
        <v>30.1</v>
      </c>
      <c r="P183" s="57">
        <v>3085250</v>
      </c>
      <c r="Q183" s="57">
        <v>0</v>
      </c>
      <c r="R183" s="57">
        <v>3085250</v>
      </c>
      <c r="S183" s="70">
        <v>0</v>
      </c>
      <c r="T183" s="57">
        <v>0</v>
      </c>
      <c r="U183" s="57">
        <v>0</v>
      </c>
      <c r="V183" s="57">
        <v>0</v>
      </c>
      <c r="W183" s="57"/>
      <c r="X183" s="57"/>
      <c r="Y183" s="57"/>
      <c r="Z183" s="57">
        <v>0</v>
      </c>
      <c r="AA183" s="57">
        <v>0</v>
      </c>
      <c r="AB183" s="57">
        <v>0</v>
      </c>
      <c r="AC183" s="59">
        <v>0</v>
      </c>
      <c r="AD183" s="59">
        <v>0</v>
      </c>
      <c r="AE183" s="59">
        <v>0</v>
      </c>
      <c r="AF183" s="59">
        <v>0</v>
      </c>
      <c r="AG183" s="59">
        <v>0</v>
      </c>
      <c r="AH183" s="59">
        <v>0</v>
      </c>
      <c r="AI183" s="57">
        <v>0</v>
      </c>
      <c r="AJ183" s="57">
        <v>0</v>
      </c>
      <c r="AK183" s="58">
        <v>0</v>
      </c>
      <c r="AL183" s="57">
        <v>0</v>
      </c>
      <c r="AM183" s="57">
        <v>0</v>
      </c>
      <c r="AN183" s="70">
        <v>120</v>
      </c>
      <c r="AO183" s="70">
        <v>179</v>
      </c>
      <c r="AP183" s="70">
        <v>0</v>
      </c>
      <c r="AQ183" s="57">
        <v>8053500</v>
      </c>
      <c r="AR183" s="57">
        <v>0</v>
      </c>
      <c r="AS183" s="57">
        <v>0</v>
      </c>
      <c r="AT183" s="57">
        <v>0</v>
      </c>
      <c r="AU183" s="57">
        <v>0</v>
      </c>
      <c r="AV183" s="58">
        <v>8053500</v>
      </c>
      <c r="AW183" s="58">
        <v>0</v>
      </c>
      <c r="AX183" s="58">
        <v>0</v>
      </c>
      <c r="AY183" s="57">
        <v>0</v>
      </c>
      <c r="AZ183" s="58">
        <v>0</v>
      </c>
      <c r="BA183" s="58">
        <v>0</v>
      </c>
      <c r="BB183" s="58">
        <v>17073500</v>
      </c>
      <c r="BC183" s="58">
        <v>0</v>
      </c>
      <c r="BD183" s="58">
        <v>0</v>
      </c>
      <c r="BE183" s="58">
        <v>17073500</v>
      </c>
      <c r="BF183" s="58">
        <v>0</v>
      </c>
      <c r="BG183" s="72">
        <v>120</v>
      </c>
      <c r="BH183" s="72">
        <v>297.10000000000002</v>
      </c>
      <c r="BI183" s="72">
        <v>177.10000000000002</v>
      </c>
      <c r="BJ183" s="72">
        <v>147.58333333333334</v>
      </c>
      <c r="BK183" s="72">
        <v>297.10000000000002</v>
      </c>
      <c r="BL183" s="72">
        <v>177.10000000000002</v>
      </c>
      <c r="BM183" s="72">
        <v>147.58333333333334</v>
      </c>
      <c r="BN183" s="150" t="s">
        <v>1338</v>
      </c>
      <c r="BO183" s="72" t="s">
        <v>1474</v>
      </c>
    </row>
    <row r="184" spans="1:67" ht="27.6" customHeight="1">
      <c r="A184" s="55">
        <v>175</v>
      </c>
      <c r="B184" s="145" t="s">
        <v>530</v>
      </c>
      <c r="C184" s="147" t="s">
        <v>850</v>
      </c>
      <c r="D184" s="148" t="s">
        <v>734</v>
      </c>
      <c r="E184" s="145">
        <v>3</v>
      </c>
      <c r="F184" s="146" t="s">
        <v>1232</v>
      </c>
      <c r="G184" s="70">
        <v>0</v>
      </c>
      <c r="H184" s="57">
        <v>0</v>
      </c>
      <c r="I184" s="57">
        <v>0</v>
      </c>
      <c r="J184" s="57">
        <v>0</v>
      </c>
      <c r="K184" s="70">
        <v>0</v>
      </c>
      <c r="L184" s="57">
        <v>0</v>
      </c>
      <c r="M184" s="57">
        <v>0</v>
      </c>
      <c r="N184" s="57">
        <v>0</v>
      </c>
      <c r="O184" s="70">
        <v>60.2</v>
      </c>
      <c r="P184" s="57">
        <v>6170500</v>
      </c>
      <c r="Q184" s="57">
        <v>0</v>
      </c>
      <c r="R184" s="57">
        <v>6170500</v>
      </c>
      <c r="S184" s="70">
        <v>30.7</v>
      </c>
      <c r="T184" s="57">
        <v>3146750</v>
      </c>
      <c r="U184" s="57">
        <v>0</v>
      </c>
      <c r="V184" s="57">
        <v>3146750</v>
      </c>
      <c r="W184" s="57"/>
      <c r="X184" s="57"/>
      <c r="Y184" s="57"/>
      <c r="Z184" s="57">
        <v>0</v>
      </c>
      <c r="AA184" s="57">
        <v>0</v>
      </c>
      <c r="AB184" s="57">
        <v>0</v>
      </c>
      <c r="AC184" s="59">
        <v>100</v>
      </c>
      <c r="AD184" s="59">
        <v>5</v>
      </c>
      <c r="AE184" s="59">
        <v>0</v>
      </c>
      <c r="AF184" s="59">
        <v>0</v>
      </c>
      <c r="AG184" s="59">
        <v>100</v>
      </c>
      <c r="AH184" s="59">
        <v>5</v>
      </c>
      <c r="AI184" s="57">
        <v>5050000</v>
      </c>
      <c r="AJ184" s="57">
        <v>0</v>
      </c>
      <c r="AK184" s="58">
        <v>2000000</v>
      </c>
      <c r="AL184" s="57">
        <v>3050000</v>
      </c>
      <c r="AM184" s="57">
        <v>0</v>
      </c>
      <c r="AN184" s="70">
        <v>30</v>
      </c>
      <c r="AO184" s="70">
        <v>95.9</v>
      </c>
      <c r="AP184" s="70">
        <v>48.2</v>
      </c>
      <c r="AQ184" s="57">
        <v>17514350</v>
      </c>
      <c r="AR184" s="57">
        <v>0</v>
      </c>
      <c r="AS184" s="57">
        <v>0</v>
      </c>
      <c r="AT184" s="57">
        <v>0</v>
      </c>
      <c r="AU184" s="57">
        <v>11251550</v>
      </c>
      <c r="AV184" s="58">
        <v>6262800</v>
      </c>
      <c r="AW184" s="58">
        <v>0</v>
      </c>
      <c r="AX184" s="58">
        <v>0</v>
      </c>
      <c r="AY184" s="57">
        <v>0</v>
      </c>
      <c r="AZ184" s="58">
        <v>0</v>
      </c>
      <c r="BA184" s="58">
        <v>0</v>
      </c>
      <c r="BB184" s="58">
        <v>12459550</v>
      </c>
      <c r="BC184" s="58">
        <v>0</v>
      </c>
      <c r="BD184" s="58">
        <v>0</v>
      </c>
      <c r="BE184" s="58">
        <v>12459550</v>
      </c>
      <c r="BF184" s="58">
        <v>0</v>
      </c>
      <c r="BG184" s="72">
        <v>30</v>
      </c>
      <c r="BH184" s="72">
        <v>240</v>
      </c>
      <c r="BI184" s="72">
        <v>210</v>
      </c>
      <c r="BJ184" s="72">
        <v>700</v>
      </c>
      <c r="BK184" s="72">
        <v>235</v>
      </c>
      <c r="BL184" s="72">
        <v>205</v>
      </c>
      <c r="BM184" s="72">
        <v>683.33333333333326</v>
      </c>
      <c r="BN184" s="150" t="s">
        <v>1338</v>
      </c>
      <c r="BO184" s="72" t="s">
        <v>1474</v>
      </c>
    </row>
    <row r="185" spans="1:67" ht="27.6" customHeight="1">
      <c r="A185" s="55">
        <v>176</v>
      </c>
      <c r="B185" s="145" t="s">
        <v>531</v>
      </c>
      <c r="C185" s="147" t="s">
        <v>851</v>
      </c>
      <c r="D185" s="148" t="s">
        <v>794</v>
      </c>
      <c r="E185" s="145">
        <v>3</v>
      </c>
      <c r="F185" s="146" t="s">
        <v>1232</v>
      </c>
      <c r="G185" s="70">
        <v>0</v>
      </c>
      <c r="H185" s="57">
        <v>0</v>
      </c>
      <c r="I185" s="57">
        <v>0</v>
      </c>
      <c r="J185" s="57">
        <v>0</v>
      </c>
      <c r="K185" s="70">
        <v>0</v>
      </c>
      <c r="L185" s="57">
        <v>0</v>
      </c>
      <c r="M185" s="57">
        <v>0</v>
      </c>
      <c r="N185" s="57">
        <v>0</v>
      </c>
      <c r="O185" s="70">
        <v>61.300000000000004</v>
      </c>
      <c r="P185" s="57">
        <v>6283250</v>
      </c>
      <c r="Q185" s="57">
        <v>0</v>
      </c>
      <c r="R185" s="57">
        <v>6283250</v>
      </c>
      <c r="S185" s="70">
        <v>30.7</v>
      </c>
      <c r="T185" s="57">
        <v>3146750</v>
      </c>
      <c r="U185" s="57">
        <v>0</v>
      </c>
      <c r="V185" s="57">
        <v>3146750</v>
      </c>
      <c r="W185" s="57"/>
      <c r="X185" s="57"/>
      <c r="Y185" s="57"/>
      <c r="Z185" s="57">
        <v>0</v>
      </c>
      <c r="AA185" s="57">
        <v>0</v>
      </c>
      <c r="AB185" s="57">
        <v>0</v>
      </c>
      <c r="AC185" s="59">
        <v>0</v>
      </c>
      <c r="AD185" s="59">
        <v>0</v>
      </c>
      <c r="AE185" s="59">
        <v>0</v>
      </c>
      <c r="AF185" s="59">
        <v>0</v>
      </c>
      <c r="AG185" s="59">
        <v>0</v>
      </c>
      <c r="AH185" s="59">
        <v>0</v>
      </c>
      <c r="AI185" s="57">
        <v>0</v>
      </c>
      <c r="AJ185" s="57">
        <v>0</v>
      </c>
      <c r="AK185" s="58">
        <v>0</v>
      </c>
      <c r="AL185" s="57">
        <v>0</v>
      </c>
      <c r="AM185" s="57">
        <v>0</v>
      </c>
      <c r="AN185" s="70">
        <v>240</v>
      </c>
      <c r="AO185" s="70">
        <v>297.7</v>
      </c>
      <c r="AP185" s="70">
        <v>119.10000000000002</v>
      </c>
      <c r="AQ185" s="57">
        <v>25636000</v>
      </c>
      <c r="AR185" s="57">
        <v>0</v>
      </c>
      <c r="AS185" s="57">
        <v>0</v>
      </c>
      <c r="AT185" s="57">
        <v>0</v>
      </c>
      <c r="AU185" s="57">
        <v>1160000</v>
      </c>
      <c r="AV185" s="58">
        <v>24476000</v>
      </c>
      <c r="AW185" s="58">
        <v>0</v>
      </c>
      <c r="AX185" s="58">
        <v>0</v>
      </c>
      <c r="AY185" s="57">
        <v>0</v>
      </c>
      <c r="AZ185" s="58">
        <v>0</v>
      </c>
      <c r="BA185" s="58">
        <v>0</v>
      </c>
      <c r="BB185" s="58">
        <v>27622750</v>
      </c>
      <c r="BC185" s="58">
        <v>0</v>
      </c>
      <c r="BD185" s="58">
        <v>0</v>
      </c>
      <c r="BE185" s="58">
        <v>27622750</v>
      </c>
      <c r="BF185" s="58">
        <v>0</v>
      </c>
      <c r="BG185" s="72">
        <v>240</v>
      </c>
      <c r="BH185" s="72">
        <v>508.8</v>
      </c>
      <c r="BI185" s="72">
        <v>268.8</v>
      </c>
      <c r="BJ185" s="72">
        <v>112.00000000000001</v>
      </c>
      <c r="BK185" s="72">
        <v>508.8</v>
      </c>
      <c r="BL185" s="72">
        <v>268.8</v>
      </c>
      <c r="BM185" s="72">
        <v>112.00000000000001</v>
      </c>
      <c r="BN185" s="150" t="s">
        <v>1338</v>
      </c>
      <c r="BO185" s="72" t="s">
        <v>1474</v>
      </c>
    </row>
    <row r="186" spans="1:67" ht="27.6" customHeight="1">
      <c r="A186" s="55">
        <v>177</v>
      </c>
      <c r="B186" s="145" t="s">
        <v>532</v>
      </c>
      <c r="C186" s="147" t="s">
        <v>848</v>
      </c>
      <c r="D186" s="148" t="s">
        <v>657</v>
      </c>
      <c r="E186" s="145">
        <v>3</v>
      </c>
      <c r="F186" s="146" t="s">
        <v>1232</v>
      </c>
      <c r="G186" s="70">
        <v>0</v>
      </c>
      <c r="H186" s="57">
        <v>0</v>
      </c>
      <c r="I186" s="57">
        <v>0</v>
      </c>
      <c r="J186" s="57">
        <v>0</v>
      </c>
      <c r="K186" s="70">
        <v>22.5</v>
      </c>
      <c r="L186" s="57">
        <v>2306250</v>
      </c>
      <c r="M186" s="57">
        <v>0</v>
      </c>
      <c r="N186" s="57">
        <v>2306250</v>
      </c>
      <c r="O186" s="70">
        <v>0</v>
      </c>
      <c r="P186" s="57">
        <v>0</v>
      </c>
      <c r="Q186" s="57">
        <v>0</v>
      </c>
      <c r="R186" s="57">
        <v>0</v>
      </c>
      <c r="S186" s="70">
        <v>30.1</v>
      </c>
      <c r="T186" s="57">
        <v>3085250</v>
      </c>
      <c r="U186" s="57">
        <v>0</v>
      </c>
      <c r="V186" s="57">
        <v>3085250</v>
      </c>
      <c r="W186" s="57"/>
      <c r="X186" s="57"/>
      <c r="Y186" s="57"/>
      <c r="Z186" s="57">
        <v>0</v>
      </c>
      <c r="AA186" s="57">
        <v>0</v>
      </c>
      <c r="AB186" s="57">
        <v>0</v>
      </c>
      <c r="AC186" s="59">
        <v>0</v>
      </c>
      <c r="AD186" s="59">
        <v>0</v>
      </c>
      <c r="AE186" s="59">
        <v>0</v>
      </c>
      <c r="AF186" s="59">
        <v>0</v>
      </c>
      <c r="AG186" s="59">
        <v>0</v>
      </c>
      <c r="AH186" s="59">
        <v>0</v>
      </c>
      <c r="AI186" s="57">
        <v>0</v>
      </c>
      <c r="AJ186" s="57">
        <v>0</v>
      </c>
      <c r="AK186" s="58">
        <v>0</v>
      </c>
      <c r="AL186" s="57">
        <v>0</v>
      </c>
      <c r="AM186" s="57">
        <v>0</v>
      </c>
      <c r="AN186" s="70">
        <v>300</v>
      </c>
      <c r="AO186" s="70">
        <v>405.6</v>
      </c>
      <c r="AP186" s="70">
        <v>0</v>
      </c>
      <c r="AQ186" s="57">
        <v>15312000</v>
      </c>
      <c r="AR186" s="57">
        <v>0</v>
      </c>
      <c r="AS186" s="57">
        <v>0</v>
      </c>
      <c r="AT186" s="57">
        <v>0</v>
      </c>
      <c r="AU186" s="57">
        <v>0</v>
      </c>
      <c r="AV186" s="58">
        <v>15312000</v>
      </c>
      <c r="AW186" s="58">
        <v>0</v>
      </c>
      <c r="AX186" s="58">
        <v>0</v>
      </c>
      <c r="AY186" s="57">
        <v>0</v>
      </c>
      <c r="AZ186" s="58">
        <v>0</v>
      </c>
      <c r="BA186" s="58">
        <v>0</v>
      </c>
      <c r="BB186" s="58">
        <v>20703500</v>
      </c>
      <c r="BC186" s="58">
        <v>0</v>
      </c>
      <c r="BD186" s="58">
        <v>0</v>
      </c>
      <c r="BE186" s="58">
        <v>20703500</v>
      </c>
      <c r="BF186" s="58">
        <v>0</v>
      </c>
      <c r="BG186" s="72">
        <v>300</v>
      </c>
      <c r="BH186" s="72">
        <v>458.20000000000005</v>
      </c>
      <c r="BI186" s="72">
        <v>158.20000000000005</v>
      </c>
      <c r="BJ186" s="72">
        <v>52.733333333333341</v>
      </c>
      <c r="BK186" s="72">
        <v>458.20000000000005</v>
      </c>
      <c r="BL186" s="72">
        <v>158.20000000000005</v>
      </c>
      <c r="BM186" s="72">
        <v>52.733333333333341</v>
      </c>
      <c r="BN186" s="150" t="s">
        <v>1338</v>
      </c>
      <c r="BO186" s="72" t="s">
        <v>1474</v>
      </c>
    </row>
    <row r="187" spans="1:67" ht="27.6" customHeight="1">
      <c r="A187" s="55">
        <v>178</v>
      </c>
      <c r="B187" s="145" t="s">
        <v>528</v>
      </c>
      <c r="C187" s="147" t="s">
        <v>812</v>
      </c>
      <c r="D187" s="148" t="s">
        <v>680</v>
      </c>
      <c r="E187" s="145">
        <v>3</v>
      </c>
      <c r="F187" s="146" t="s">
        <v>1232</v>
      </c>
      <c r="G187" s="70">
        <v>0</v>
      </c>
      <c r="H187" s="57">
        <v>0</v>
      </c>
      <c r="I187" s="57">
        <v>0</v>
      </c>
      <c r="J187" s="57">
        <v>0</v>
      </c>
      <c r="K187" s="70">
        <v>0</v>
      </c>
      <c r="L187" s="57">
        <v>0</v>
      </c>
      <c r="M187" s="57">
        <v>0</v>
      </c>
      <c r="N187" s="57">
        <v>0</v>
      </c>
      <c r="O187" s="70">
        <v>30.3</v>
      </c>
      <c r="P187" s="57">
        <v>3105750</v>
      </c>
      <c r="Q187" s="57">
        <v>0</v>
      </c>
      <c r="R187" s="57">
        <v>3105750</v>
      </c>
      <c r="S187" s="70">
        <v>30.1</v>
      </c>
      <c r="T187" s="57">
        <v>3085250</v>
      </c>
      <c r="U187" s="57">
        <v>0</v>
      </c>
      <c r="V187" s="57">
        <v>3085250</v>
      </c>
      <c r="W187" s="57"/>
      <c r="X187" s="57"/>
      <c r="Y187" s="57"/>
      <c r="Z187" s="57">
        <v>0</v>
      </c>
      <c r="AA187" s="57">
        <v>0</v>
      </c>
      <c r="AB187" s="57">
        <v>0</v>
      </c>
      <c r="AC187" s="59">
        <v>0</v>
      </c>
      <c r="AD187" s="59">
        <v>0</v>
      </c>
      <c r="AE187" s="59">
        <v>0</v>
      </c>
      <c r="AF187" s="59">
        <v>0</v>
      </c>
      <c r="AG187" s="59">
        <v>0</v>
      </c>
      <c r="AH187" s="59">
        <v>0</v>
      </c>
      <c r="AI187" s="57">
        <v>0</v>
      </c>
      <c r="AJ187" s="57">
        <v>0</v>
      </c>
      <c r="AK187" s="58">
        <v>0</v>
      </c>
      <c r="AL187" s="57">
        <v>0</v>
      </c>
      <c r="AM187" s="57">
        <v>0</v>
      </c>
      <c r="AN187" s="70">
        <v>300</v>
      </c>
      <c r="AO187" s="70">
        <v>348.5</v>
      </c>
      <c r="AP187" s="70">
        <v>47.400000000000006</v>
      </c>
      <c r="AQ187" s="57">
        <v>13090350</v>
      </c>
      <c r="AR187" s="57">
        <v>0</v>
      </c>
      <c r="AS187" s="57">
        <v>0</v>
      </c>
      <c r="AT187" s="57">
        <v>0</v>
      </c>
      <c r="AU187" s="57">
        <v>0</v>
      </c>
      <c r="AV187" s="58">
        <v>13090350</v>
      </c>
      <c r="AW187" s="58">
        <v>0</v>
      </c>
      <c r="AX187" s="58">
        <v>0</v>
      </c>
      <c r="AY187" s="57">
        <v>0</v>
      </c>
      <c r="AZ187" s="58">
        <v>0</v>
      </c>
      <c r="BA187" s="58">
        <v>0</v>
      </c>
      <c r="BB187" s="58">
        <v>16175600</v>
      </c>
      <c r="BC187" s="58">
        <v>0</v>
      </c>
      <c r="BD187" s="58">
        <v>0</v>
      </c>
      <c r="BE187" s="58">
        <v>16175600</v>
      </c>
      <c r="BF187" s="58">
        <v>0</v>
      </c>
      <c r="BG187" s="72">
        <v>300</v>
      </c>
      <c r="BH187" s="72">
        <v>456.29999999999995</v>
      </c>
      <c r="BI187" s="72">
        <v>156.29999999999995</v>
      </c>
      <c r="BJ187" s="72">
        <v>52.09999999999998</v>
      </c>
      <c r="BK187" s="72">
        <v>456.29999999999995</v>
      </c>
      <c r="BL187" s="72">
        <v>156.29999999999995</v>
      </c>
      <c r="BM187" s="72">
        <v>52.09999999999998</v>
      </c>
      <c r="BN187" s="150" t="s">
        <v>1338</v>
      </c>
      <c r="BO187" s="72" t="s">
        <v>1474</v>
      </c>
    </row>
    <row r="188" spans="1:67" ht="27.6" customHeight="1">
      <c r="A188" s="55">
        <v>179</v>
      </c>
      <c r="B188" s="145" t="s">
        <v>141</v>
      </c>
      <c r="C188" s="147" t="s">
        <v>857</v>
      </c>
      <c r="D188" s="148" t="s">
        <v>858</v>
      </c>
      <c r="E188" s="145">
        <v>4</v>
      </c>
      <c r="F188" s="146" t="s">
        <v>1233</v>
      </c>
      <c r="G188" s="70">
        <v>0</v>
      </c>
      <c r="H188" s="57">
        <v>0</v>
      </c>
      <c r="I188" s="57">
        <v>0</v>
      </c>
      <c r="J188" s="57">
        <v>0</v>
      </c>
      <c r="K188" s="70">
        <v>0</v>
      </c>
      <c r="L188" s="57">
        <v>0</v>
      </c>
      <c r="M188" s="57">
        <v>0</v>
      </c>
      <c r="N188" s="57">
        <v>0</v>
      </c>
      <c r="O188" s="70">
        <v>0</v>
      </c>
      <c r="P188" s="57">
        <v>0</v>
      </c>
      <c r="Q188" s="57">
        <v>0</v>
      </c>
      <c r="R188" s="57">
        <v>0</v>
      </c>
      <c r="S188" s="70">
        <v>0</v>
      </c>
      <c r="T188" s="57">
        <v>0</v>
      </c>
      <c r="U188" s="57">
        <v>0</v>
      </c>
      <c r="V188" s="57">
        <v>0</v>
      </c>
      <c r="W188" s="57"/>
      <c r="X188" s="57"/>
      <c r="Y188" s="57"/>
      <c r="Z188" s="57">
        <v>0</v>
      </c>
      <c r="AA188" s="57">
        <v>0</v>
      </c>
      <c r="AB188" s="57">
        <v>0</v>
      </c>
      <c r="AC188" s="59">
        <v>0</v>
      </c>
      <c r="AD188" s="59">
        <v>0</v>
      </c>
      <c r="AE188" s="59">
        <v>0</v>
      </c>
      <c r="AF188" s="59">
        <v>0</v>
      </c>
      <c r="AG188" s="59">
        <v>0</v>
      </c>
      <c r="AH188" s="59">
        <v>0</v>
      </c>
      <c r="AI188" s="57">
        <v>0</v>
      </c>
      <c r="AJ188" s="57">
        <v>0</v>
      </c>
      <c r="AK188" s="58">
        <v>0</v>
      </c>
      <c r="AL188" s="57">
        <v>0</v>
      </c>
      <c r="AM188" s="57">
        <v>0</v>
      </c>
      <c r="AN188" s="70">
        <v>300</v>
      </c>
      <c r="AO188" s="70">
        <v>343.3</v>
      </c>
      <c r="AP188" s="70">
        <v>0</v>
      </c>
      <c r="AQ188" s="57">
        <v>7382650</v>
      </c>
      <c r="AR188" s="57">
        <v>0</v>
      </c>
      <c r="AS188" s="57">
        <v>0</v>
      </c>
      <c r="AT188" s="57">
        <v>0</v>
      </c>
      <c r="AU188" s="57">
        <v>238300</v>
      </c>
      <c r="AV188" s="58">
        <v>7144350</v>
      </c>
      <c r="AW188" s="58">
        <v>0</v>
      </c>
      <c r="AX188" s="58">
        <v>0</v>
      </c>
      <c r="AY188" s="57">
        <v>0</v>
      </c>
      <c r="AZ188" s="58">
        <v>0</v>
      </c>
      <c r="BA188" s="58">
        <v>0</v>
      </c>
      <c r="BB188" s="58">
        <v>7144350</v>
      </c>
      <c r="BC188" s="58">
        <v>0</v>
      </c>
      <c r="BD188" s="58">
        <v>0</v>
      </c>
      <c r="BE188" s="58">
        <v>7144350</v>
      </c>
      <c r="BF188" s="58">
        <v>0</v>
      </c>
      <c r="BG188" s="72">
        <v>300</v>
      </c>
      <c r="BH188" s="72">
        <v>343.3</v>
      </c>
      <c r="BI188" s="72">
        <v>43.300000000000011</v>
      </c>
      <c r="BJ188" s="72">
        <v>14.433333333333337</v>
      </c>
      <c r="BK188" s="72">
        <v>343.3</v>
      </c>
      <c r="BL188" s="72">
        <v>43.300000000000011</v>
      </c>
      <c r="BM188" s="72">
        <v>14.433333333333337</v>
      </c>
      <c r="BN188" s="150" t="s">
        <v>1339</v>
      </c>
      <c r="BO188" s="72" t="s">
        <v>1474</v>
      </c>
    </row>
    <row r="189" spans="1:67" ht="27.6" customHeight="1">
      <c r="A189" s="55">
        <v>180</v>
      </c>
      <c r="B189" s="145" t="s">
        <v>142</v>
      </c>
      <c r="C189" s="147" t="s">
        <v>853</v>
      </c>
      <c r="D189" s="148" t="s">
        <v>854</v>
      </c>
      <c r="E189" s="145">
        <v>4</v>
      </c>
      <c r="F189" s="146" t="s">
        <v>1233</v>
      </c>
      <c r="G189" s="70">
        <v>0</v>
      </c>
      <c r="H189" s="57">
        <v>0</v>
      </c>
      <c r="I189" s="57">
        <v>0</v>
      </c>
      <c r="J189" s="57">
        <v>0</v>
      </c>
      <c r="K189" s="70">
        <v>47.5</v>
      </c>
      <c r="L189" s="57">
        <v>4868750</v>
      </c>
      <c r="M189" s="57">
        <v>0</v>
      </c>
      <c r="N189" s="57">
        <v>4868750</v>
      </c>
      <c r="O189" s="70">
        <v>198.99999999999997</v>
      </c>
      <c r="P189" s="57">
        <v>20397499.999999996</v>
      </c>
      <c r="Q189" s="57">
        <v>0</v>
      </c>
      <c r="R189" s="57">
        <v>20397500</v>
      </c>
      <c r="S189" s="70">
        <v>213.99999999999997</v>
      </c>
      <c r="T189" s="57">
        <v>21934999.999999996</v>
      </c>
      <c r="U189" s="57">
        <v>0</v>
      </c>
      <c r="V189" s="57">
        <v>21934999.999999993</v>
      </c>
      <c r="W189" s="57"/>
      <c r="X189" s="57"/>
      <c r="Y189" s="57"/>
      <c r="Z189" s="57">
        <v>0</v>
      </c>
      <c r="AA189" s="57">
        <v>0</v>
      </c>
      <c r="AB189" s="57">
        <v>0</v>
      </c>
      <c r="AC189" s="59">
        <v>100</v>
      </c>
      <c r="AD189" s="59">
        <v>5</v>
      </c>
      <c r="AE189" s="59">
        <v>0</v>
      </c>
      <c r="AF189" s="59">
        <v>0</v>
      </c>
      <c r="AG189" s="59">
        <v>100</v>
      </c>
      <c r="AH189" s="59">
        <v>5</v>
      </c>
      <c r="AI189" s="57">
        <v>5250000</v>
      </c>
      <c r="AJ189" s="57">
        <v>0</v>
      </c>
      <c r="AK189" s="58">
        <v>1050000</v>
      </c>
      <c r="AL189" s="57">
        <v>4200000</v>
      </c>
      <c r="AM189" s="57">
        <v>0</v>
      </c>
      <c r="AN189" s="70">
        <v>210</v>
      </c>
      <c r="AO189" s="70">
        <v>620.30000000000007</v>
      </c>
      <c r="AP189" s="70">
        <v>0</v>
      </c>
      <c r="AQ189" s="57">
        <v>56680850</v>
      </c>
      <c r="AR189" s="57">
        <v>0</v>
      </c>
      <c r="AS189" s="57">
        <v>0</v>
      </c>
      <c r="AT189" s="57">
        <v>0</v>
      </c>
      <c r="AU189" s="57">
        <v>42369000</v>
      </c>
      <c r="AV189" s="58">
        <v>14311850</v>
      </c>
      <c r="AW189" s="58">
        <v>0</v>
      </c>
      <c r="AX189" s="58">
        <v>0</v>
      </c>
      <c r="AY189" s="57">
        <v>0</v>
      </c>
      <c r="AZ189" s="58">
        <v>0</v>
      </c>
      <c r="BA189" s="58">
        <v>0</v>
      </c>
      <c r="BB189" s="58">
        <v>45315599.999999993</v>
      </c>
      <c r="BC189" s="58">
        <v>0</v>
      </c>
      <c r="BD189" s="58">
        <v>0</v>
      </c>
      <c r="BE189" s="58">
        <v>45315599.999999993</v>
      </c>
      <c r="BF189" s="58">
        <v>0</v>
      </c>
      <c r="BG189" s="72">
        <v>210</v>
      </c>
      <c r="BH189" s="72">
        <v>1085.8</v>
      </c>
      <c r="BI189" s="72">
        <v>875.8</v>
      </c>
      <c r="BJ189" s="72">
        <v>417.04761904761904</v>
      </c>
      <c r="BK189" s="72">
        <v>1080.8</v>
      </c>
      <c r="BL189" s="72">
        <v>870.8</v>
      </c>
      <c r="BM189" s="72">
        <v>414.66666666666663</v>
      </c>
      <c r="BN189" s="150" t="s">
        <v>1339</v>
      </c>
      <c r="BO189" s="72" t="s">
        <v>1475</v>
      </c>
    </row>
    <row r="190" spans="1:67" ht="27.6" customHeight="1">
      <c r="A190" s="55">
        <v>181</v>
      </c>
      <c r="B190" s="145" t="s">
        <v>143</v>
      </c>
      <c r="C190" s="147" t="s">
        <v>727</v>
      </c>
      <c r="D190" s="148" t="s">
        <v>852</v>
      </c>
      <c r="E190" s="145">
        <v>4</v>
      </c>
      <c r="F190" s="146" t="s">
        <v>1233</v>
      </c>
      <c r="G190" s="70">
        <v>71.600000000000009</v>
      </c>
      <c r="H190" s="57">
        <v>7339000</v>
      </c>
      <c r="I190" s="57">
        <v>0</v>
      </c>
      <c r="J190" s="57">
        <v>7339000</v>
      </c>
      <c r="K190" s="70">
        <v>0</v>
      </c>
      <c r="L190" s="57">
        <v>0</v>
      </c>
      <c r="M190" s="57">
        <v>0</v>
      </c>
      <c r="N190" s="57">
        <v>0</v>
      </c>
      <c r="O190" s="70">
        <v>45.300000000000004</v>
      </c>
      <c r="P190" s="57">
        <v>4643250</v>
      </c>
      <c r="Q190" s="57">
        <v>0</v>
      </c>
      <c r="R190" s="57">
        <v>4643250</v>
      </c>
      <c r="S190" s="70">
        <v>45.1</v>
      </c>
      <c r="T190" s="57">
        <v>4622750</v>
      </c>
      <c r="U190" s="57">
        <v>0</v>
      </c>
      <c r="V190" s="57">
        <v>4622750</v>
      </c>
      <c r="W190" s="57"/>
      <c r="X190" s="57"/>
      <c r="Y190" s="57"/>
      <c r="Z190" s="57">
        <v>0</v>
      </c>
      <c r="AA190" s="57">
        <v>0</v>
      </c>
      <c r="AB190" s="57">
        <v>0</v>
      </c>
      <c r="AC190" s="59">
        <v>40</v>
      </c>
      <c r="AD190" s="59">
        <v>2</v>
      </c>
      <c r="AE190" s="59">
        <v>0</v>
      </c>
      <c r="AF190" s="59">
        <v>0</v>
      </c>
      <c r="AG190" s="59">
        <v>40</v>
      </c>
      <c r="AH190" s="59">
        <v>2</v>
      </c>
      <c r="AI190" s="57">
        <v>2100000</v>
      </c>
      <c r="AJ190" s="57">
        <v>0</v>
      </c>
      <c r="AK190" s="58">
        <v>0</v>
      </c>
      <c r="AL190" s="57">
        <v>2100000</v>
      </c>
      <c r="AM190" s="57">
        <v>0</v>
      </c>
      <c r="AN190" s="70">
        <v>240</v>
      </c>
      <c r="AO190" s="70">
        <v>574.6</v>
      </c>
      <c r="AP190" s="70">
        <v>13.5</v>
      </c>
      <c r="AQ190" s="57">
        <v>50838600</v>
      </c>
      <c r="AR190" s="57">
        <v>0</v>
      </c>
      <c r="AS190" s="57">
        <v>0</v>
      </c>
      <c r="AT190" s="57">
        <v>0</v>
      </c>
      <c r="AU190" s="57">
        <v>26049600</v>
      </c>
      <c r="AV190" s="58">
        <v>24789000</v>
      </c>
      <c r="AW190" s="58">
        <v>0</v>
      </c>
      <c r="AX190" s="58">
        <v>0</v>
      </c>
      <c r="AY190" s="57">
        <v>0</v>
      </c>
      <c r="AZ190" s="58">
        <v>0</v>
      </c>
      <c r="BA190" s="58">
        <v>0</v>
      </c>
      <c r="BB190" s="58">
        <v>31511750</v>
      </c>
      <c r="BC190" s="58">
        <v>0</v>
      </c>
      <c r="BD190" s="58">
        <v>0</v>
      </c>
      <c r="BE190" s="58">
        <v>31511750</v>
      </c>
      <c r="BF190" s="58">
        <v>0</v>
      </c>
      <c r="BG190" s="72">
        <v>240</v>
      </c>
      <c r="BH190" s="72">
        <v>752.1</v>
      </c>
      <c r="BI190" s="72">
        <v>512.1</v>
      </c>
      <c r="BJ190" s="72">
        <v>213.375</v>
      </c>
      <c r="BK190" s="72">
        <v>750.1</v>
      </c>
      <c r="BL190" s="72">
        <v>510.1</v>
      </c>
      <c r="BM190" s="72">
        <v>212.54166666666669</v>
      </c>
      <c r="BN190" s="150" t="s">
        <v>1339</v>
      </c>
      <c r="BO190" s="72" t="s">
        <v>1475</v>
      </c>
    </row>
    <row r="191" spans="1:67" ht="27.6" customHeight="1">
      <c r="A191" s="55">
        <v>182</v>
      </c>
      <c r="B191" s="145" t="s">
        <v>1452</v>
      </c>
      <c r="C191" s="147" t="s">
        <v>1453</v>
      </c>
      <c r="D191" s="148" t="s">
        <v>698</v>
      </c>
      <c r="E191" s="145">
        <v>4</v>
      </c>
      <c r="F191" s="146" t="s">
        <v>1233</v>
      </c>
      <c r="G191" s="70">
        <v>0</v>
      </c>
      <c r="H191" s="57">
        <v>0</v>
      </c>
      <c r="I191" s="57">
        <v>0</v>
      </c>
      <c r="J191" s="57">
        <v>0</v>
      </c>
      <c r="K191" s="70">
        <v>0</v>
      </c>
      <c r="L191" s="57">
        <v>0</v>
      </c>
      <c r="M191" s="57">
        <v>0</v>
      </c>
      <c r="N191" s="57">
        <v>0</v>
      </c>
      <c r="O191" s="70">
        <v>0</v>
      </c>
      <c r="P191" s="57">
        <v>0</v>
      </c>
      <c r="Q191" s="57">
        <v>0</v>
      </c>
      <c r="R191" s="57">
        <v>0</v>
      </c>
      <c r="S191" s="70">
        <v>0</v>
      </c>
      <c r="T191" s="57">
        <v>0</v>
      </c>
      <c r="U191" s="57">
        <v>0</v>
      </c>
      <c r="V191" s="57">
        <v>0</v>
      </c>
      <c r="W191" s="57"/>
      <c r="X191" s="57"/>
      <c r="Y191" s="57"/>
      <c r="Z191" s="57">
        <v>0</v>
      </c>
      <c r="AA191" s="57">
        <v>0</v>
      </c>
      <c r="AB191" s="57">
        <v>0</v>
      </c>
      <c r="AC191" s="59">
        <v>0</v>
      </c>
      <c r="AD191" s="59">
        <v>0</v>
      </c>
      <c r="AE191" s="59">
        <v>0</v>
      </c>
      <c r="AF191" s="59">
        <v>0</v>
      </c>
      <c r="AG191" s="59">
        <v>0</v>
      </c>
      <c r="AH191" s="59">
        <v>0</v>
      </c>
      <c r="AI191" s="57">
        <v>0</v>
      </c>
      <c r="AJ191" s="57">
        <v>0</v>
      </c>
      <c r="AK191" s="58">
        <v>0</v>
      </c>
      <c r="AL191" s="57">
        <v>0</v>
      </c>
      <c r="AM191" s="57">
        <v>0</v>
      </c>
      <c r="AN191" s="70">
        <v>75</v>
      </c>
      <c r="AO191" s="70">
        <v>43.3</v>
      </c>
      <c r="AP191" s="70">
        <v>0</v>
      </c>
      <c r="AQ191" s="57">
        <v>0</v>
      </c>
      <c r="AR191" s="57">
        <v>0</v>
      </c>
      <c r="AS191" s="57">
        <v>0</v>
      </c>
      <c r="AT191" s="57">
        <v>0</v>
      </c>
      <c r="AU191" s="57">
        <v>0</v>
      </c>
      <c r="AV191" s="58">
        <v>0</v>
      </c>
      <c r="AW191" s="58">
        <v>0</v>
      </c>
      <c r="AX191" s="58">
        <v>0</v>
      </c>
      <c r="AY191" s="57">
        <v>0</v>
      </c>
      <c r="AZ191" s="58">
        <v>0</v>
      </c>
      <c r="BA191" s="58">
        <v>0</v>
      </c>
      <c r="BB191" s="58">
        <v>0</v>
      </c>
      <c r="BC191" s="58">
        <v>0</v>
      </c>
      <c r="BD191" s="58">
        <v>0</v>
      </c>
      <c r="BE191" s="58">
        <v>0</v>
      </c>
      <c r="BF191" s="58">
        <v>0</v>
      </c>
      <c r="BG191" s="72">
        <v>75</v>
      </c>
      <c r="BH191" s="72">
        <v>43.3</v>
      </c>
      <c r="BI191" s="72">
        <v>0</v>
      </c>
      <c r="BJ191" s="72">
        <v>0</v>
      </c>
      <c r="BK191" s="72">
        <v>43.3</v>
      </c>
      <c r="BL191" s="72">
        <v>0</v>
      </c>
      <c r="BM191" s="72">
        <v>0</v>
      </c>
      <c r="BN191" s="150" t="s">
        <v>1339</v>
      </c>
      <c r="BO191" s="72" t="s">
        <v>1474</v>
      </c>
    </row>
    <row r="192" spans="1:67" ht="27.6" customHeight="1">
      <c r="A192" s="55">
        <v>183</v>
      </c>
      <c r="B192" s="145" t="s">
        <v>144</v>
      </c>
      <c r="C192" s="147" t="s">
        <v>859</v>
      </c>
      <c r="D192" s="148" t="s">
        <v>860</v>
      </c>
      <c r="E192" s="145">
        <v>4</v>
      </c>
      <c r="F192" s="146" t="s">
        <v>1233</v>
      </c>
      <c r="G192" s="70">
        <v>0</v>
      </c>
      <c r="H192" s="57">
        <v>0</v>
      </c>
      <c r="I192" s="57">
        <v>0</v>
      </c>
      <c r="J192" s="57">
        <v>0</v>
      </c>
      <c r="K192" s="70">
        <v>0</v>
      </c>
      <c r="L192" s="57">
        <v>0</v>
      </c>
      <c r="M192" s="57">
        <v>0</v>
      </c>
      <c r="N192" s="57">
        <v>0</v>
      </c>
      <c r="O192" s="70">
        <v>106.50000000000001</v>
      </c>
      <c r="P192" s="57">
        <v>10916250.000000002</v>
      </c>
      <c r="Q192" s="57">
        <v>0</v>
      </c>
      <c r="R192" s="57">
        <v>10916250</v>
      </c>
      <c r="S192" s="70">
        <v>181.39999999999995</v>
      </c>
      <c r="T192" s="57">
        <v>18593499.999999996</v>
      </c>
      <c r="U192" s="57">
        <v>0</v>
      </c>
      <c r="V192" s="57">
        <v>18593500</v>
      </c>
      <c r="W192" s="57"/>
      <c r="X192" s="57"/>
      <c r="Y192" s="57"/>
      <c r="Z192" s="57">
        <v>0</v>
      </c>
      <c r="AA192" s="57">
        <v>0</v>
      </c>
      <c r="AB192" s="57">
        <v>0</v>
      </c>
      <c r="AC192" s="59">
        <v>0</v>
      </c>
      <c r="AD192" s="59">
        <v>0</v>
      </c>
      <c r="AE192" s="59">
        <v>0</v>
      </c>
      <c r="AF192" s="59">
        <v>0</v>
      </c>
      <c r="AG192" s="59">
        <v>0</v>
      </c>
      <c r="AH192" s="59">
        <v>0</v>
      </c>
      <c r="AI192" s="57">
        <v>0</v>
      </c>
      <c r="AJ192" s="57">
        <v>0</v>
      </c>
      <c r="AK192" s="58">
        <v>0</v>
      </c>
      <c r="AL192" s="57">
        <v>0</v>
      </c>
      <c r="AM192" s="57">
        <v>0</v>
      </c>
      <c r="AN192" s="70">
        <v>105</v>
      </c>
      <c r="AO192" s="70">
        <v>573.9</v>
      </c>
      <c r="AP192" s="70">
        <v>0</v>
      </c>
      <c r="AQ192" s="57">
        <v>59951250</v>
      </c>
      <c r="AR192" s="57">
        <v>0</v>
      </c>
      <c r="AS192" s="57">
        <v>0</v>
      </c>
      <c r="AT192" s="57">
        <v>0</v>
      </c>
      <c r="AU192" s="57">
        <v>59951250</v>
      </c>
      <c r="AV192" s="58">
        <v>0</v>
      </c>
      <c r="AW192" s="58">
        <v>0</v>
      </c>
      <c r="AX192" s="58">
        <v>0</v>
      </c>
      <c r="AY192" s="57">
        <v>0</v>
      </c>
      <c r="AZ192" s="58">
        <v>0</v>
      </c>
      <c r="BA192" s="58">
        <v>0</v>
      </c>
      <c r="BB192" s="58">
        <v>18593500</v>
      </c>
      <c r="BC192" s="58">
        <v>0</v>
      </c>
      <c r="BD192" s="58">
        <v>0</v>
      </c>
      <c r="BE192" s="58">
        <v>18593500</v>
      </c>
      <c r="BF192" s="58">
        <v>0</v>
      </c>
      <c r="BG192" s="72">
        <v>105</v>
      </c>
      <c r="BH192" s="72">
        <v>861.8</v>
      </c>
      <c r="BI192" s="72">
        <v>756.8</v>
      </c>
      <c r="BJ192" s="72">
        <v>720.76190476190482</v>
      </c>
      <c r="BK192" s="72">
        <v>861.8</v>
      </c>
      <c r="BL192" s="72">
        <v>756.8</v>
      </c>
      <c r="BM192" s="72">
        <v>720.76190476190482</v>
      </c>
      <c r="BN192" s="150" t="s">
        <v>1339</v>
      </c>
      <c r="BO192" s="72" t="s">
        <v>1475</v>
      </c>
    </row>
    <row r="193" spans="1:67" ht="27.6" customHeight="1">
      <c r="A193" s="55">
        <v>184</v>
      </c>
      <c r="B193" s="145" t="s">
        <v>145</v>
      </c>
      <c r="C193" s="147" t="s">
        <v>855</v>
      </c>
      <c r="D193" s="148" t="s">
        <v>856</v>
      </c>
      <c r="E193" s="145">
        <v>4</v>
      </c>
      <c r="F193" s="146" t="s">
        <v>1233</v>
      </c>
      <c r="G193" s="70">
        <v>73.199999999999989</v>
      </c>
      <c r="H193" s="57">
        <v>7503000</v>
      </c>
      <c r="I193" s="57">
        <v>0</v>
      </c>
      <c r="J193" s="57">
        <v>7503000</v>
      </c>
      <c r="K193" s="70">
        <v>0</v>
      </c>
      <c r="L193" s="57">
        <v>0</v>
      </c>
      <c r="M193" s="57">
        <v>0</v>
      </c>
      <c r="N193" s="57">
        <v>0</v>
      </c>
      <c r="O193" s="70">
        <v>0</v>
      </c>
      <c r="P193" s="57">
        <v>0</v>
      </c>
      <c r="Q193" s="57">
        <v>0</v>
      </c>
      <c r="R193" s="57">
        <v>0</v>
      </c>
      <c r="S193" s="70">
        <v>0</v>
      </c>
      <c r="T193" s="57">
        <v>0</v>
      </c>
      <c r="U193" s="57">
        <v>0</v>
      </c>
      <c r="V193" s="57">
        <v>0</v>
      </c>
      <c r="W193" s="57"/>
      <c r="X193" s="57"/>
      <c r="Y193" s="57"/>
      <c r="Z193" s="57">
        <v>0</v>
      </c>
      <c r="AA193" s="57">
        <v>0</v>
      </c>
      <c r="AB193" s="57">
        <v>0</v>
      </c>
      <c r="AC193" s="59">
        <v>0</v>
      </c>
      <c r="AD193" s="59">
        <v>0</v>
      </c>
      <c r="AE193" s="59">
        <v>0</v>
      </c>
      <c r="AF193" s="59">
        <v>0</v>
      </c>
      <c r="AG193" s="59">
        <v>0</v>
      </c>
      <c r="AH193" s="59">
        <v>0</v>
      </c>
      <c r="AI193" s="57">
        <v>0</v>
      </c>
      <c r="AJ193" s="57">
        <v>0</v>
      </c>
      <c r="AK193" s="58">
        <v>0</v>
      </c>
      <c r="AL193" s="57">
        <v>0</v>
      </c>
      <c r="AM193" s="57">
        <v>0</v>
      </c>
      <c r="AN193" s="70">
        <v>75</v>
      </c>
      <c r="AO193" s="70">
        <v>152.4</v>
      </c>
      <c r="AP193" s="70">
        <v>0</v>
      </c>
      <c r="AQ193" s="57">
        <v>11223000</v>
      </c>
      <c r="AR193" s="57">
        <v>0</v>
      </c>
      <c r="AS193" s="57">
        <v>0</v>
      </c>
      <c r="AT193" s="57">
        <v>0</v>
      </c>
      <c r="AU193" s="57">
        <v>11223000</v>
      </c>
      <c r="AV193" s="58">
        <v>0</v>
      </c>
      <c r="AW193" s="58">
        <v>0</v>
      </c>
      <c r="AX193" s="58">
        <v>0</v>
      </c>
      <c r="AY193" s="57">
        <v>0</v>
      </c>
      <c r="AZ193" s="58">
        <v>0</v>
      </c>
      <c r="BA193" s="58">
        <v>0</v>
      </c>
      <c r="BB193" s="58">
        <v>0</v>
      </c>
      <c r="BC193" s="58">
        <v>0</v>
      </c>
      <c r="BD193" s="58">
        <v>0</v>
      </c>
      <c r="BE193" s="58">
        <v>0</v>
      </c>
      <c r="BF193" s="58">
        <v>0</v>
      </c>
      <c r="BG193" s="72">
        <v>75</v>
      </c>
      <c r="BH193" s="72">
        <v>225.6</v>
      </c>
      <c r="BI193" s="72">
        <v>150.6</v>
      </c>
      <c r="BJ193" s="72">
        <v>200.8</v>
      </c>
      <c r="BK193" s="72">
        <v>225.6</v>
      </c>
      <c r="BL193" s="72">
        <v>150.6</v>
      </c>
      <c r="BM193" s="72">
        <v>200.8</v>
      </c>
      <c r="BN193" s="150" t="s">
        <v>1339</v>
      </c>
      <c r="BO193" s="72" t="s">
        <v>1474</v>
      </c>
    </row>
    <row r="194" spans="1:67" ht="27.6" customHeight="1">
      <c r="A194" s="55">
        <v>185</v>
      </c>
      <c r="B194" s="145" t="s">
        <v>151</v>
      </c>
      <c r="C194" s="147" t="s">
        <v>612</v>
      </c>
      <c r="D194" s="148" t="s">
        <v>861</v>
      </c>
      <c r="E194" s="145">
        <v>4</v>
      </c>
      <c r="F194" s="146" t="s">
        <v>1234</v>
      </c>
      <c r="G194" s="70">
        <v>0</v>
      </c>
      <c r="H194" s="57">
        <v>0</v>
      </c>
      <c r="I194" s="57">
        <v>0</v>
      </c>
      <c r="J194" s="57">
        <v>0</v>
      </c>
      <c r="K194" s="70">
        <v>0</v>
      </c>
      <c r="L194" s="57">
        <v>0</v>
      </c>
      <c r="M194" s="57">
        <v>0</v>
      </c>
      <c r="N194" s="57">
        <v>0</v>
      </c>
      <c r="O194" s="70">
        <v>212.09999999999994</v>
      </c>
      <c r="P194" s="57">
        <v>21740249.999999993</v>
      </c>
      <c r="Q194" s="57">
        <v>0</v>
      </c>
      <c r="R194" s="57">
        <v>21740250</v>
      </c>
      <c r="S194" s="70">
        <v>318.7</v>
      </c>
      <c r="T194" s="57">
        <v>32666750</v>
      </c>
      <c r="U194" s="57">
        <v>0</v>
      </c>
      <c r="V194" s="57">
        <v>32666749.999999993</v>
      </c>
      <c r="W194" s="57"/>
      <c r="X194" s="57"/>
      <c r="Y194" s="57"/>
      <c r="Z194" s="57">
        <v>0</v>
      </c>
      <c r="AA194" s="57">
        <v>0</v>
      </c>
      <c r="AB194" s="57">
        <v>0</v>
      </c>
      <c r="AC194" s="59">
        <v>324</v>
      </c>
      <c r="AD194" s="59">
        <v>18</v>
      </c>
      <c r="AE194" s="59">
        <v>0</v>
      </c>
      <c r="AF194" s="59">
        <v>0</v>
      </c>
      <c r="AG194" s="59">
        <v>324</v>
      </c>
      <c r="AH194" s="59">
        <v>18</v>
      </c>
      <c r="AI194" s="57">
        <v>16500000</v>
      </c>
      <c r="AJ194" s="57">
        <v>0</v>
      </c>
      <c r="AK194" s="58">
        <v>0</v>
      </c>
      <c r="AL194" s="57">
        <v>16500000</v>
      </c>
      <c r="AM194" s="57">
        <v>0</v>
      </c>
      <c r="AN194" s="70">
        <v>210</v>
      </c>
      <c r="AO194" s="70">
        <v>811.59999999999991</v>
      </c>
      <c r="AP194" s="70">
        <v>0</v>
      </c>
      <c r="AQ194" s="57">
        <v>79541200</v>
      </c>
      <c r="AR194" s="57">
        <v>0</v>
      </c>
      <c r="AS194" s="57">
        <v>0</v>
      </c>
      <c r="AT194" s="57">
        <v>0</v>
      </c>
      <c r="AU194" s="57">
        <v>46224600</v>
      </c>
      <c r="AV194" s="58">
        <v>33316600</v>
      </c>
      <c r="AW194" s="58">
        <v>0</v>
      </c>
      <c r="AX194" s="58">
        <v>0</v>
      </c>
      <c r="AY194" s="57">
        <v>0</v>
      </c>
      <c r="AZ194" s="58">
        <v>0</v>
      </c>
      <c r="BA194" s="58">
        <v>0</v>
      </c>
      <c r="BB194" s="58">
        <v>82483350</v>
      </c>
      <c r="BC194" s="58">
        <v>0</v>
      </c>
      <c r="BD194" s="58">
        <v>0</v>
      </c>
      <c r="BE194" s="58">
        <v>82483350</v>
      </c>
      <c r="BF194" s="58">
        <v>0</v>
      </c>
      <c r="BG194" s="72">
        <v>210</v>
      </c>
      <c r="BH194" s="72">
        <v>1360.3999999999999</v>
      </c>
      <c r="BI194" s="72">
        <v>1150.3999999999999</v>
      </c>
      <c r="BJ194" s="72">
        <v>547.80952380952374</v>
      </c>
      <c r="BK194" s="72">
        <v>1342.3999999999999</v>
      </c>
      <c r="BL194" s="72">
        <v>1132.3999999999999</v>
      </c>
      <c r="BM194" s="72">
        <v>539.23809523809518</v>
      </c>
      <c r="BN194" s="150" t="s">
        <v>1340</v>
      </c>
      <c r="BO194" s="72" t="s">
        <v>1475</v>
      </c>
    </row>
    <row r="195" spans="1:67" ht="27.6" customHeight="1">
      <c r="A195" s="55">
        <v>186</v>
      </c>
      <c r="B195" s="145" t="s">
        <v>152</v>
      </c>
      <c r="C195" s="147" t="s">
        <v>863</v>
      </c>
      <c r="D195" s="148" t="s">
        <v>672</v>
      </c>
      <c r="E195" s="145">
        <v>4</v>
      </c>
      <c r="F195" s="146" t="s">
        <v>1234</v>
      </c>
      <c r="G195" s="70">
        <v>0</v>
      </c>
      <c r="H195" s="57">
        <v>0</v>
      </c>
      <c r="I195" s="57">
        <v>0</v>
      </c>
      <c r="J195" s="57">
        <v>0</v>
      </c>
      <c r="K195" s="70">
        <v>0</v>
      </c>
      <c r="L195" s="57">
        <v>0</v>
      </c>
      <c r="M195" s="57">
        <v>0</v>
      </c>
      <c r="N195" s="57">
        <v>0</v>
      </c>
      <c r="O195" s="70">
        <v>168.50000000000003</v>
      </c>
      <c r="P195" s="57">
        <v>17271250.000000004</v>
      </c>
      <c r="Q195" s="57">
        <v>0</v>
      </c>
      <c r="R195" s="57">
        <v>17271250</v>
      </c>
      <c r="S195" s="70">
        <v>212.29999999999995</v>
      </c>
      <c r="T195" s="57">
        <v>21760749.999999996</v>
      </c>
      <c r="U195" s="57">
        <v>0</v>
      </c>
      <c r="V195" s="57">
        <v>21760750</v>
      </c>
      <c r="W195" s="57"/>
      <c r="X195" s="57"/>
      <c r="Y195" s="57"/>
      <c r="Z195" s="57">
        <v>0</v>
      </c>
      <c r="AA195" s="57">
        <v>0</v>
      </c>
      <c r="AB195" s="57">
        <v>0</v>
      </c>
      <c r="AC195" s="59">
        <v>356</v>
      </c>
      <c r="AD195" s="59">
        <v>19</v>
      </c>
      <c r="AE195" s="59">
        <v>0</v>
      </c>
      <c r="AF195" s="59">
        <v>0</v>
      </c>
      <c r="AG195" s="59">
        <v>356</v>
      </c>
      <c r="AH195" s="59">
        <v>19</v>
      </c>
      <c r="AI195" s="57">
        <v>18350000</v>
      </c>
      <c r="AJ195" s="57">
        <v>0</v>
      </c>
      <c r="AK195" s="58">
        <v>3150000</v>
      </c>
      <c r="AL195" s="57">
        <v>15200000</v>
      </c>
      <c r="AM195" s="57">
        <v>0</v>
      </c>
      <c r="AN195" s="70">
        <v>255</v>
      </c>
      <c r="AO195" s="70">
        <v>1043.8999999999999</v>
      </c>
      <c r="AP195" s="70">
        <v>0</v>
      </c>
      <c r="AQ195" s="57">
        <v>95951250</v>
      </c>
      <c r="AR195" s="57">
        <v>0</v>
      </c>
      <c r="AS195" s="57">
        <v>0</v>
      </c>
      <c r="AT195" s="57">
        <v>0</v>
      </c>
      <c r="AU195" s="57">
        <v>18809700</v>
      </c>
      <c r="AV195" s="58">
        <v>77141550</v>
      </c>
      <c r="AW195" s="58">
        <v>0</v>
      </c>
      <c r="AX195" s="58">
        <v>0</v>
      </c>
      <c r="AY195" s="57">
        <v>0</v>
      </c>
      <c r="AZ195" s="58">
        <v>0</v>
      </c>
      <c r="BA195" s="58">
        <v>0</v>
      </c>
      <c r="BB195" s="58">
        <v>114102300</v>
      </c>
      <c r="BC195" s="58">
        <v>0</v>
      </c>
      <c r="BD195" s="58">
        <v>0</v>
      </c>
      <c r="BE195" s="58">
        <v>114102300</v>
      </c>
      <c r="BF195" s="58">
        <v>0</v>
      </c>
      <c r="BG195" s="72">
        <v>255</v>
      </c>
      <c r="BH195" s="72">
        <v>1443.6999999999998</v>
      </c>
      <c r="BI195" s="72">
        <v>1188.6999999999998</v>
      </c>
      <c r="BJ195" s="72">
        <v>466.15686274509801</v>
      </c>
      <c r="BK195" s="72">
        <v>1424.6999999999998</v>
      </c>
      <c r="BL195" s="72">
        <v>1169.6999999999998</v>
      </c>
      <c r="BM195" s="72">
        <v>458.7058823529411</v>
      </c>
      <c r="BN195" s="150" t="s">
        <v>1340</v>
      </c>
      <c r="BO195" s="72" t="s">
        <v>1475</v>
      </c>
    </row>
    <row r="196" spans="1:67" ht="27.6" customHeight="1">
      <c r="A196" s="55">
        <v>187</v>
      </c>
      <c r="B196" s="145" t="s">
        <v>153</v>
      </c>
      <c r="C196" s="147" t="s">
        <v>862</v>
      </c>
      <c r="D196" s="148" t="s">
        <v>672</v>
      </c>
      <c r="E196" s="145">
        <v>4</v>
      </c>
      <c r="F196" s="146" t="s">
        <v>1234</v>
      </c>
      <c r="G196" s="70">
        <v>47.699999999999996</v>
      </c>
      <c r="H196" s="57">
        <v>4889250</v>
      </c>
      <c r="I196" s="57">
        <v>0</v>
      </c>
      <c r="J196" s="57">
        <v>4889250</v>
      </c>
      <c r="K196" s="70">
        <v>52.800000000000004</v>
      </c>
      <c r="L196" s="57">
        <v>5412000</v>
      </c>
      <c r="M196" s="57">
        <v>0</v>
      </c>
      <c r="N196" s="57">
        <v>5412000</v>
      </c>
      <c r="O196" s="70">
        <v>105.89999999999999</v>
      </c>
      <c r="P196" s="57">
        <v>10854750</v>
      </c>
      <c r="Q196" s="57">
        <v>0</v>
      </c>
      <c r="R196" s="57">
        <v>10854750</v>
      </c>
      <c r="S196" s="70">
        <v>227.39999999999995</v>
      </c>
      <c r="T196" s="57">
        <v>23308499.999999996</v>
      </c>
      <c r="U196" s="57">
        <v>0</v>
      </c>
      <c r="V196" s="57">
        <v>23308500</v>
      </c>
      <c r="W196" s="57"/>
      <c r="X196" s="57"/>
      <c r="Y196" s="57"/>
      <c r="Z196" s="57">
        <v>0</v>
      </c>
      <c r="AA196" s="57">
        <v>0</v>
      </c>
      <c r="AB196" s="57">
        <v>0</v>
      </c>
      <c r="AC196" s="59">
        <v>380</v>
      </c>
      <c r="AD196" s="59">
        <v>19</v>
      </c>
      <c r="AE196" s="59">
        <v>0</v>
      </c>
      <c r="AF196" s="59">
        <v>0</v>
      </c>
      <c r="AG196" s="59">
        <v>380</v>
      </c>
      <c r="AH196" s="59">
        <v>19</v>
      </c>
      <c r="AI196" s="57">
        <v>19950000</v>
      </c>
      <c r="AJ196" s="57">
        <v>0</v>
      </c>
      <c r="AK196" s="58">
        <v>3150000</v>
      </c>
      <c r="AL196" s="57">
        <v>16800000</v>
      </c>
      <c r="AM196" s="57">
        <v>0</v>
      </c>
      <c r="AN196" s="70">
        <v>105</v>
      </c>
      <c r="AO196" s="70">
        <v>702.5</v>
      </c>
      <c r="AP196" s="70">
        <v>0</v>
      </c>
      <c r="AQ196" s="57">
        <v>71868750</v>
      </c>
      <c r="AR196" s="57">
        <v>0</v>
      </c>
      <c r="AS196" s="57">
        <v>0</v>
      </c>
      <c r="AT196" s="57">
        <v>0</v>
      </c>
      <c r="AU196" s="57">
        <v>1753600</v>
      </c>
      <c r="AV196" s="58">
        <v>70115150</v>
      </c>
      <c r="AW196" s="58">
        <v>0</v>
      </c>
      <c r="AX196" s="58">
        <v>0</v>
      </c>
      <c r="AY196" s="57">
        <v>0</v>
      </c>
      <c r="AZ196" s="58">
        <v>0</v>
      </c>
      <c r="BA196" s="58">
        <v>0</v>
      </c>
      <c r="BB196" s="58">
        <v>115635650</v>
      </c>
      <c r="BC196" s="58">
        <v>0</v>
      </c>
      <c r="BD196" s="58">
        <v>0</v>
      </c>
      <c r="BE196" s="58">
        <v>115635650</v>
      </c>
      <c r="BF196" s="58">
        <v>0</v>
      </c>
      <c r="BG196" s="72">
        <v>105</v>
      </c>
      <c r="BH196" s="72">
        <v>1155.3</v>
      </c>
      <c r="BI196" s="72">
        <v>1050.3</v>
      </c>
      <c r="BJ196" s="72">
        <v>1000.2857142857142</v>
      </c>
      <c r="BK196" s="72">
        <v>1136.3</v>
      </c>
      <c r="BL196" s="72">
        <v>1031.3</v>
      </c>
      <c r="BM196" s="72">
        <v>982.19047619047615</v>
      </c>
      <c r="BN196" s="150" t="s">
        <v>1340</v>
      </c>
      <c r="BO196" s="72" t="s">
        <v>1475</v>
      </c>
    </row>
    <row r="197" spans="1:67" ht="27.6" customHeight="1">
      <c r="A197" s="55">
        <v>188</v>
      </c>
      <c r="B197" s="145" t="s">
        <v>596</v>
      </c>
      <c r="C197" s="147" t="s">
        <v>629</v>
      </c>
      <c r="D197" s="148" t="s">
        <v>833</v>
      </c>
      <c r="E197" s="145">
        <v>4</v>
      </c>
      <c r="F197" s="146" t="s">
        <v>1234</v>
      </c>
      <c r="G197" s="70">
        <v>0</v>
      </c>
      <c r="H197" s="57">
        <v>0</v>
      </c>
      <c r="I197" s="57">
        <v>0</v>
      </c>
      <c r="J197" s="57">
        <v>0</v>
      </c>
      <c r="K197" s="70">
        <v>3.6</v>
      </c>
      <c r="L197" s="57">
        <v>369000</v>
      </c>
      <c r="M197" s="57">
        <v>0</v>
      </c>
      <c r="N197" s="57">
        <v>369000</v>
      </c>
      <c r="O197" s="70">
        <v>0</v>
      </c>
      <c r="P197" s="57">
        <v>0</v>
      </c>
      <c r="Q197" s="57">
        <v>0</v>
      </c>
      <c r="R197" s="57">
        <v>0</v>
      </c>
      <c r="S197" s="70">
        <v>90.199999999999989</v>
      </c>
      <c r="T197" s="57">
        <v>9245499.9999999981</v>
      </c>
      <c r="U197" s="57">
        <v>0</v>
      </c>
      <c r="V197" s="57">
        <v>9245499.9999999981</v>
      </c>
      <c r="W197" s="57"/>
      <c r="X197" s="57"/>
      <c r="Y197" s="57"/>
      <c r="Z197" s="57">
        <v>0</v>
      </c>
      <c r="AA197" s="57">
        <v>0</v>
      </c>
      <c r="AB197" s="57">
        <v>0</v>
      </c>
      <c r="AC197" s="59">
        <v>360</v>
      </c>
      <c r="AD197" s="59">
        <v>18</v>
      </c>
      <c r="AE197" s="59">
        <v>0</v>
      </c>
      <c r="AF197" s="59">
        <v>0</v>
      </c>
      <c r="AG197" s="59">
        <v>360</v>
      </c>
      <c r="AH197" s="59">
        <v>18</v>
      </c>
      <c r="AI197" s="57">
        <v>18900000</v>
      </c>
      <c r="AJ197" s="57">
        <v>0</v>
      </c>
      <c r="AK197" s="58">
        <v>2100000</v>
      </c>
      <c r="AL197" s="57">
        <v>16800000</v>
      </c>
      <c r="AM197" s="57">
        <v>0</v>
      </c>
      <c r="AN197" s="70">
        <v>105</v>
      </c>
      <c r="AO197" s="70">
        <v>645.1</v>
      </c>
      <c r="AP197" s="70">
        <v>0</v>
      </c>
      <c r="AQ197" s="57">
        <v>67961250</v>
      </c>
      <c r="AR197" s="57">
        <v>0</v>
      </c>
      <c r="AS197" s="57">
        <v>0</v>
      </c>
      <c r="AT197" s="57">
        <v>0</v>
      </c>
      <c r="AU197" s="57">
        <v>16721250</v>
      </c>
      <c r="AV197" s="58">
        <v>51240000</v>
      </c>
      <c r="AW197" s="58">
        <v>0</v>
      </c>
      <c r="AX197" s="58">
        <v>0</v>
      </c>
      <c r="AY197" s="57">
        <v>0</v>
      </c>
      <c r="AZ197" s="58">
        <v>0</v>
      </c>
      <c r="BA197" s="58">
        <v>0</v>
      </c>
      <c r="BB197" s="58">
        <v>77654500</v>
      </c>
      <c r="BC197" s="58">
        <v>0</v>
      </c>
      <c r="BD197" s="58">
        <v>0</v>
      </c>
      <c r="BE197" s="58">
        <v>77654500</v>
      </c>
      <c r="BF197" s="58">
        <v>0</v>
      </c>
      <c r="BG197" s="72">
        <v>105</v>
      </c>
      <c r="BH197" s="72">
        <v>756.9</v>
      </c>
      <c r="BI197" s="72">
        <v>651.9</v>
      </c>
      <c r="BJ197" s="72">
        <v>620.85714285714278</v>
      </c>
      <c r="BK197" s="72">
        <v>738.9</v>
      </c>
      <c r="BL197" s="72">
        <v>633.9</v>
      </c>
      <c r="BM197" s="72">
        <v>603.71428571428578</v>
      </c>
      <c r="BN197" s="150" t="s">
        <v>1340</v>
      </c>
      <c r="BO197" s="72" t="s">
        <v>1475</v>
      </c>
    </row>
    <row r="198" spans="1:67" ht="27.6" customHeight="1">
      <c r="A198" s="55">
        <v>189</v>
      </c>
      <c r="B198" s="145" t="s">
        <v>154</v>
      </c>
      <c r="C198" s="147" t="s">
        <v>729</v>
      </c>
      <c r="D198" s="148" t="s">
        <v>634</v>
      </c>
      <c r="E198" s="145">
        <v>4</v>
      </c>
      <c r="F198" s="146" t="s">
        <v>1235</v>
      </c>
      <c r="G198" s="70">
        <v>0</v>
      </c>
      <c r="H198" s="57">
        <v>0</v>
      </c>
      <c r="I198" s="57">
        <v>0</v>
      </c>
      <c r="J198" s="57">
        <v>0</v>
      </c>
      <c r="K198" s="70">
        <v>0</v>
      </c>
      <c r="L198" s="57">
        <v>0</v>
      </c>
      <c r="M198" s="57">
        <v>0</v>
      </c>
      <c r="N198" s="57">
        <v>0</v>
      </c>
      <c r="O198" s="70">
        <v>120.99999999999999</v>
      </c>
      <c r="P198" s="57">
        <v>12402499.999999998</v>
      </c>
      <c r="Q198" s="57">
        <v>0</v>
      </c>
      <c r="R198" s="57">
        <v>12402500</v>
      </c>
      <c r="S198" s="70">
        <v>135.79999999999998</v>
      </c>
      <c r="T198" s="57">
        <v>13919499.999999998</v>
      </c>
      <c r="U198" s="57">
        <v>0</v>
      </c>
      <c r="V198" s="57">
        <v>13919499.999999996</v>
      </c>
      <c r="W198" s="57"/>
      <c r="X198" s="57"/>
      <c r="Y198" s="57"/>
      <c r="Z198" s="57">
        <v>0</v>
      </c>
      <c r="AA198" s="57">
        <v>0</v>
      </c>
      <c r="AB198" s="57">
        <v>0</v>
      </c>
      <c r="AC198" s="59">
        <v>60</v>
      </c>
      <c r="AD198" s="59">
        <v>3</v>
      </c>
      <c r="AE198" s="59">
        <v>0</v>
      </c>
      <c r="AF198" s="59">
        <v>0</v>
      </c>
      <c r="AG198" s="59">
        <v>60</v>
      </c>
      <c r="AH198" s="59">
        <v>3</v>
      </c>
      <c r="AI198" s="57">
        <v>3150000</v>
      </c>
      <c r="AJ198" s="57">
        <v>0</v>
      </c>
      <c r="AK198" s="58">
        <v>0</v>
      </c>
      <c r="AL198" s="57">
        <v>3150000</v>
      </c>
      <c r="AM198" s="57">
        <v>0</v>
      </c>
      <c r="AN198" s="70">
        <v>255</v>
      </c>
      <c r="AO198" s="70">
        <v>532.30000000000007</v>
      </c>
      <c r="AP198" s="70">
        <v>0</v>
      </c>
      <c r="AQ198" s="57">
        <v>37851450</v>
      </c>
      <c r="AR198" s="57">
        <v>0</v>
      </c>
      <c r="AS198" s="57">
        <v>0</v>
      </c>
      <c r="AT198" s="57">
        <v>0</v>
      </c>
      <c r="AU198" s="57">
        <v>3985800</v>
      </c>
      <c r="AV198" s="58">
        <v>33865650</v>
      </c>
      <c r="AW198" s="58">
        <v>0</v>
      </c>
      <c r="AX198" s="58">
        <v>0</v>
      </c>
      <c r="AY198" s="57">
        <v>0</v>
      </c>
      <c r="AZ198" s="58">
        <v>0</v>
      </c>
      <c r="BA198" s="58">
        <v>0</v>
      </c>
      <c r="BB198" s="58">
        <v>50935150</v>
      </c>
      <c r="BC198" s="58">
        <v>0</v>
      </c>
      <c r="BD198" s="58">
        <v>0</v>
      </c>
      <c r="BE198" s="58">
        <v>50935150</v>
      </c>
      <c r="BF198" s="58">
        <v>0</v>
      </c>
      <c r="BG198" s="72">
        <v>255</v>
      </c>
      <c r="BH198" s="72">
        <v>792.1</v>
      </c>
      <c r="BI198" s="72">
        <v>537.1</v>
      </c>
      <c r="BJ198" s="72">
        <v>210.62745098039218</v>
      </c>
      <c r="BK198" s="72">
        <v>789.1</v>
      </c>
      <c r="BL198" s="72">
        <v>534.1</v>
      </c>
      <c r="BM198" s="72">
        <v>209.45098039215688</v>
      </c>
      <c r="BN198" s="150" t="s">
        <v>1341</v>
      </c>
      <c r="BO198" s="72" t="s">
        <v>1474</v>
      </c>
    </row>
    <row r="199" spans="1:67" ht="27.6" customHeight="1">
      <c r="A199" s="55">
        <v>190</v>
      </c>
      <c r="B199" s="145" t="s">
        <v>1454</v>
      </c>
      <c r="C199" s="147" t="s">
        <v>918</v>
      </c>
      <c r="D199" s="148" t="s">
        <v>720</v>
      </c>
      <c r="E199" s="145">
        <v>4</v>
      </c>
      <c r="F199" s="146" t="s">
        <v>1235</v>
      </c>
      <c r="G199" s="70">
        <v>0</v>
      </c>
      <c r="H199" s="57">
        <v>0</v>
      </c>
      <c r="I199" s="57">
        <v>0</v>
      </c>
      <c r="J199" s="57">
        <v>0</v>
      </c>
      <c r="K199" s="70">
        <v>0</v>
      </c>
      <c r="L199" s="57">
        <v>0</v>
      </c>
      <c r="M199" s="57">
        <v>0</v>
      </c>
      <c r="N199" s="57">
        <v>0</v>
      </c>
      <c r="O199" s="70">
        <v>0</v>
      </c>
      <c r="P199" s="57">
        <v>0</v>
      </c>
      <c r="Q199" s="57">
        <v>0</v>
      </c>
      <c r="R199" s="57">
        <v>0</v>
      </c>
      <c r="S199" s="70">
        <v>0</v>
      </c>
      <c r="T199" s="57">
        <v>0</v>
      </c>
      <c r="U199" s="57">
        <v>0</v>
      </c>
      <c r="V199" s="57">
        <v>0</v>
      </c>
      <c r="W199" s="57"/>
      <c r="X199" s="57"/>
      <c r="Y199" s="57"/>
      <c r="Z199" s="57">
        <v>0</v>
      </c>
      <c r="AA199" s="57">
        <v>0</v>
      </c>
      <c r="AB199" s="57">
        <v>0</v>
      </c>
      <c r="AC199" s="59">
        <v>0</v>
      </c>
      <c r="AD199" s="59">
        <v>0</v>
      </c>
      <c r="AE199" s="59">
        <v>0</v>
      </c>
      <c r="AF199" s="59">
        <v>0</v>
      </c>
      <c r="AG199" s="59">
        <v>0</v>
      </c>
      <c r="AH199" s="59">
        <v>0</v>
      </c>
      <c r="AI199" s="57">
        <v>0</v>
      </c>
      <c r="AJ199" s="57">
        <v>0</v>
      </c>
      <c r="AK199" s="58">
        <v>0</v>
      </c>
      <c r="AL199" s="57">
        <v>0</v>
      </c>
      <c r="AM199" s="57">
        <v>0</v>
      </c>
      <c r="AN199" s="70">
        <v>75</v>
      </c>
      <c r="AO199" s="70">
        <v>183.7</v>
      </c>
      <c r="AP199" s="70">
        <v>0</v>
      </c>
      <c r="AQ199" s="57">
        <v>11141750</v>
      </c>
      <c r="AR199" s="57">
        <v>0</v>
      </c>
      <c r="AS199" s="57">
        <v>0</v>
      </c>
      <c r="AT199" s="57">
        <v>0</v>
      </c>
      <c r="AU199" s="57">
        <v>0</v>
      </c>
      <c r="AV199" s="58">
        <v>11141750</v>
      </c>
      <c r="AW199" s="58">
        <v>0</v>
      </c>
      <c r="AX199" s="58">
        <v>0</v>
      </c>
      <c r="AY199" s="57">
        <v>0</v>
      </c>
      <c r="AZ199" s="58">
        <v>0</v>
      </c>
      <c r="BA199" s="58">
        <v>0</v>
      </c>
      <c r="BB199" s="58">
        <v>11141750</v>
      </c>
      <c r="BC199" s="58">
        <v>0</v>
      </c>
      <c r="BD199" s="58">
        <v>0</v>
      </c>
      <c r="BE199" s="58">
        <v>11141750</v>
      </c>
      <c r="BF199" s="58">
        <v>0</v>
      </c>
      <c r="BG199" s="72">
        <v>75</v>
      </c>
      <c r="BH199" s="72">
        <v>183.7</v>
      </c>
      <c r="BI199" s="72">
        <v>108.69999999999999</v>
      </c>
      <c r="BJ199" s="72">
        <v>144.93333333333331</v>
      </c>
      <c r="BK199" s="72">
        <v>183.7</v>
      </c>
      <c r="BL199" s="72">
        <v>108.69999999999999</v>
      </c>
      <c r="BM199" s="72">
        <v>144.93333333333331</v>
      </c>
      <c r="BN199" s="150" t="s">
        <v>1341</v>
      </c>
      <c r="BO199" s="72" t="s">
        <v>1474</v>
      </c>
    </row>
    <row r="200" spans="1:67" ht="27.6" customHeight="1">
      <c r="A200" s="55">
        <v>191</v>
      </c>
      <c r="B200" s="145" t="s">
        <v>155</v>
      </c>
      <c r="C200" s="147" t="s">
        <v>782</v>
      </c>
      <c r="D200" s="148" t="s">
        <v>707</v>
      </c>
      <c r="E200" s="145">
        <v>4</v>
      </c>
      <c r="F200" s="146" t="s">
        <v>1235</v>
      </c>
      <c r="G200" s="70">
        <v>0</v>
      </c>
      <c r="H200" s="57">
        <v>0</v>
      </c>
      <c r="I200" s="57">
        <v>0</v>
      </c>
      <c r="J200" s="57">
        <v>0</v>
      </c>
      <c r="K200" s="70">
        <v>0</v>
      </c>
      <c r="L200" s="57">
        <v>0</v>
      </c>
      <c r="M200" s="57">
        <v>0</v>
      </c>
      <c r="N200" s="57">
        <v>0</v>
      </c>
      <c r="O200" s="70">
        <v>0</v>
      </c>
      <c r="P200" s="57">
        <v>0</v>
      </c>
      <c r="Q200" s="57">
        <v>0</v>
      </c>
      <c r="R200" s="57">
        <v>0</v>
      </c>
      <c r="S200" s="70">
        <v>0</v>
      </c>
      <c r="T200" s="57">
        <v>0</v>
      </c>
      <c r="U200" s="57">
        <v>0</v>
      </c>
      <c r="V200" s="57">
        <v>0</v>
      </c>
      <c r="W200" s="57"/>
      <c r="X200" s="57"/>
      <c r="Y200" s="57"/>
      <c r="Z200" s="57">
        <v>0</v>
      </c>
      <c r="AA200" s="57">
        <v>0</v>
      </c>
      <c r="AB200" s="57">
        <v>0</v>
      </c>
      <c r="AC200" s="59">
        <v>0</v>
      </c>
      <c r="AD200" s="59">
        <v>0</v>
      </c>
      <c r="AE200" s="59">
        <v>0</v>
      </c>
      <c r="AF200" s="59">
        <v>0</v>
      </c>
      <c r="AG200" s="59">
        <v>0</v>
      </c>
      <c r="AH200" s="59">
        <v>0</v>
      </c>
      <c r="AI200" s="57">
        <v>0</v>
      </c>
      <c r="AJ200" s="57">
        <v>0</v>
      </c>
      <c r="AK200" s="58">
        <v>0</v>
      </c>
      <c r="AL200" s="57">
        <v>0</v>
      </c>
      <c r="AM200" s="57">
        <v>0</v>
      </c>
      <c r="AN200" s="70">
        <v>0</v>
      </c>
      <c r="AO200" s="70">
        <v>0</v>
      </c>
      <c r="AP200" s="70">
        <v>0</v>
      </c>
      <c r="AQ200" s="57">
        <v>0</v>
      </c>
      <c r="AR200" s="57">
        <v>0</v>
      </c>
      <c r="AS200" s="57">
        <v>0</v>
      </c>
      <c r="AT200" s="57">
        <v>0</v>
      </c>
      <c r="AU200" s="57">
        <v>0</v>
      </c>
      <c r="AV200" s="58">
        <v>0</v>
      </c>
      <c r="AW200" s="58">
        <v>0</v>
      </c>
      <c r="AX200" s="58">
        <v>0</v>
      </c>
      <c r="AY200" s="57">
        <v>0</v>
      </c>
      <c r="AZ200" s="58">
        <v>0</v>
      </c>
      <c r="BA200" s="58">
        <v>0</v>
      </c>
      <c r="BB200" s="58">
        <v>0</v>
      </c>
      <c r="BC200" s="58">
        <v>0</v>
      </c>
      <c r="BD200" s="58">
        <v>0</v>
      </c>
      <c r="BE200" s="58">
        <v>0</v>
      </c>
      <c r="BF200" s="58">
        <v>0</v>
      </c>
      <c r="BG200" s="72">
        <v>0</v>
      </c>
      <c r="BH200" s="72">
        <v>0</v>
      </c>
      <c r="BI200" s="72">
        <v>0</v>
      </c>
      <c r="BJ200" s="72">
        <v>0</v>
      </c>
      <c r="BK200" s="72">
        <v>0</v>
      </c>
      <c r="BL200" s="72">
        <v>0</v>
      </c>
      <c r="BM200" s="72">
        <v>0</v>
      </c>
      <c r="BN200" s="150" t="s">
        <v>1341</v>
      </c>
      <c r="BO200" s="72" t="s">
        <v>1474</v>
      </c>
    </row>
    <row r="201" spans="1:67" ht="27.6" customHeight="1">
      <c r="A201" s="55">
        <v>192</v>
      </c>
      <c r="B201" s="145" t="s">
        <v>156</v>
      </c>
      <c r="C201" s="147" t="s">
        <v>714</v>
      </c>
      <c r="D201" s="148" t="s">
        <v>864</v>
      </c>
      <c r="E201" s="145">
        <v>4</v>
      </c>
      <c r="F201" s="146" t="s">
        <v>1235</v>
      </c>
      <c r="G201" s="70">
        <v>0</v>
      </c>
      <c r="H201" s="57">
        <v>0</v>
      </c>
      <c r="I201" s="57">
        <v>0</v>
      </c>
      <c r="J201" s="57">
        <v>0</v>
      </c>
      <c r="K201" s="70">
        <v>0</v>
      </c>
      <c r="L201" s="57">
        <v>0</v>
      </c>
      <c r="M201" s="57">
        <v>0</v>
      </c>
      <c r="N201" s="57">
        <v>0</v>
      </c>
      <c r="O201" s="70">
        <v>0</v>
      </c>
      <c r="P201" s="57">
        <v>0</v>
      </c>
      <c r="Q201" s="57">
        <v>0</v>
      </c>
      <c r="R201" s="57">
        <v>0</v>
      </c>
      <c r="S201" s="70">
        <v>0</v>
      </c>
      <c r="T201" s="57">
        <v>0</v>
      </c>
      <c r="U201" s="57">
        <v>0</v>
      </c>
      <c r="V201" s="57">
        <v>0</v>
      </c>
      <c r="W201" s="57"/>
      <c r="X201" s="57"/>
      <c r="Y201" s="57"/>
      <c r="Z201" s="57">
        <v>0</v>
      </c>
      <c r="AA201" s="57">
        <v>0</v>
      </c>
      <c r="AB201" s="57">
        <v>0</v>
      </c>
      <c r="AC201" s="59">
        <v>0</v>
      </c>
      <c r="AD201" s="59">
        <v>0</v>
      </c>
      <c r="AE201" s="59">
        <v>0</v>
      </c>
      <c r="AF201" s="59">
        <v>0</v>
      </c>
      <c r="AG201" s="59">
        <v>0</v>
      </c>
      <c r="AH201" s="59">
        <v>0</v>
      </c>
      <c r="AI201" s="57">
        <v>0</v>
      </c>
      <c r="AJ201" s="57">
        <v>0</v>
      </c>
      <c r="AK201" s="58">
        <v>0</v>
      </c>
      <c r="AL201" s="57">
        <v>0</v>
      </c>
      <c r="AM201" s="57">
        <v>0</v>
      </c>
      <c r="AN201" s="70">
        <v>0</v>
      </c>
      <c r="AO201" s="70">
        <v>0</v>
      </c>
      <c r="AP201" s="70">
        <v>0</v>
      </c>
      <c r="AQ201" s="57">
        <v>0</v>
      </c>
      <c r="AR201" s="57">
        <v>0</v>
      </c>
      <c r="AS201" s="57">
        <v>0</v>
      </c>
      <c r="AT201" s="57">
        <v>0</v>
      </c>
      <c r="AU201" s="57">
        <v>0</v>
      </c>
      <c r="AV201" s="58">
        <v>0</v>
      </c>
      <c r="AW201" s="58">
        <v>0</v>
      </c>
      <c r="AX201" s="58">
        <v>0</v>
      </c>
      <c r="AY201" s="57">
        <v>0</v>
      </c>
      <c r="AZ201" s="58">
        <v>0</v>
      </c>
      <c r="BA201" s="58">
        <v>0</v>
      </c>
      <c r="BB201" s="58">
        <v>0</v>
      </c>
      <c r="BC201" s="58">
        <v>0</v>
      </c>
      <c r="BD201" s="58">
        <v>0</v>
      </c>
      <c r="BE201" s="58">
        <v>0</v>
      </c>
      <c r="BF201" s="58">
        <v>0</v>
      </c>
      <c r="BG201" s="72">
        <v>0</v>
      </c>
      <c r="BH201" s="72">
        <v>0</v>
      </c>
      <c r="BI201" s="72">
        <v>0</v>
      </c>
      <c r="BJ201" s="72">
        <v>0</v>
      </c>
      <c r="BK201" s="72">
        <v>0</v>
      </c>
      <c r="BL201" s="72">
        <v>0</v>
      </c>
      <c r="BM201" s="72">
        <v>0</v>
      </c>
      <c r="BN201" s="150" t="s">
        <v>1341</v>
      </c>
      <c r="BO201" s="72" t="s">
        <v>1474</v>
      </c>
    </row>
    <row r="202" spans="1:67" ht="27.6" customHeight="1">
      <c r="A202" s="55">
        <v>193</v>
      </c>
      <c r="B202" s="145" t="s">
        <v>157</v>
      </c>
      <c r="C202" s="147" t="s">
        <v>865</v>
      </c>
      <c r="D202" s="148" t="s">
        <v>866</v>
      </c>
      <c r="E202" s="145">
        <v>4</v>
      </c>
      <c r="F202" s="146" t="s">
        <v>1236</v>
      </c>
      <c r="G202" s="70">
        <v>0</v>
      </c>
      <c r="H202" s="57">
        <v>0</v>
      </c>
      <c r="I202" s="57">
        <v>0</v>
      </c>
      <c r="J202" s="57">
        <v>0</v>
      </c>
      <c r="K202" s="70">
        <v>0</v>
      </c>
      <c r="L202" s="57">
        <v>0</v>
      </c>
      <c r="M202" s="57">
        <v>0</v>
      </c>
      <c r="N202" s="57">
        <v>0</v>
      </c>
      <c r="O202" s="70">
        <v>30.1</v>
      </c>
      <c r="P202" s="57">
        <v>3085250</v>
      </c>
      <c r="Q202" s="57">
        <v>3085250</v>
      </c>
      <c r="R202" s="57">
        <v>0</v>
      </c>
      <c r="S202" s="70">
        <v>30.1</v>
      </c>
      <c r="T202" s="57">
        <v>3085250</v>
      </c>
      <c r="U202" s="57">
        <v>3085250</v>
      </c>
      <c r="V202" s="57">
        <v>0</v>
      </c>
      <c r="W202" s="57"/>
      <c r="X202" s="57"/>
      <c r="Y202" s="57"/>
      <c r="Z202" s="57">
        <v>0</v>
      </c>
      <c r="AA202" s="57">
        <v>0</v>
      </c>
      <c r="AB202" s="57">
        <v>0</v>
      </c>
      <c r="AC202" s="59">
        <v>0</v>
      </c>
      <c r="AD202" s="59">
        <v>0</v>
      </c>
      <c r="AE202" s="59">
        <v>0</v>
      </c>
      <c r="AF202" s="59">
        <v>0</v>
      </c>
      <c r="AG202" s="59">
        <v>0</v>
      </c>
      <c r="AH202" s="59">
        <v>0</v>
      </c>
      <c r="AI202" s="57">
        <v>0</v>
      </c>
      <c r="AJ202" s="57">
        <v>0</v>
      </c>
      <c r="AK202" s="58">
        <v>0</v>
      </c>
      <c r="AL202" s="57">
        <v>0</v>
      </c>
      <c r="AM202" s="57">
        <v>0</v>
      </c>
      <c r="AN202" s="70">
        <v>300</v>
      </c>
      <c r="AO202" s="70">
        <v>130.19999999999999</v>
      </c>
      <c r="AP202" s="70">
        <v>0</v>
      </c>
      <c r="AQ202" s="57">
        <v>0</v>
      </c>
      <c r="AR202" s="57">
        <v>0</v>
      </c>
      <c r="AS202" s="57">
        <v>10884750</v>
      </c>
      <c r="AT202" s="57">
        <v>0</v>
      </c>
      <c r="AU202" s="57">
        <v>0</v>
      </c>
      <c r="AV202" s="58">
        <v>0</v>
      </c>
      <c r="AW202" s="58">
        <v>10884750</v>
      </c>
      <c r="AX202" s="58">
        <v>24621000</v>
      </c>
      <c r="AY202" s="57">
        <v>0</v>
      </c>
      <c r="AZ202" s="58">
        <v>0</v>
      </c>
      <c r="BA202" s="58">
        <v>0</v>
      </c>
      <c r="BB202" s="58">
        <v>0</v>
      </c>
      <c r="BC202" s="58">
        <v>10884750</v>
      </c>
      <c r="BD202" s="58">
        <v>24621000</v>
      </c>
      <c r="BE202" s="58">
        <v>0</v>
      </c>
      <c r="BF202" s="58">
        <v>35505750</v>
      </c>
      <c r="BG202" s="72">
        <v>300</v>
      </c>
      <c r="BH202" s="72">
        <v>190.39999999999998</v>
      </c>
      <c r="BI202" s="72">
        <v>0</v>
      </c>
      <c r="BJ202" s="72">
        <v>0</v>
      </c>
      <c r="BK202" s="72">
        <v>190.39999999999998</v>
      </c>
      <c r="BL202" s="72">
        <v>0</v>
      </c>
      <c r="BM202" s="72">
        <v>0</v>
      </c>
      <c r="BN202" s="150" t="s">
        <v>1342</v>
      </c>
      <c r="BO202" s="72" t="s">
        <v>1474</v>
      </c>
    </row>
    <row r="203" spans="1:67" ht="27.6" customHeight="1">
      <c r="A203" s="55">
        <v>194</v>
      </c>
      <c r="B203" s="145" t="s">
        <v>158</v>
      </c>
      <c r="C203" s="147" t="s">
        <v>867</v>
      </c>
      <c r="D203" s="148" t="s">
        <v>786</v>
      </c>
      <c r="E203" s="145">
        <v>4</v>
      </c>
      <c r="F203" s="146" t="s">
        <v>1236</v>
      </c>
      <c r="G203" s="70">
        <v>0</v>
      </c>
      <c r="H203" s="57">
        <v>0</v>
      </c>
      <c r="I203" s="57">
        <v>0</v>
      </c>
      <c r="J203" s="57">
        <v>0</v>
      </c>
      <c r="K203" s="70">
        <v>7</v>
      </c>
      <c r="L203" s="57">
        <v>717500</v>
      </c>
      <c r="M203" s="57">
        <v>0</v>
      </c>
      <c r="N203" s="57">
        <v>717500</v>
      </c>
      <c r="O203" s="70">
        <v>0</v>
      </c>
      <c r="P203" s="57">
        <v>0</v>
      </c>
      <c r="Q203" s="57">
        <v>0</v>
      </c>
      <c r="R203" s="57">
        <v>0</v>
      </c>
      <c r="S203" s="70">
        <v>0</v>
      </c>
      <c r="T203" s="57">
        <v>0</v>
      </c>
      <c r="U203" s="57">
        <v>0</v>
      </c>
      <c r="V203" s="57">
        <v>0</v>
      </c>
      <c r="W203" s="57"/>
      <c r="X203" s="57"/>
      <c r="Y203" s="57"/>
      <c r="Z203" s="57">
        <v>0</v>
      </c>
      <c r="AA203" s="57">
        <v>0</v>
      </c>
      <c r="AB203" s="57">
        <v>0</v>
      </c>
      <c r="AC203" s="59">
        <v>0</v>
      </c>
      <c r="AD203" s="59">
        <v>0</v>
      </c>
      <c r="AE203" s="59">
        <v>0</v>
      </c>
      <c r="AF203" s="59">
        <v>0</v>
      </c>
      <c r="AG203" s="59">
        <v>0</v>
      </c>
      <c r="AH203" s="59">
        <v>0</v>
      </c>
      <c r="AI203" s="57">
        <v>0</v>
      </c>
      <c r="AJ203" s="57">
        <v>0</v>
      </c>
      <c r="AK203" s="58">
        <v>0</v>
      </c>
      <c r="AL203" s="57">
        <v>0</v>
      </c>
      <c r="AM203" s="57">
        <v>0</v>
      </c>
      <c r="AN203" s="70">
        <v>75</v>
      </c>
      <c r="AO203" s="70">
        <v>127.4</v>
      </c>
      <c r="AP203" s="70">
        <v>0</v>
      </c>
      <c r="AQ203" s="57">
        <v>8043400</v>
      </c>
      <c r="AR203" s="57">
        <v>0</v>
      </c>
      <c r="AS203" s="57">
        <v>0</v>
      </c>
      <c r="AT203" s="57">
        <v>0</v>
      </c>
      <c r="AU203" s="57">
        <v>0</v>
      </c>
      <c r="AV203" s="58">
        <v>8043400</v>
      </c>
      <c r="AW203" s="58">
        <v>0</v>
      </c>
      <c r="AX203" s="58">
        <v>0</v>
      </c>
      <c r="AY203" s="57">
        <v>0</v>
      </c>
      <c r="AZ203" s="58">
        <v>0</v>
      </c>
      <c r="BA203" s="58">
        <v>0</v>
      </c>
      <c r="BB203" s="58">
        <v>8760900</v>
      </c>
      <c r="BC203" s="58">
        <v>0</v>
      </c>
      <c r="BD203" s="58">
        <v>0</v>
      </c>
      <c r="BE203" s="58">
        <v>8760900</v>
      </c>
      <c r="BF203" s="58">
        <v>0</v>
      </c>
      <c r="BG203" s="72">
        <v>75</v>
      </c>
      <c r="BH203" s="72">
        <v>134.4</v>
      </c>
      <c r="BI203" s="72">
        <v>59.400000000000006</v>
      </c>
      <c r="BJ203" s="72">
        <v>79.2</v>
      </c>
      <c r="BK203" s="72">
        <v>134.4</v>
      </c>
      <c r="BL203" s="72">
        <v>59.400000000000006</v>
      </c>
      <c r="BM203" s="72">
        <v>79.2</v>
      </c>
      <c r="BN203" s="150" t="s">
        <v>1342</v>
      </c>
      <c r="BO203" s="72" t="s">
        <v>1474</v>
      </c>
    </row>
    <row r="204" spans="1:67" ht="27.6" customHeight="1">
      <c r="A204" s="55">
        <v>195</v>
      </c>
      <c r="B204" s="145" t="s">
        <v>163</v>
      </c>
      <c r="C204" s="147" t="s">
        <v>876</v>
      </c>
      <c r="D204" s="148" t="s">
        <v>659</v>
      </c>
      <c r="E204" s="145">
        <v>4</v>
      </c>
      <c r="F204" s="146" t="s">
        <v>1236</v>
      </c>
      <c r="G204" s="70">
        <v>0</v>
      </c>
      <c r="H204" s="57">
        <v>0</v>
      </c>
      <c r="I204" s="57">
        <v>0</v>
      </c>
      <c r="J204" s="57">
        <v>0</v>
      </c>
      <c r="K204" s="70">
        <v>15.9</v>
      </c>
      <c r="L204" s="57">
        <v>1629750</v>
      </c>
      <c r="M204" s="57">
        <v>0</v>
      </c>
      <c r="N204" s="57">
        <v>1629750</v>
      </c>
      <c r="O204" s="70">
        <v>30.1</v>
      </c>
      <c r="P204" s="57">
        <v>3085250</v>
      </c>
      <c r="Q204" s="57">
        <v>0</v>
      </c>
      <c r="R204" s="57">
        <v>3085250</v>
      </c>
      <c r="S204" s="70">
        <v>30.3</v>
      </c>
      <c r="T204" s="57">
        <v>3105750</v>
      </c>
      <c r="U204" s="57">
        <v>0</v>
      </c>
      <c r="V204" s="57">
        <v>3105750</v>
      </c>
      <c r="W204" s="57"/>
      <c r="X204" s="57"/>
      <c r="Y204" s="57"/>
      <c r="Z204" s="57">
        <v>0</v>
      </c>
      <c r="AA204" s="57">
        <v>0</v>
      </c>
      <c r="AB204" s="57">
        <v>0</v>
      </c>
      <c r="AC204" s="59">
        <v>0</v>
      </c>
      <c r="AD204" s="59">
        <v>0</v>
      </c>
      <c r="AE204" s="59">
        <v>0</v>
      </c>
      <c r="AF204" s="59">
        <v>0</v>
      </c>
      <c r="AG204" s="59">
        <v>0</v>
      </c>
      <c r="AH204" s="59">
        <v>0</v>
      </c>
      <c r="AI204" s="57">
        <v>0</v>
      </c>
      <c r="AJ204" s="57">
        <v>0</v>
      </c>
      <c r="AK204" s="58">
        <v>0</v>
      </c>
      <c r="AL204" s="57">
        <v>0</v>
      </c>
      <c r="AM204" s="57">
        <v>0</v>
      </c>
      <c r="AN204" s="70">
        <v>255</v>
      </c>
      <c r="AO204" s="70">
        <v>334.1</v>
      </c>
      <c r="AP204" s="70">
        <v>0</v>
      </c>
      <c r="AQ204" s="57">
        <v>0</v>
      </c>
      <c r="AR204" s="57">
        <v>0</v>
      </c>
      <c r="AS204" s="57">
        <v>0</v>
      </c>
      <c r="AT204" s="57">
        <v>0</v>
      </c>
      <c r="AU204" s="57">
        <v>0</v>
      </c>
      <c r="AV204" s="58">
        <v>0</v>
      </c>
      <c r="AW204" s="58">
        <v>0</v>
      </c>
      <c r="AX204" s="58">
        <v>0</v>
      </c>
      <c r="AY204" s="57">
        <v>0</v>
      </c>
      <c r="AZ204" s="58">
        <v>0</v>
      </c>
      <c r="BA204" s="58">
        <v>0</v>
      </c>
      <c r="BB204" s="58">
        <v>4735500</v>
      </c>
      <c r="BC204" s="58">
        <v>0</v>
      </c>
      <c r="BD204" s="58">
        <v>0</v>
      </c>
      <c r="BE204" s="58">
        <v>4735500</v>
      </c>
      <c r="BF204" s="58">
        <v>0</v>
      </c>
      <c r="BG204" s="72">
        <v>255</v>
      </c>
      <c r="BH204" s="72">
        <v>410.40000000000003</v>
      </c>
      <c r="BI204" s="72">
        <v>155.40000000000003</v>
      </c>
      <c r="BJ204" s="72">
        <v>60.941176470588253</v>
      </c>
      <c r="BK204" s="72">
        <v>410.40000000000003</v>
      </c>
      <c r="BL204" s="72">
        <v>155.40000000000003</v>
      </c>
      <c r="BM204" s="72">
        <v>60.941176470588253</v>
      </c>
      <c r="BN204" s="150" t="s">
        <v>1342</v>
      </c>
      <c r="BO204" s="72" t="s">
        <v>1474</v>
      </c>
    </row>
    <row r="205" spans="1:67" ht="27.6" customHeight="1">
      <c r="A205" s="55">
        <v>196</v>
      </c>
      <c r="B205" s="145" t="s">
        <v>164</v>
      </c>
      <c r="C205" s="147" t="s">
        <v>875</v>
      </c>
      <c r="D205" s="148" t="s">
        <v>666</v>
      </c>
      <c r="E205" s="145">
        <v>4</v>
      </c>
      <c r="F205" s="146" t="s">
        <v>1236</v>
      </c>
      <c r="G205" s="70">
        <v>0</v>
      </c>
      <c r="H205" s="57">
        <v>0</v>
      </c>
      <c r="I205" s="57">
        <v>0</v>
      </c>
      <c r="J205" s="57">
        <v>0</v>
      </c>
      <c r="K205" s="70">
        <v>0</v>
      </c>
      <c r="L205" s="57">
        <v>0</v>
      </c>
      <c r="M205" s="57">
        <v>0</v>
      </c>
      <c r="N205" s="57">
        <v>0</v>
      </c>
      <c r="O205" s="70">
        <v>30.1</v>
      </c>
      <c r="P205" s="57">
        <v>3085250</v>
      </c>
      <c r="Q205" s="57">
        <v>3085250</v>
      </c>
      <c r="R205" s="57">
        <v>0</v>
      </c>
      <c r="S205" s="70">
        <v>30.1</v>
      </c>
      <c r="T205" s="57">
        <v>3085250</v>
      </c>
      <c r="U205" s="57">
        <v>3085250</v>
      </c>
      <c r="V205" s="57">
        <v>0</v>
      </c>
      <c r="W205" s="57"/>
      <c r="X205" s="57"/>
      <c r="Y205" s="57"/>
      <c r="Z205" s="57">
        <v>0</v>
      </c>
      <c r="AA205" s="57">
        <v>0</v>
      </c>
      <c r="AB205" s="57">
        <v>0</v>
      </c>
      <c r="AC205" s="59">
        <v>0</v>
      </c>
      <c r="AD205" s="59">
        <v>0</v>
      </c>
      <c r="AE205" s="59">
        <v>0</v>
      </c>
      <c r="AF205" s="59">
        <v>0</v>
      </c>
      <c r="AG205" s="59">
        <v>0</v>
      </c>
      <c r="AH205" s="59">
        <v>0</v>
      </c>
      <c r="AI205" s="57">
        <v>0</v>
      </c>
      <c r="AJ205" s="57">
        <v>0</v>
      </c>
      <c r="AK205" s="58">
        <v>0</v>
      </c>
      <c r="AL205" s="57">
        <v>0</v>
      </c>
      <c r="AM205" s="57">
        <v>0</v>
      </c>
      <c r="AN205" s="70">
        <v>300</v>
      </c>
      <c r="AO205" s="70">
        <v>106.3</v>
      </c>
      <c r="AP205" s="70">
        <v>0</v>
      </c>
      <c r="AQ205" s="57">
        <v>0</v>
      </c>
      <c r="AR205" s="57">
        <v>0</v>
      </c>
      <c r="AS205" s="57">
        <v>5829500</v>
      </c>
      <c r="AT205" s="57">
        <v>0</v>
      </c>
      <c r="AU205" s="57">
        <v>0</v>
      </c>
      <c r="AV205" s="58">
        <v>0</v>
      </c>
      <c r="AW205" s="58">
        <v>5829500</v>
      </c>
      <c r="AX205" s="58">
        <v>15642899.999999996</v>
      </c>
      <c r="AY205" s="57">
        <v>0</v>
      </c>
      <c r="AZ205" s="58">
        <v>0</v>
      </c>
      <c r="BA205" s="58">
        <v>0</v>
      </c>
      <c r="BB205" s="58">
        <v>0</v>
      </c>
      <c r="BC205" s="58">
        <v>5829500</v>
      </c>
      <c r="BD205" s="58">
        <v>15642899.999999996</v>
      </c>
      <c r="BE205" s="58">
        <v>0</v>
      </c>
      <c r="BF205" s="58">
        <v>21472399.999999996</v>
      </c>
      <c r="BG205" s="72">
        <v>300</v>
      </c>
      <c r="BH205" s="72">
        <v>166.5</v>
      </c>
      <c r="BI205" s="72">
        <v>0</v>
      </c>
      <c r="BJ205" s="72">
        <v>0</v>
      </c>
      <c r="BK205" s="72">
        <v>166.5</v>
      </c>
      <c r="BL205" s="72">
        <v>0</v>
      </c>
      <c r="BM205" s="72">
        <v>0</v>
      </c>
      <c r="BN205" s="150" t="s">
        <v>1342</v>
      </c>
      <c r="BO205" s="72" t="s">
        <v>1474</v>
      </c>
    </row>
    <row r="206" spans="1:67" ht="27.6" customHeight="1">
      <c r="A206" s="55">
        <v>197</v>
      </c>
      <c r="B206" s="145" t="s">
        <v>165</v>
      </c>
      <c r="C206" s="147" t="s">
        <v>762</v>
      </c>
      <c r="D206" s="148" t="s">
        <v>677</v>
      </c>
      <c r="E206" s="145">
        <v>4</v>
      </c>
      <c r="F206" s="146" t="s">
        <v>1236</v>
      </c>
      <c r="G206" s="70">
        <v>0</v>
      </c>
      <c r="H206" s="57">
        <v>0</v>
      </c>
      <c r="I206" s="57">
        <v>0</v>
      </c>
      <c r="J206" s="57">
        <v>0</v>
      </c>
      <c r="K206" s="70">
        <v>0</v>
      </c>
      <c r="L206" s="57">
        <v>0</v>
      </c>
      <c r="M206" s="57">
        <v>0</v>
      </c>
      <c r="N206" s="57">
        <v>0</v>
      </c>
      <c r="O206" s="70">
        <v>0</v>
      </c>
      <c r="P206" s="57">
        <v>0</v>
      </c>
      <c r="Q206" s="57">
        <v>0</v>
      </c>
      <c r="R206" s="57">
        <v>0</v>
      </c>
      <c r="S206" s="70">
        <v>0</v>
      </c>
      <c r="T206" s="57">
        <v>0</v>
      </c>
      <c r="U206" s="57">
        <v>0</v>
      </c>
      <c r="V206" s="57">
        <v>0</v>
      </c>
      <c r="W206" s="57"/>
      <c r="X206" s="57"/>
      <c r="Y206" s="57"/>
      <c r="Z206" s="57">
        <v>0</v>
      </c>
      <c r="AA206" s="57">
        <v>0</v>
      </c>
      <c r="AB206" s="57">
        <v>0</v>
      </c>
      <c r="AC206" s="59">
        <v>0</v>
      </c>
      <c r="AD206" s="59">
        <v>0</v>
      </c>
      <c r="AE206" s="59">
        <v>0</v>
      </c>
      <c r="AF206" s="59">
        <v>0</v>
      </c>
      <c r="AG206" s="59">
        <v>0</v>
      </c>
      <c r="AH206" s="59">
        <v>0</v>
      </c>
      <c r="AI206" s="57">
        <v>0</v>
      </c>
      <c r="AJ206" s="57">
        <v>0</v>
      </c>
      <c r="AK206" s="58">
        <v>0</v>
      </c>
      <c r="AL206" s="57">
        <v>0</v>
      </c>
      <c r="AM206" s="57">
        <v>0</v>
      </c>
      <c r="AN206" s="70">
        <v>300</v>
      </c>
      <c r="AO206" s="70">
        <v>113.9</v>
      </c>
      <c r="AP206" s="70">
        <v>0</v>
      </c>
      <c r="AQ206" s="57">
        <v>0</v>
      </c>
      <c r="AR206" s="57">
        <v>0</v>
      </c>
      <c r="AS206" s="57">
        <v>9431100</v>
      </c>
      <c r="AT206" s="57">
        <v>0</v>
      </c>
      <c r="AU206" s="57">
        <v>0</v>
      </c>
      <c r="AV206" s="58">
        <v>0</v>
      </c>
      <c r="AW206" s="58">
        <v>9431100</v>
      </c>
      <c r="AX206" s="58">
        <v>13336049.999999998</v>
      </c>
      <c r="AY206" s="57">
        <v>0</v>
      </c>
      <c r="AZ206" s="58">
        <v>0</v>
      </c>
      <c r="BA206" s="58">
        <v>0</v>
      </c>
      <c r="BB206" s="58">
        <v>0</v>
      </c>
      <c r="BC206" s="58">
        <v>9431100</v>
      </c>
      <c r="BD206" s="58">
        <v>13336049.999999998</v>
      </c>
      <c r="BE206" s="58">
        <v>0</v>
      </c>
      <c r="BF206" s="58">
        <v>22767150</v>
      </c>
      <c r="BG206" s="72">
        <v>300</v>
      </c>
      <c r="BH206" s="72">
        <v>113.9</v>
      </c>
      <c r="BI206" s="72">
        <v>0</v>
      </c>
      <c r="BJ206" s="72">
        <v>0</v>
      </c>
      <c r="BK206" s="72">
        <v>113.9</v>
      </c>
      <c r="BL206" s="72">
        <v>0</v>
      </c>
      <c r="BM206" s="72">
        <v>0</v>
      </c>
      <c r="BN206" s="150" t="s">
        <v>1342</v>
      </c>
      <c r="BO206" s="72" t="s">
        <v>1474</v>
      </c>
    </row>
    <row r="207" spans="1:67" ht="27.6" customHeight="1">
      <c r="A207" s="55">
        <v>198</v>
      </c>
      <c r="B207" s="145" t="s">
        <v>166</v>
      </c>
      <c r="C207" s="147" t="s">
        <v>678</v>
      </c>
      <c r="D207" s="148" t="s">
        <v>635</v>
      </c>
      <c r="E207" s="145">
        <v>4</v>
      </c>
      <c r="F207" s="146" t="s">
        <v>1236</v>
      </c>
      <c r="G207" s="70">
        <v>0</v>
      </c>
      <c r="H207" s="57">
        <v>0</v>
      </c>
      <c r="I207" s="57">
        <v>0</v>
      </c>
      <c r="J207" s="57">
        <v>0</v>
      </c>
      <c r="K207" s="70">
        <v>0</v>
      </c>
      <c r="L207" s="57">
        <v>0</v>
      </c>
      <c r="M207" s="57">
        <v>0</v>
      </c>
      <c r="N207" s="57">
        <v>0</v>
      </c>
      <c r="O207" s="70">
        <v>0</v>
      </c>
      <c r="P207" s="57">
        <v>0</v>
      </c>
      <c r="Q207" s="57">
        <v>0</v>
      </c>
      <c r="R207" s="57">
        <v>0</v>
      </c>
      <c r="S207" s="70">
        <v>0</v>
      </c>
      <c r="T207" s="57">
        <v>0</v>
      </c>
      <c r="U207" s="57">
        <v>0</v>
      </c>
      <c r="V207" s="57">
        <v>0</v>
      </c>
      <c r="W207" s="57"/>
      <c r="X207" s="57"/>
      <c r="Y207" s="57"/>
      <c r="Z207" s="57">
        <v>0</v>
      </c>
      <c r="AA207" s="57">
        <v>0</v>
      </c>
      <c r="AB207" s="57">
        <v>0</v>
      </c>
      <c r="AC207" s="59">
        <v>0</v>
      </c>
      <c r="AD207" s="59">
        <v>0</v>
      </c>
      <c r="AE207" s="59">
        <v>0</v>
      </c>
      <c r="AF207" s="59">
        <v>0</v>
      </c>
      <c r="AG207" s="59">
        <v>0</v>
      </c>
      <c r="AH207" s="59">
        <v>0</v>
      </c>
      <c r="AI207" s="57">
        <v>0</v>
      </c>
      <c r="AJ207" s="57">
        <v>0</v>
      </c>
      <c r="AK207" s="58">
        <v>0</v>
      </c>
      <c r="AL207" s="57">
        <v>0</v>
      </c>
      <c r="AM207" s="57">
        <v>0</v>
      </c>
      <c r="AN207" s="70">
        <v>75</v>
      </c>
      <c r="AO207" s="70">
        <v>163.4</v>
      </c>
      <c r="AP207" s="70">
        <v>0</v>
      </c>
      <c r="AQ207" s="57">
        <v>0</v>
      </c>
      <c r="AR207" s="57">
        <v>0</v>
      </c>
      <c r="AS207" s="57">
        <v>0</v>
      </c>
      <c r="AT207" s="57">
        <v>0</v>
      </c>
      <c r="AU207" s="57">
        <v>2025200</v>
      </c>
      <c r="AV207" s="58">
        <v>0</v>
      </c>
      <c r="AW207" s="58">
        <v>2025200</v>
      </c>
      <c r="AX207" s="58">
        <v>0</v>
      </c>
      <c r="AY207" s="57">
        <v>0</v>
      </c>
      <c r="AZ207" s="58">
        <v>0</v>
      </c>
      <c r="BA207" s="58">
        <v>0</v>
      </c>
      <c r="BB207" s="58">
        <v>0</v>
      </c>
      <c r="BC207" s="58">
        <v>2025200</v>
      </c>
      <c r="BD207" s="58">
        <v>0</v>
      </c>
      <c r="BE207" s="58">
        <v>0</v>
      </c>
      <c r="BF207" s="58">
        <v>2025200</v>
      </c>
      <c r="BG207" s="72">
        <v>75</v>
      </c>
      <c r="BH207" s="72">
        <v>163.4</v>
      </c>
      <c r="BI207" s="72">
        <v>88.4</v>
      </c>
      <c r="BJ207" s="72">
        <v>117.86666666666667</v>
      </c>
      <c r="BK207" s="72">
        <v>163.4</v>
      </c>
      <c r="BL207" s="72">
        <v>88.4</v>
      </c>
      <c r="BM207" s="72">
        <v>117.86666666666667</v>
      </c>
      <c r="BN207" s="150" t="s">
        <v>1342</v>
      </c>
      <c r="BO207" s="72" t="s">
        <v>1474</v>
      </c>
    </row>
    <row r="208" spans="1:67" ht="27.6" customHeight="1">
      <c r="A208" s="55">
        <v>199</v>
      </c>
      <c r="B208" s="145" t="s">
        <v>159</v>
      </c>
      <c r="C208" s="147" t="s">
        <v>870</v>
      </c>
      <c r="D208" s="148" t="s">
        <v>698</v>
      </c>
      <c r="E208" s="145">
        <v>4</v>
      </c>
      <c r="F208" s="146" t="s">
        <v>1237</v>
      </c>
      <c r="G208" s="70">
        <v>0</v>
      </c>
      <c r="H208" s="57">
        <v>0</v>
      </c>
      <c r="I208" s="57">
        <v>0</v>
      </c>
      <c r="J208" s="57">
        <v>0</v>
      </c>
      <c r="K208" s="70">
        <v>0</v>
      </c>
      <c r="L208" s="57">
        <v>0</v>
      </c>
      <c r="M208" s="57">
        <v>0</v>
      </c>
      <c r="N208" s="57">
        <v>0</v>
      </c>
      <c r="O208" s="70">
        <v>150.79999999999995</v>
      </c>
      <c r="P208" s="57">
        <v>15456999.999999994</v>
      </c>
      <c r="Q208" s="57">
        <v>0</v>
      </c>
      <c r="R208" s="57">
        <v>15457000</v>
      </c>
      <c r="S208" s="70">
        <v>106</v>
      </c>
      <c r="T208" s="57">
        <v>10865000</v>
      </c>
      <c r="U208" s="57">
        <v>0</v>
      </c>
      <c r="V208" s="57">
        <v>10864999.999999993</v>
      </c>
      <c r="W208" s="57"/>
      <c r="X208" s="57"/>
      <c r="Y208" s="57"/>
      <c r="Z208" s="57">
        <v>119500</v>
      </c>
      <c r="AA208" s="57">
        <v>0</v>
      </c>
      <c r="AB208" s="57">
        <v>119500</v>
      </c>
      <c r="AC208" s="59">
        <v>684</v>
      </c>
      <c r="AD208" s="59">
        <v>36</v>
      </c>
      <c r="AE208" s="59">
        <v>0</v>
      </c>
      <c r="AF208" s="59">
        <v>0</v>
      </c>
      <c r="AG208" s="59">
        <v>684</v>
      </c>
      <c r="AH208" s="59">
        <v>36</v>
      </c>
      <c r="AI208" s="57">
        <v>35400000</v>
      </c>
      <c r="AJ208" s="57">
        <v>0</v>
      </c>
      <c r="AK208" s="58">
        <v>9450000</v>
      </c>
      <c r="AL208" s="57">
        <v>25950000</v>
      </c>
      <c r="AM208" s="57">
        <v>0</v>
      </c>
      <c r="AN208" s="70">
        <v>240</v>
      </c>
      <c r="AO208" s="70">
        <v>627.79999999999995</v>
      </c>
      <c r="AP208" s="70">
        <v>0</v>
      </c>
      <c r="AQ208" s="57">
        <v>56542100</v>
      </c>
      <c r="AR208" s="57">
        <v>0</v>
      </c>
      <c r="AS208" s="57">
        <v>0</v>
      </c>
      <c r="AT208" s="57">
        <v>0</v>
      </c>
      <c r="AU208" s="57">
        <v>38605250</v>
      </c>
      <c r="AV208" s="58">
        <v>17936850</v>
      </c>
      <c r="AW208" s="58">
        <v>0</v>
      </c>
      <c r="AX208" s="58">
        <v>0</v>
      </c>
      <c r="AY208" s="57">
        <v>0</v>
      </c>
      <c r="AZ208" s="58">
        <v>0</v>
      </c>
      <c r="BA208" s="58">
        <v>0</v>
      </c>
      <c r="BB208" s="58">
        <v>54871349.999999993</v>
      </c>
      <c r="BC208" s="58">
        <v>0</v>
      </c>
      <c r="BD208" s="58">
        <v>0</v>
      </c>
      <c r="BE208" s="58">
        <v>54871349.999999993</v>
      </c>
      <c r="BF208" s="58">
        <v>0</v>
      </c>
      <c r="BG208" s="72">
        <v>240</v>
      </c>
      <c r="BH208" s="72">
        <v>920.59999999999991</v>
      </c>
      <c r="BI208" s="72">
        <v>680.59999999999991</v>
      </c>
      <c r="BJ208" s="72">
        <v>283.58333333333331</v>
      </c>
      <c r="BK208" s="72">
        <v>884.59999999999991</v>
      </c>
      <c r="BL208" s="72">
        <v>644.59999999999991</v>
      </c>
      <c r="BM208" s="72">
        <v>268.58333333333331</v>
      </c>
      <c r="BN208" s="150" t="s">
        <v>1343</v>
      </c>
      <c r="BO208" s="72" t="s">
        <v>1475</v>
      </c>
    </row>
    <row r="209" spans="1:67" ht="27.6" customHeight="1">
      <c r="A209" s="55">
        <v>200</v>
      </c>
      <c r="B209" s="145" t="s">
        <v>162</v>
      </c>
      <c r="C209" s="147" t="s">
        <v>627</v>
      </c>
      <c r="D209" s="148" t="s">
        <v>871</v>
      </c>
      <c r="E209" s="145">
        <v>4</v>
      </c>
      <c r="F209" s="146" t="s">
        <v>1237</v>
      </c>
      <c r="G209" s="70">
        <v>0</v>
      </c>
      <c r="H209" s="57">
        <v>0</v>
      </c>
      <c r="I209" s="57">
        <v>0</v>
      </c>
      <c r="J209" s="57">
        <v>0</v>
      </c>
      <c r="K209" s="70">
        <v>0</v>
      </c>
      <c r="L209" s="57">
        <v>0</v>
      </c>
      <c r="M209" s="57">
        <v>0</v>
      </c>
      <c r="N209" s="57">
        <v>0</v>
      </c>
      <c r="O209" s="70">
        <v>0</v>
      </c>
      <c r="P209" s="57">
        <v>0</v>
      </c>
      <c r="Q209" s="57">
        <v>0</v>
      </c>
      <c r="R209" s="57">
        <v>0</v>
      </c>
      <c r="S209" s="70">
        <v>0</v>
      </c>
      <c r="T209" s="57">
        <v>0</v>
      </c>
      <c r="U209" s="57">
        <v>0</v>
      </c>
      <c r="V209" s="57">
        <v>0</v>
      </c>
      <c r="W209" s="57"/>
      <c r="X209" s="57"/>
      <c r="Y209" s="57"/>
      <c r="Z209" s="57">
        <v>0</v>
      </c>
      <c r="AA209" s="57">
        <v>0</v>
      </c>
      <c r="AB209" s="57">
        <v>0</v>
      </c>
      <c r="AC209" s="59">
        <v>300</v>
      </c>
      <c r="AD209" s="59">
        <v>15</v>
      </c>
      <c r="AE209" s="59">
        <v>0</v>
      </c>
      <c r="AF209" s="59">
        <v>0</v>
      </c>
      <c r="AG209" s="59">
        <v>300</v>
      </c>
      <c r="AH209" s="59">
        <v>15</v>
      </c>
      <c r="AI209" s="57">
        <v>15750000</v>
      </c>
      <c r="AJ209" s="57">
        <v>0</v>
      </c>
      <c r="AK209" s="58">
        <v>4200000</v>
      </c>
      <c r="AL209" s="57">
        <v>11550000</v>
      </c>
      <c r="AM209" s="57">
        <v>0</v>
      </c>
      <c r="AN209" s="70">
        <v>105</v>
      </c>
      <c r="AO209" s="70">
        <v>120.30000000000001</v>
      </c>
      <c r="AP209" s="70">
        <v>0</v>
      </c>
      <c r="AQ209" s="57">
        <v>2088450</v>
      </c>
      <c r="AR209" s="57">
        <v>0</v>
      </c>
      <c r="AS209" s="57">
        <v>0</v>
      </c>
      <c r="AT209" s="57">
        <v>0</v>
      </c>
      <c r="AU209" s="57">
        <v>2088450</v>
      </c>
      <c r="AV209" s="58">
        <v>0</v>
      </c>
      <c r="AW209" s="58">
        <v>0</v>
      </c>
      <c r="AX209" s="58">
        <v>0</v>
      </c>
      <c r="AY209" s="57">
        <v>0</v>
      </c>
      <c r="AZ209" s="58">
        <v>0</v>
      </c>
      <c r="BA209" s="58">
        <v>0</v>
      </c>
      <c r="BB209" s="58">
        <v>11550000</v>
      </c>
      <c r="BC209" s="58">
        <v>0</v>
      </c>
      <c r="BD209" s="58">
        <v>0</v>
      </c>
      <c r="BE209" s="58">
        <v>11550000</v>
      </c>
      <c r="BF209" s="58">
        <v>0</v>
      </c>
      <c r="BG209" s="72">
        <v>105</v>
      </c>
      <c r="BH209" s="72">
        <v>135.30000000000001</v>
      </c>
      <c r="BI209" s="72">
        <v>30.300000000000011</v>
      </c>
      <c r="BJ209" s="72">
        <v>28.857142857142868</v>
      </c>
      <c r="BK209" s="72">
        <v>120.30000000000001</v>
      </c>
      <c r="BL209" s="72">
        <v>15.300000000000011</v>
      </c>
      <c r="BM209" s="72">
        <v>14.571428571428582</v>
      </c>
      <c r="BN209" s="150" t="s">
        <v>1343</v>
      </c>
      <c r="BO209" s="72" t="s">
        <v>1474</v>
      </c>
    </row>
    <row r="210" spans="1:67" ht="27.6" customHeight="1">
      <c r="A210" s="55">
        <v>201</v>
      </c>
      <c r="B210" s="145" t="s">
        <v>160</v>
      </c>
      <c r="C210" s="147" t="s">
        <v>872</v>
      </c>
      <c r="D210" s="148" t="s">
        <v>821</v>
      </c>
      <c r="E210" s="145">
        <v>4</v>
      </c>
      <c r="F210" s="146" t="s">
        <v>1237</v>
      </c>
      <c r="G210" s="70">
        <v>47</v>
      </c>
      <c r="H210" s="57">
        <v>4817500</v>
      </c>
      <c r="I210" s="57">
        <v>0</v>
      </c>
      <c r="J210" s="57">
        <v>4817500</v>
      </c>
      <c r="K210" s="70">
        <v>0</v>
      </c>
      <c r="L210" s="57">
        <v>0</v>
      </c>
      <c r="M210" s="57">
        <v>0</v>
      </c>
      <c r="N210" s="57">
        <v>0</v>
      </c>
      <c r="O210" s="70">
        <v>105.89999999999999</v>
      </c>
      <c r="P210" s="57">
        <v>10854750</v>
      </c>
      <c r="Q210" s="57">
        <v>0</v>
      </c>
      <c r="R210" s="57">
        <v>10854750</v>
      </c>
      <c r="S210" s="70">
        <v>106.30000000000001</v>
      </c>
      <c r="T210" s="57">
        <v>10895750.000000002</v>
      </c>
      <c r="U210" s="57">
        <v>0</v>
      </c>
      <c r="V210" s="57">
        <v>10895750</v>
      </c>
      <c r="W210" s="57"/>
      <c r="X210" s="57"/>
      <c r="Y210" s="57"/>
      <c r="Z210" s="57">
        <v>112500</v>
      </c>
      <c r="AA210" s="57">
        <v>0</v>
      </c>
      <c r="AB210" s="57">
        <v>112500</v>
      </c>
      <c r="AC210" s="59">
        <v>340</v>
      </c>
      <c r="AD210" s="59">
        <v>17</v>
      </c>
      <c r="AE210" s="59">
        <v>0</v>
      </c>
      <c r="AF210" s="59">
        <v>0</v>
      </c>
      <c r="AG210" s="59">
        <v>340</v>
      </c>
      <c r="AH210" s="59">
        <v>17</v>
      </c>
      <c r="AI210" s="57">
        <v>17850000</v>
      </c>
      <c r="AJ210" s="57">
        <v>0</v>
      </c>
      <c r="AK210" s="58">
        <v>5250000</v>
      </c>
      <c r="AL210" s="57">
        <v>12600000</v>
      </c>
      <c r="AM210" s="57">
        <v>0</v>
      </c>
      <c r="AN210" s="70">
        <v>300</v>
      </c>
      <c r="AO210" s="70">
        <v>981.1</v>
      </c>
      <c r="AP210" s="70">
        <v>0</v>
      </c>
      <c r="AQ210" s="57">
        <v>83823750</v>
      </c>
      <c r="AR210" s="57">
        <v>0</v>
      </c>
      <c r="AS210" s="57">
        <v>0</v>
      </c>
      <c r="AT210" s="57">
        <v>0</v>
      </c>
      <c r="AU210" s="57">
        <v>78761250</v>
      </c>
      <c r="AV210" s="58">
        <v>5062500</v>
      </c>
      <c r="AW210" s="58">
        <v>0</v>
      </c>
      <c r="AX210" s="58">
        <v>0</v>
      </c>
      <c r="AY210" s="57">
        <v>0</v>
      </c>
      <c r="AZ210" s="58">
        <v>0</v>
      </c>
      <c r="BA210" s="58">
        <v>0</v>
      </c>
      <c r="BB210" s="58">
        <v>28670750</v>
      </c>
      <c r="BC210" s="58">
        <v>0</v>
      </c>
      <c r="BD210" s="58">
        <v>0</v>
      </c>
      <c r="BE210" s="58">
        <v>28670750</v>
      </c>
      <c r="BF210" s="58">
        <v>0</v>
      </c>
      <c r="BG210" s="72">
        <v>300</v>
      </c>
      <c r="BH210" s="72">
        <v>1257.3</v>
      </c>
      <c r="BI210" s="72">
        <v>957.3</v>
      </c>
      <c r="BJ210" s="72">
        <v>319.09999999999997</v>
      </c>
      <c r="BK210" s="72">
        <v>1240.3</v>
      </c>
      <c r="BL210" s="72">
        <v>940.3</v>
      </c>
      <c r="BM210" s="72">
        <v>313.43333333333334</v>
      </c>
      <c r="BN210" s="150" t="s">
        <v>1343</v>
      </c>
      <c r="BO210" s="72" t="s">
        <v>1475</v>
      </c>
    </row>
    <row r="211" spans="1:67" ht="27.6" customHeight="1">
      <c r="A211" s="55">
        <v>202</v>
      </c>
      <c r="B211" s="145" t="s">
        <v>161</v>
      </c>
      <c r="C211" s="147" t="s">
        <v>873</v>
      </c>
      <c r="D211" s="148" t="s">
        <v>874</v>
      </c>
      <c r="E211" s="145">
        <v>4</v>
      </c>
      <c r="F211" s="146" t="s">
        <v>1237</v>
      </c>
      <c r="G211" s="70">
        <v>0</v>
      </c>
      <c r="H211" s="57">
        <v>0</v>
      </c>
      <c r="I211" s="57">
        <v>0</v>
      </c>
      <c r="J211" s="57">
        <v>0</v>
      </c>
      <c r="K211" s="70">
        <v>0</v>
      </c>
      <c r="L211" s="57">
        <v>0</v>
      </c>
      <c r="M211" s="57">
        <v>0</v>
      </c>
      <c r="N211" s="57">
        <v>0</v>
      </c>
      <c r="O211" s="70">
        <v>60.300000000000004</v>
      </c>
      <c r="P211" s="57">
        <v>6180750</v>
      </c>
      <c r="Q211" s="57">
        <v>0</v>
      </c>
      <c r="R211" s="57">
        <v>6180750</v>
      </c>
      <c r="S211" s="70">
        <v>46.4</v>
      </c>
      <c r="T211" s="57">
        <v>4756000</v>
      </c>
      <c r="U211" s="57">
        <v>0</v>
      </c>
      <c r="V211" s="57">
        <v>4756000</v>
      </c>
      <c r="W211" s="57"/>
      <c r="X211" s="57"/>
      <c r="Y211" s="57"/>
      <c r="Z211" s="57">
        <v>0</v>
      </c>
      <c r="AA211" s="57">
        <v>0</v>
      </c>
      <c r="AB211" s="57">
        <v>0</v>
      </c>
      <c r="AC211" s="59">
        <v>732</v>
      </c>
      <c r="AD211" s="59">
        <v>39</v>
      </c>
      <c r="AE211" s="59">
        <v>0</v>
      </c>
      <c r="AF211" s="59">
        <v>0</v>
      </c>
      <c r="AG211" s="59">
        <v>732</v>
      </c>
      <c r="AH211" s="59">
        <v>39</v>
      </c>
      <c r="AI211" s="57">
        <v>37650000</v>
      </c>
      <c r="AJ211" s="57">
        <v>0</v>
      </c>
      <c r="AK211" s="58">
        <v>9650000</v>
      </c>
      <c r="AL211" s="57">
        <v>28000000</v>
      </c>
      <c r="AM211" s="57">
        <v>0</v>
      </c>
      <c r="AN211" s="70">
        <v>255</v>
      </c>
      <c r="AO211" s="70">
        <v>785.5</v>
      </c>
      <c r="AP211" s="70">
        <v>0</v>
      </c>
      <c r="AQ211" s="57">
        <v>66881250</v>
      </c>
      <c r="AR211" s="57">
        <v>0</v>
      </c>
      <c r="AS211" s="57">
        <v>0</v>
      </c>
      <c r="AT211" s="57">
        <v>0</v>
      </c>
      <c r="AU211" s="57">
        <v>39858000</v>
      </c>
      <c r="AV211" s="58">
        <v>27023250</v>
      </c>
      <c r="AW211" s="58">
        <v>0</v>
      </c>
      <c r="AX211" s="58">
        <v>0</v>
      </c>
      <c r="AY211" s="57">
        <v>0</v>
      </c>
      <c r="AZ211" s="58">
        <v>0</v>
      </c>
      <c r="BA211" s="58">
        <v>0</v>
      </c>
      <c r="BB211" s="58">
        <v>59779250</v>
      </c>
      <c r="BC211" s="58">
        <v>0</v>
      </c>
      <c r="BD211" s="58">
        <v>0</v>
      </c>
      <c r="BE211" s="58">
        <v>59779250</v>
      </c>
      <c r="BF211" s="58">
        <v>0</v>
      </c>
      <c r="BG211" s="72">
        <v>255</v>
      </c>
      <c r="BH211" s="72">
        <v>931.2</v>
      </c>
      <c r="BI211" s="72">
        <v>676.2</v>
      </c>
      <c r="BJ211" s="72">
        <v>265.1764705882353</v>
      </c>
      <c r="BK211" s="72">
        <v>892.2</v>
      </c>
      <c r="BL211" s="72">
        <v>637.20000000000005</v>
      </c>
      <c r="BM211" s="72">
        <v>249.88235294117649</v>
      </c>
      <c r="BN211" s="150" t="s">
        <v>1343</v>
      </c>
      <c r="BO211" s="72" t="s">
        <v>1475</v>
      </c>
    </row>
    <row r="212" spans="1:67" ht="27.6" customHeight="1">
      <c r="A212" s="55">
        <v>203</v>
      </c>
      <c r="B212" s="145" t="s">
        <v>1171</v>
      </c>
      <c r="C212" s="147" t="s">
        <v>916</v>
      </c>
      <c r="D212" s="148" t="s">
        <v>886</v>
      </c>
      <c r="E212" s="145">
        <v>4</v>
      </c>
      <c r="F212" s="146" t="s">
        <v>1237</v>
      </c>
      <c r="G212" s="70">
        <v>0</v>
      </c>
      <c r="H212" s="57">
        <v>0</v>
      </c>
      <c r="I212" s="57">
        <v>0</v>
      </c>
      <c r="J212" s="57">
        <v>0</v>
      </c>
      <c r="K212" s="70">
        <v>0</v>
      </c>
      <c r="L212" s="57">
        <v>0</v>
      </c>
      <c r="M212" s="57">
        <v>0</v>
      </c>
      <c r="N212" s="57">
        <v>0</v>
      </c>
      <c r="O212" s="70">
        <v>30.1</v>
      </c>
      <c r="P212" s="57">
        <v>3085250</v>
      </c>
      <c r="Q212" s="57">
        <v>0</v>
      </c>
      <c r="R212" s="57">
        <v>3085250</v>
      </c>
      <c r="S212" s="70">
        <v>45.300000000000004</v>
      </c>
      <c r="T212" s="57">
        <v>4643250</v>
      </c>
      <c r="U212" s="57">
        <v>0</v>
      </c>
      <c r="V212" s="57">
        <v>4643250</v>
      </c>
      <c r="W212" s="57"/>
      <c r="X212" s="57"/>
      <c r="Y212" s="57"/>
      <c r="Z212" s="57">
        <v>112500</v>
      </c>
      <c r="AA212" s="57">
        <v>0</v>
      </c>
      <c r="AB212" s="57">
        <v>112500</v>
      </c>
      <c r="AC212" s="59">
        <v>380</v>
      </c>
      <c r="AD212" s="59">
        <v>19</v>
      </c>
      <c r="AE212" s="59">
        <v>0</v>
      </c>
      <c r="AF212" s="59">
        <v>0</v>
      </c>
      <c r="AG212" s="59">
        <v>380</v>
      </c>
      <c r="AH212" s="59">
        <v>19</v>
      </c>
      <c r="AI212" s="57">
        <v>19950000</v>
      </c>
      <c r="AJ212" s="57">
        <v>0</v>
      </c>
      <c r="AK212" s="58">
        <v>4200000</v>
      </c>
      <c r="AL212" s="57">
        <v>15750000</v>
      </c>
      <c r="AM212" s="57">
        <v>0</v>
      </c>
      <c r="AN212" s="70">
        <v>300</v>
      </c>
      <c r="AO212" s="70">
        <v>761.2</v>
      </c>
      <c r="AP212" s="70">
        <v>0</v>
      </c>
      <c r="AQ212" s="57">
        <v>59085000</v>
      </c>
      <c r="AR212" s="57">
        <v>0</v>
      </c>
      <c r="AS212" s="57">
        <v>0</v>
      </c>
      <c r="AT212" s="57">
        <v>0</v>
      </c>
      <c r="AU212" s="57">
        <v>21840000</v>
      </c>
      <c r="AV212" s="58">
        <v>37245000</v>
      </c>
      <c r="AW212" s="58">
        <v>0</v>
      </c>
      <c r="AX212" s="58">
        <v>0</v>
      </c>
      <c r="AY212" s="57">
        <v>0</v>
      </c>
      <c r="AZ212" s="58">
        <v>0</v>
      </c>
      <c r="BA212" s="58">
        <v>0</v>
      </c>
      <c r="BB212" s="58">
        <v>57750750</v>
      </c>
      <c r="BC212" s="58">
        <v>0</v>
      </c>
      <c r="BD212" s="58">
        <v>0</v>
      </c>
      <c r="BE212" s="58">
        <v>57750750</v>
      </c>
      <c r="BF212" s="58">
        <v>0</v>
      </c>
      <c r="BG212" s="72">
        <v>300</v>
      </c>
      <c r="BH212" s="72">
        <v>855.6</v>
      </c>
      <c r="BI212" s="72">
        <v>555.6</v>
      </c>
      <c r="BJ212" s="72">
        <v>185.20000000000002</v>
      </c>
      <c r="BK212" s="72">
        <v>836.6</v>
      </c>
      <c r="BL212" s="72">
        <v>536.6</v>
      </c>
      <c r="BM212" s="72">
        <v>178.86666666666667</v>
      </c>
      <c r="BN212" s="150" t="s">
        <v>1343</v>
      </c>
      <c r="BO212" s="72" t="s">
        <v>1475</v>
      </c>
    </row>
    <row r="213" spans="1:67" ht="27.6" customHeight="1">
      <c r="A213" s="55">
        <v>204</v>
      </c>
      <c r="B213" s="145" t="s">
        <v>1172</v>
      </c>
      <c r="C213" s="147" t="s">
        <v>1173</v>
      </c>
      <c r="D213" s="148" t="s">
        <v>784</v>
      </c>
      <c r="E213" s="145">
        <v>4</v>
      </c>
      <c r="F213" s="146" t="s">
        <v>1237</v>
      </c>
      <c r="G213" s="70">
        <v>0</v>
      </c>
      <c r="H213" s="57">
        <v>0</v>
      </c>
      <c r="I213" s="57">
        <v>0</v>
      </c>
      <c r="J213" s="57">
        <v>0</v>
      </c>
      <c r="K213" s="70">
        <v>0</v>
      </c>
      <c r="L213" s="57">
        <v>0</v>
      </c>
      <c r="M213" s="57">
        <v>0</v>
      </c>
      <c r="N213" s="57">
        <v>0</v>
      </c>
      <c r="O213" s="70">
        <v>0</v>
      </c>
      <c r="P213" s="57">
        <v>0</v>
      </c>
      <c r="Q213" s="57">
        <v>0</v>
      </c>
      <c r="R213" s="57">
        <v>0</v>
      </c>
      <c r="S213" s="70">
        <v>0</v>
      </c>
      <c r="T213" s="57">
        <v>0</v>
      </c>
      <c r="U213" s="57">
        <v>0</v>
      </c>
      <c r="V213" s="57">
        <v>0</v>
      </c>
      <c r="W213" s="57"/>
      <c r="X213" s="57"/>
      <c r="Y213" s="57"/>
      <c r="Z213" s="57">
        <v>0</v>
      </c>
      <c r="AA213" s="57">
        <v>0</v>
      </c>
      <c r="AB213" s="57">
        <v>0</v>
      </c>
      <c r="AC213" s="59">
        <v>36</v>
      </c>
      <c r="AD213" s="59">
        <v>6</v>
      </c>
      <c r="AE213" s="59">
        <v>0</v>
      </c>
      <c r="AF213" s="59">
        <v>0</v>
      </c>
      <c r="AG213" s="59">
        <v>36</v>
      </c>
      <c r="AH213" s="59">
        <v>6</v>
      </c>
      <c r="AI213" s="57">
        <v>2400000</v>
      </c>
      <c r="AJ213" s="57">
        <v>0</v>
      </c>
      <c r="AK213" s="58">
        <v>0</v>
      </c>
      <c r="AL213" s="57">
        <v>2400000</v>
      </c>
      <c r="AM213" s="57">
        <v>0</v>
      </c>
      <c r="AN213" s="70">
        <v>300</v>
      </c>
      <c r="AO213" s="70">
        <v>522.20000000000005</v>
      </c>
      <c r="AP213" s="70">
        <v>0</v>
      </c>
      <c r="AQ213" s="57">
        <v>23331000</v>
      </c>
      <c r="AR213" s="57">
        <v>0</v>
      </c>
      <c r="AS213" s="57">
        <v>0</v>
      </c>
      <c r="AT213" s="57">
        <v>0</v>
      </c>
      <c r="AU213" s="57">
        <v>12526500</v>
      </c>
      <c r="AV213" s="58">
        <v>10804500</v>
      </c>
      <c r="AW213" s="58">
        <v>0</v>
      </c>
      <c r="AX213" s="58">
        <v>0</v>
      </c>
      <c r="AY213" s="57">
        <v>0</v>
      </c>
      <c r="AZ213" s="58">
        <v>0</v>
      </c>
      <c r="BA213" s="58">
        <v>0</v>
      </c>
      <c r="BB213" s="58">
        <v>13204500</v>
      </c>
      <c r="BC213" s="58">
        <v>0</v>
      </c>
      <c r="BD213" s="58">
        <v>0</v>
      </c>
      <c r="BE213" s="58">
        <v>13204500</v>
      </c>
      <c r="BF213" s="58">
        <v>0</v>
      </c>
      <c r="BG213" s="72">
        <v>300</v>
      </c>
      <c r="BH213" s="72">
        <v>528.20000000000005</v>
      </c>
      <c r="BI213" s="72">
        <v>228.20000000000005</v>
      </c>
      <c r="BJ213" s="72">
        <v>76.066666666666677</v>
      </c>
      <c r="BK213" s="72">
        <v>522.20000000000005</v>
      </c>
      <c r="BL213" s="72">
        <v>222.20000000000005</v>
      </c>
      <c r="BM213" s="72">
        <v>74.066666666666677</v>
      </c>
      <c r="BN213" s="150" t="s">
        <v>1343</v>
      </c>
      <c r="BO213" s="72" t="s">
        <v>1474</v>
      </c>
    </row>
    <row r="214" spans="1:67" ht="27.6" customHeight="1">
      <c r="A214" s="55">
        <v>205</v>
      </c>
      <c r="B214" s="145" t="s">
        <v>146</v>
      </c>
      <c r="C214" s="147" t="s">
        <v>877</v>
      </c>
      <c r="D214" s="148" t="s">
        <v>833</v>
      </c>
      <c r="E214" s="145">
        <v>4</v>
      </c>
      <c r="F214" s="146" t="s">
        <v>1238</v>
      </c>
      <c r="G214" s="70">
        <v>0</v>
      </c>
      <c r="H214" s="57">
        <v>0</v>
      </c>
      <c r="I214" s="57">
        <v>0</v>
      </c>
      <c r="J214" s="57">
        <v>0</v>
      </c>
      <c r="K214" s="70">
        <v>0</v>
      </c>
      <c r="L214" s="57">
        <v>0</v>
      </c>
      <c r="M214" s="57">
        <v>0</v>
      </c>
      <c r="N214" s="57">
        <v>0</v>
      </c>
      <c r="O214" s="70">
        <v>75.399999999999991</v>
      </c>
      <c r="P214" s="57">
        <v>7728499.9999999991</v>
      </c>
      <c r="Q214" s="57">
        <v>0</v>
      </c>
      <c r="R214" s="57">
        <v>7728500</v>
      </c>
      <c r="S214" s="70">
        <v>75.399999999999991</v>
      </c>
      <c r="T214" s="57">
        <v>7728499.9999999991</v>
      </c>
      <c r="U214" s="57">
        <v>0</v>
      </c>
      <c r="V214" s="57">
        <v>7728499.9999999981</v>
      </c>
      <c r="W214" s="57"/>
      <c r="X214" s="57"/>
      <c r="Y214" s="57"/>
      <c r="Z214" s="57">
        <v>136000</v>
      </c>
      <c r="AA214" s="57">
        <v>0</v>
      </c>
      <c r="AB214" s="57">
        <v>136000</v>
      </c>
      <c r="AC214" s="59">
        <v>380</v>
      </c>
      <c r="AD214" s="59">
        <v>19</v>
      </c>
      <c r="AE214" s="59">
        <v>0</v>
      </c>
      <c r="AF214" s="59">
        <v>0</v>
      </c>
      <c r="AG214" s="59">
        <v>380</v>
      </c>
      <c r="AH214" s="59">
        <v>19</v>
      </c>
      <c r="AI214" s="57">
        <v>19950000</v>
      </c>
      <c r="AJ214" s="57">
        <v>0</v>
      </c>
      <c r="AK214" s="58">
        <v>0</v>
      </c>
      <c r="AL214" s="57">
        <v>19950000</v>
      </c>
      <c r="AM214" s="57">
        <v>0</v>
      </c>
      <c r="AN214" s="70">
        <v>240</v>
      </c>
      <c r="AO214" s="70">
        <v>1257.5999999999999</v>
      </c>
      <c r="AP214" s="70">
        <v>0</v>
      </c>
      <c r="AQ214" s="57">
        <v>149102400</v>
      </c>
      <c r="AR214" s="57">
        <v>0</v>
      </c>
      <c r="AS214" s="57">
        <v>0</v>
      </c>
      <c r="AT214" s="57">
        <v>0</v>
      </c>
      <c r="AU214" s="57">
        <v>91048950</v>
      </c>
      <c r="AV214" s="58">
        <v>58053450</v>
      </c>
      <c r="AW214" s="58">
        <v>0</v>
      </c>
      <c r="AX214" s="58">
        <v>0</v>
      </c>
      <c r="AY214" s="57">
        <v>0</v>
      </c>
      <c r="AZ214" s="58">
        <v>0</v>
      </c>
      <c r="BA214" s="58">
        <v>0</v>
      </c>
      <c r="BB214" s="58">
        <v>85867950</v>
      </c>
      <c r="BC214" s="58">
        <v>0</v>
      </c>
      <c r="BD214" s="58">
        <v>0</v>
      </c>
      <c r="BE214" s="58">
        <v>85867950</v>
      </c>
      <c r="BF214" s="58">
        <v>0</v>
      </c>
      <c r="BG214" s="72">
        <v>240</v>
      </c>
      <c r="BH214" s="72">
        <v>1427.3999999999999</v>
      </c>
      <c r="BI214" s="72">
        <v>1187.3999999999999</v>
      </c>
      <c r="BJ214" s="72">
        <v>494.75</v>
      </c>
      <c r="BK214" s="72">
        <v>1408.3999999999999</v>
      </c>
      <c r="BL214" s="72">
        <v>1168.3999999999999</v>
      </c>
      <c r="BM214" s="72">
        <v>486.83333333333331</v>
      </c>
      <c r="BN214" s="150" t="s">
        <v>1344</v>
      </c>
      <c r="BO214" s="72" t="s">
        <v>1475</v>
      </c>
    </row>
    <row r="215" spans="1:67" ht="27.6" customHeight="1">
      <c r="A215" s="55">
        <v>206</v>
      </c>
      <c r="B215" s="145" t="s">
        <v>147</v>
      </c>
      <c r="C215" s="147" t="s">
        <v>880</v>
      </c>
      <c r="D215" s="148" t="s">
        <v>775</v>
      </c>
      <c r="E215" s="145">
        <v>4</v>
      </c>
      <c r="F215" s="146" t="s">
        <v>1238</v>
      </c>
      <c r="G215" s="70">
        <v>0</v>
      </c>
      <c r="H215" s="57">
        <v>0</v>
      </c>
      <c r="I215" s="57">
        <v>0</v>
      </c>
      <c r="J215" s="57">
        <v>0</v>
      </c>
      <c r="K215" s="70">
        <v>0</v>
      </c>
      <c r="L215" s="57">
        <v>0</v>
      </c>
      <c r="M215" s="57">
        <v>0</v>
      </c>
      <c r="N215" s="57">
        <v>0</v>
      </c>
      <c r="O215" s="70">
        <v>90.499999999999986</v>
      </c>
      <c r="P215" s="57">
        <v>9276249.9999999981</v>
      </c>
      <c r="Q215" s="57">
        <v>0</v>
      </c>
      <c r="R215" s="57">
        <v>9276250</v>
      </c>
      <c r="S215" s="70">
        <v>90.899999999999991</v>
      </c>
      <c r="T215" s="57">
        <v>9317250</v>
      </c>
      <c r="U215" s="57">
        <v>0</v>
      </c>
      <c r="V215" s="57">
        <v>9317250</v>
      </c>
      <c r="W215" s="57"/>
      <c r="X215" s="57"/>
      <c r="Y215" s="57"/>
      <c r="Z215" s="57">
        <v>112500</v>
      </c>
      <c r="AA215" s="57">
        <v>0</v>
      </c>
      <c r="AB215" s="57">
        <v>112500</v>
      </c>
      <c r="AC215" s="59">
        <v>340</v>
      </c>
      <c r="AD215" s="59">
        <v>17</v>
      </c>
      <c r="AE215" s="59">
        <v>0</v>
      </c>
      <c r="AF215" s="59">
        <v>0</v>
      </c>
      <c r="AG215" s="59">
        <v>340</v>
      </c>
      <c r="AH215" s="59">
        <v>17</v>
      </c>
      <c r="AI215" s="57">
        <v>17850000</v>
      </c>
      <c r="AJ215" s="57">
        <v>0</v>
      </c>
      <c r="AK215" s="58">
        <v>0</v>
      </c>
      <c r="AL215" s="57">
        <v>17850000</v>
      </c>
      <c r="AM215" s="57">
        <v>0</v>
      </c>
      <c r="AN215" s="70">
        <v>280</v>
      </c>
      <c r="AO215" s="70">
        <v>583.6</v>
      </c>
      <c r="AP215" s="70">
        <v>0</v>
      </c>
      <c r="AQ215" s="57">
        <v>41355000</v>
      </c>
      <c r="AR215" s="57">
        <v>0</v>
      </c>
      <c r="AS215" s="57">
        <v>0</v>
      </c>
      <c r="AT215" s="57">
        <v>0</v>
      </c>
      <c r="AU215" s="57">
        <v>11138400</v>
      </c>
      <c r="AV215" s="58">
        <v>30216600</v>
      </c>
      <c r="AW215" s="58">
        <v>0</v>
      </c>
      <c r="AX215" s="58">
        <v>0</v>
      </c>
      <c r="AY215" s="57">
        <v>0</v>
      </c>
      <c r="AZ215" s="58">
        <v>0</v>
      </c>
      <c r="BA215" s="58">
        <v>0</v>
      </c>
      <c r="BB215" s="58">
        <v>57496350</v>
      </c>
      <c r="BC215" s="58">
        <v>0</v>
      </c>
      <c r="BD215" s="58">
        <v>0</v>
      </c>
      <c r="BE215" s="58">
        <v>57496350</v>
      </c>
      <c r="BF215" s="58">
        <v>0</v>
      </c>
      <c r="BG215" s="72">
        <v>280</v>
      </c>
      <c r="BH215" s="72">
        <v>782</v>
      </c>
      <c r="BI215" s="72">
        <v>502</v>
      </c>
      <c r="BJ215" s="72">
        <v>179.28571428571431</v>
      </c>
      <c r="BK215" s="72">
        <v>765</v>
      </c>
      <c r="BL215" s="72">
        <v>485</v>
      </c>
      <c r="BM215" s="72">
        <v>173.21428571428572</v>
      </c>
      <c r="BN215" s="150" t="s">
        <v>1344</v>
      </c>
      <c r="BO215" s="72" t="s">
        <v>1475</v>
      </c>
    </row>
    <row r="216" spans="1:67" ht="27.6" customHeight="1">
      <c r="A216" s="55">
        <v>207</v>
      </c>
      <c r="B216" s="145" t="s">
        <v>5</v>
      </c>
      <c r="C216" s="147" t="s">
        <v>774</v>
      </c>
      <c r="D216" s="148" t="s">
        <v>630</v>
      </c>
      <c r="E216" s="145">
        <v>4</v>
      </c>
      <c r="F216" s="146" t="s">
        <v>1238</v>
      </c>
      <c r="G216" s="70">
        <v>50.900000000000006</v>
      </c>
      <c r="H216" s="57">
        <v>5217250</v>
      </c>
      <c r="I216" s="57">
        <v>0</v>
      </c>
      <c r="J216" s="57">
        <v>5217250</v>
      </c>
      <c r="K216" s="70">
        <v>0</v>
      </c>
      <c r="L216" s="57">
        <v>0</v>
      </c>
      <c r="M216" s="57">
        <v>0</v>
      </c>
      <c r="N216" s="57">
        <v>0</v>
      </c>
      <c r="O216" s="70">
        <v>76.200000000000017</v>
      </c>
      <c r="P216" s="57">
        <v>7810500.0000000019</v>
      </c>
      <c r="Q216" s="57">
        <v>0</v>
      </c>
      <c r="R216" s="57">
        <v>7810500</v>
      </c>
      <c r="S216" s="70">
        <v>167.59999999999994</v>
      </c>
      <c r="T216" s="57">
        <v>17178999.999999993</v>
      </c>
      <c r="U216" s="57">
        <v>0</v>
      </c>
      <c r="V216" s="57">
        <v>17178999.999999993</v>
      </c>
      <c r="W216" s="57"/>
      <c r="X216" s="57"/>
      <c r="Y216" s="57"/>
      <c r="Z216" s="57">
        <v>119500</v>
      </c>
      <c r="AA216" s="57">
        <v>0</v>
      </c>
      <c r="AB216" s="57">
        <v>119500</v>
      </c>
      <c r="AC216" s="59">
        <v>40</v>
      </c>
      <c r="AD216" s="59">
        <v>2</v>
      </c>
      <c r="AE216" s="59">
        <v>0</v>
      </c>
      <c r="AF216" s="59">
        <v>0</v>
      </c>
      <c r="AG216" s="59">
        <v>40</v>
      </c>
      <c r="AH216" s="59">
        <v>2</v>
      </c>
      <c r="AI216" s="57">
        <v>2100000</v>
      </c>
      <c r="AJ216" s="57">
        <v>0</v>
      </c>
      <c r="AK216" s="58">
        <v>0</v>
      </c>
      <c r="AL216" s="57">
        <v>2100000</v>
      </c>
      <c r="AM216" s="57">
        <v>0</v>
      </c>
      <c r="AN216" s="70">
        <v>90</v>
      </c>
      <c r="AO216" s="70">
        <v>717.8</v>
      </c>
      <c r="AP216" s="70">
        <v>0</v>
      </c>
      <c r="AQ216" s="57">
        <v>80122100</v>
      </c>
      <c r="AR216" s="57">
        <v>0</v>
      </c>
      <c r="AS216" s="57">
        <v>0</v>
      </c>
      <c r="AT216" s="57">
        <v>0</v>
      </c>
      <c r="AU216" s="57">
        <v>36227100</v>
      </c>
      <c r="AV216" s="58">
        <v>43895000</v>
      </c>
      <c r="AW216" s="58">
        <v>0</v>
      </c>
      <c r="AX216" s="58">
        <v>0</v>
      </c>
      <c r="AY216" s="57">
        <v>0</v>
      </c>
      <c r="AZ216" s="58">
        <v>0</v>
      </c>
      <c r="BA216" s="58">
        <v>0</v>
      </c>
      <c r="BB216" s="58">
        <v>63293499.999999993</v>
      </c>
      <c r="BC216" s="58">
        <v>0</v>
      </c>
      <c r="BD216" s="58">
        <v>0</v>
      </c>
      <c r="BE216" s="58">
        <v>63293499.999999993</v>
      </c>
      <c r="BF216" s="58">
        <v>0</v>
      </c>
      <c r="BG216" s="72">
        <v>90</v>
      </c>
      <c r="BH216" s="72">
        <v>1014.4999999999999</v>
      </c>
      <c r="BI216" s="72">
        <v>924.49999999999989</v>
      </c>
      <c r="BJ216" s="72">
        <v>1027.2222222222219</v>
      </c>
      <c r="BK216" s="72">
        <v>1012.4999999999999</v>
      </c>
      <c r="BL216" s="72">
        <v>922.49999999999989</v>
      </c>
      <c r="BM216" s="72">
        <v>1024.9999999999998</v>
      </c>
      <c r="BN216" s="150" t="s">
        <v>1344</v>
      </c>
      <c r="BO216" s="72" t="s">
        <v>1475</v>
      </c>
    </row>
    <row r="217" spans="1:67" ht="27.6" customHeight="1">
      <c r="A217" s="55">
        <v>208</v>
      </c>
      <c r="B217" s="145" t="s">
        <v>149</v>
      </c>
      <c r="C217" s="147" t="s">
        <v>881</v>
      </c>
      <c r="D217" s="148" t="s">
        <v>709</v>
      </c>
      <c r="E217" s="145">
        <v>4</v>
      </c>
      <c r="F217" s="146" t="s">
        <v>1238</v>
      </c>
      <c r="G217" s="70">
        <v>0</v>
      </c>
      <c r="H217" s="57">
        <v>0</v>
      </c>
      <c r="I217" s="57">
        <v>0</v>
      </c>
      <c r="J217" s="57">
        <v>0</v>
      </c>
      <c r="K217" s="70">
        <v>0</v>
      </c>
      <c r="L217" s="57">
        <v>0</v>
      </c>
      <c r="M217" s="57">
        <v>0</v>
      </c>
      <c r="N217" s="57">
        <v>0</v>
      </c>
      <c r="O217" s="70">
        <v>0</v>
      </c>
      <c r="P217" s="57">
        <v>0</v>
      </c>
      <c r="Q217" s="57">
        <v>0</v>
      </c>
      <c r="R217" s="57">
        <v>0</v>
      </c>
      <c r="S217" s="70">
        <v>60.800000000000004</v>
      </c>
      <c r="T217" s="57">
        <v>6232000</v>
      </c>
      <c r="U217" s="57">
        <v>0</v>
      </c>
      <c r="V217" s="57">
        <v>6232000</v>
      </c>
      <c r="W217" s="57"/>
      <c r="X217" s="57"/>
      <c r="Y217" s="57"/>
      <c r="Z217" s="57">
        <v>0</v>
      </c>
      <c r="AA217" s="57">
        <v>0</v>
      </c>
      <c r="AB217" s="57">
        <v>0</v>
      </c>
      <c r="AC217" s="59">
        <v>240</v>
      </c>
      <c r="AD217" s="59">
        <v>12</v>
      </c>
      <c r="AE217" s="59">
        <v>0</v>
      </c>
      <c r="AF217" s="59">
        <v>0</v>
      </c>
      <c r="AG217" s="59">
        <v>240</v>
      </c>
      <c r="AH217" s="59">
        <v>12</v>
      </c>
      <c r="AI217" s="57">
        <v>12600000</v>
      </c>
      <c r="AJ217" s="57">
        <v>0</v>
      </c>
      <c r="AK217" s="58">
        <v>0</v>
      </c>
      <c r="AL217" s="57">
        <v>12600000</v>
      </c>
      <c r="AM217" s="57">
        <v>0</v>
      </c>
      <c r="AN217" s="70">
        <v>300</v>
      </c>
      <c r="AO217" s="70">
        <v>672.5</v>
      </c>
      <c r="AP217" s="70">
        <v>0</v>
      </c>
      <c r="AQ217" s="57">
        <v>52163750</v>
      </c>
      <c r="AR217" s="57">
        <v>0</v>
      </c>
      <c r="AS217" s="57">
        <v>0</v>
      </c>
      <c r="AT217" s="57">
        <v>0</v>
      </c>
      <c r="AU217" s="57">
        <v>13630000</v>
      </c>
      <c r="AV217" s="58">
        <v>38533750</v>
      </c>
      <c r="AW217" s="58">
        <v>0</v>
      </c>
      <c r="AX217" s="58">
        <v>0</v>
      </c>
      <c r="AY217" s="57">
        <v>0</v>
      </c>
      <c r="AZ217" s="58">
        <v>0</v>
      </c>
      <c r="BA217" s="58">
        <v>0</v>
      </c>
      <c r="BB217" s="58">
        <v>57365750</v>
      </c>
      <c r="BC217" s="58">
        <v>0</v>
      </c>
      <c r="BD217" s="58">
        <v>0</v>
      </c>
      <c r="BE217" s="58">
        <v>57365750</v>
      </c>
      <c r="BF217" s="58">
        <v>0</v>
      </c>
      <c r="BG217" s="72">
        <v>300</v>
      </c>
      <c r="BH217" s="72">
        <v>745.3</v>
      </c>
      <c r="BI217" s="72">
        <v>445.29999999999995</v>
      </c>
      <c r="BJ217" s="72">
        <v>148.43333333333334</v>
      </c>
      <c r="BK217" s="72">
        <v>733.3</v>
      </c>
      <c r="BL217" s="72">
        <v>433.29999999999995</v>
      </c>
      <c r="BM217" s="72">
        <v>144.43333333333334</v>
      </c>
      <c r="BN217" s="150" t="s">
        <v>1344</v>
      </c>
      <c r="BO217" s="72" t="s">
        <v>1475</v>
      </c>
    </row>
    <row r="218" spans="1:67" ht="27.6" customHeight="1">
      <c r="A218" s="55">
        <v>209</v>
      </c>
      <c r="B218" s="145" t="s">
        <v>148</v>
      </c>
      <c r="C218" s="147" t="s">
        <v>646</v>
      </c>
      <c r="D218" s="148" t="s">
        <v>879</v>
      </c>
      <c r="E218" s="145">
        <v>4</v>
      </c>
      <c r="F218" s="146" t="s">
        <v>1238</v>
      </c>
      <c r="G218" s="70">
        <v>0</v>
      </c>
      <c r="H218" s="57">
        <v>0</v>
      </c>
      <c r="I218" s="57">
        <v>0</v>
      </c>
      <c r="J218" s="57">
        <v>0</v>
      </c>
      <c r="K218" s="70">
        <v>0</v>
      </c>
      <c r="L218" s="57">
        <v>0</v>
      </c>
      <c r="M218" s="57">
        <v>0</v>
      </c>
      <c r="N218" s="57">
        <v>0</v>
      </c>
      <c r="O218" s="70">
        <v>0</v>
      </c>
      <c r="P218" s="57">
        <v>0</v>
      </c>
      <c r="Q218" s="57">
        <v>0</v>
      </c>
      <c r="R218" s="57">
        <v>0</v>
      </c>
      <c r="S218" s="70">
        <v>0</v>
      </c>
      <c r="T218" s="57">
        <v>0</v>
      </c>
      <c r="U218" s="57">
        <v>0</v>
      </c>
      <c r="V218" s="57">
        <v>0</v>
      </c>
      <c r="W218" s="57"/>
      <c r="X218" s="57"/>
      <c r="Y218" s="57"/>
      <c r="Z218" s="57">
        <v>0</v>
      </c>
      <c r="AA218" s="57">
        <v>0</v>
      </c>
      <c r="AB218" s="57">
        <v>0</v>
      </c>
      <c r="AC218" s="59">
        <v>0</v>
      </c>
      <c r="AD218" s="59">
        <v>0</v>
      </c>
      <c r="AE218" s="59">
        <v>0</v>
      </c>
      <c r="AF218" s="59">
        <v>0</v>
      </c>
      <c r="AG218" s="59">
        <v>0</v>
      </c>
      <c r="AH218" s="59">
        <v>0</v>
      </c>
      <c r="AI218" s="57">
        <v>0</v>
      </c>
      <c r="AJ218" s="57">
        <v>0</v>
      </c>
      <c r="AK218" s="58">
        <v>0</v>
      </c>
      <c r="AL218" s="57">
        <v>0</v>
      </c>
      <c r="AM218" s="57">
        <v>0</v>
      </c>
      <c r="AN218" s="70">
        <v>0</v>
      </c>
      <c r="AO218" s="70">
        <v>0</v>
      </c>
      <c r="AP218" s="70">
        <v>0</v>
      </c>
      <c r="AQ218" s="57">
        <v>0</v>
      </c>
      <c r="AR218" s="57">
        <v>0</v>
      </c>
      <c r="AS218" s="57">
        <v>0</v>
      </c>
      <c r="AT218" s="57">
        <v>0</v>
      </c>
      <c r="AU218" s="57">
        <v>0</v>
      </c>
      <c r="AV218" s="58">
        <v>0</v>
      </c>
      <c r="AW218" s="58">
        <v>0</v>
      </c>
      <c r="AX218" s="58">
        <v>0</v>
      </c>
      <c r="AY218" s="57">
        <v>0</v>
      </c>
      <c r="AZ218" s="58">
        <v>0</v>
      </c>
      <c r="BA218" s="58">
        <v>0</v>
      </c>
      <c r="BB218" s="58">
        <v>0</v>
      </c>
      <c r="BC218" s="58">
        <v>0</v>
      </c>
      <c r="BD218" s="58">
        <v>0</v>
      </c>
      <c r="BE218" s="58">
        <v>0</v>
      </c>
      <c r="BF218" s="58">
        <v>0</v>
      </c>
      <c r="BG218" s="72">
        <v>0</v>
      </c>
      <c r="BH218" s="72">
        <v>0</v>
      </c>
      <c r="BI218" s="72">
        <v>0</v>
      </c>
      <c r="BJ218" s="72">
        <v>0</v>
      </c>
      <c r="BK218" s="72">
        <v>0</v>
      </c>
      <c r="BL218" s="72">
        <v>0</v>
      </c>
      <c r="BM218" s="72">
        <v>0</v>
      </c>
      <c r="BN218" s="150" t="s">
        <v>1344</v>
      </c>
      <c r="BO218" s="72" t="s">
        <v>1474</v>
      </c>
    </row>
    <row r="219" spans="1:67" ht="27.6" customHeight="1">
      <c r="A219" s="55">
        <v>210</v>
      </c>
      <c r="B219" s="145" t="s">
        <v>150</v>
      </c>
      <c r="C219" s="147" t="s">
        <v>878</v>
      </c>
      <c r="D219" s="148" t="s">
        <v>723</v>
      </c>
      <c r="E219" s="145">
        <v>4</v>
      </c>
      <c r="F219" s="146" t="s">
        <v>1238</v>
      </c>
      <c r="G219" s="70">
        <v>0</v>
      </c>
      <c r="H219" s="57">
        <v>0</v>
      </c>
      <c r="I219" s="57">
        <v>0</v>
      </c>
      <c r="J219" s="57">
        <v>0</v>
      </c>
      <c r="K219" s="70">
        <v>0</v>
      </c>
      <c r="L219" s="57">
        <v>0</v>
      </c>
      <c r="M219" s="57">
        <v>0</v>
      </c>
      <c r="N219" s="57">
        <v>0</v>
      </c>
      <c r="O219" s="70">
        <v>30.200000000000003</v>
      </c>
      <c r="P219" s="57">
        <v>3095500.0000000005</v>
      </c>
      <c r="Q219" s="57">
        <v>0</v>
      </c>
      <c r="R219" s="57">
        <v>3095500</v>
      </c>
      <c r="S219" s="70">
        <v>135.49999999999997</v>
      </c>
      <c r="T219" s="57">
        <v>13888749.999999996</v>
      </c>
      <c r="U219" s="57">
        <v>0</v>
      </c>
      <c r="V219" s="57">
        <v>13888749.999999996</v>
      </c>
      <c r="W219" s="57"/>
      <c r="X219" s="57"/>
      <c r="Y219" s="57"/>
      <c r="Z219" s="57">
        <v>119500</v>
      </c>
      <c r="AA219" s="57">
        <v>0</v>
      </c>
      <c r="AB219" s="57">
        <v>119500</v>
      </c>
      <c r="AC219" s="59">
        <v>260</v>
      </c>
      <c r="AD219" s="59">
        <v>13</v>
      </c>
      <c r="AE219" s="59">
        <v>0</v>
      </c>
      <c r="AF219" s="59">
        <v>0</v>
      </c>
      <c r="AG219" s="59">
        <v>260</v>
      </c>
      <c r="AH219" s="59">
        <v>13</v>
      </c>
      <c r="AI219" s="57">
        <v>13650000</v>
      </c>
      <c r="AJ219" s="57">
        <v>0</v>
      </c>
      <c r="AK219" s="58">
        <v>1050000</v>
      </c>
      <c r="AL219" s="57">
        <v>12600000</v>
      </c>
      <c r="AM219" s="57">
        <v>0</v>
      </c>
      <c r="AN219" s="70">
        <v>255</v>
      </c>
      <c r="AO219" s="70">
        <v>930.7</v>
      </c>
      <c r="AP219" s="70">
        <v>0</v>
      </c>
      <c r="AQ219" s="57">
        <v>85846150</v>
      </c>
      <c r="AR219" s="57">
        <v>0</v>
      </c>
      <c r="AS219" s="57">
        <v>0</v>
      </c>
      <c r="AT219" s="57">
        <v>0</v>
      </c>
      <c r="AU219" s="57">
        <v>61193300</v>
      </c>
      <c r="AV219" s="58">
        <v>24652850</v>
      </c>
      <c r="AW219" s="58">
        <v>0</v>
      </c>
      <c r="AX219" s="58">
        <v>0</v>
      </c>
      <c r="AY219" s="57">
        <v>0</v>
      </c>
      <c r="AZ219" s="58">
        <v>0</v>
      </c>
      <c r="BA219" s="58">
        <v>0</v>
      </c>
      <c r="BB219" s="58">
        <v>51261100</v>
      </c>
      <c r="BC219" s="58">
        <v>0</v>
      </c>
      <c r="BD219" s="58">
        <v>0</v>
      </c>
      <c r="BE219" s="58">
        <v>51261100</v>
      </c>
      <c r="BF219" s="58">
        <v>0</v>
      </c>
      <c r="BG219" s="72">
        <v>255</v>
      </c>
      <c r="BH219" s="72">
        <v>1109.4000000000001</v>
      </c>
      <c r="BI219" s="72">
        <v>854.40000000000009</v>
      </c>
      <c r="BJ219" s="72">
        <v>335.05882352941182</v>
      </c>
      <c r="BK219" s="72">
        <v>1096.4000000000001</v>
      </c>
      <c r="BL219" s="72">
        <v>841.40000000000009</v>
      </c>
      <c r="BM219" s="72">
        <v>329.96078431372553</v>
      </c>
      <c r="BN219" s="150" t="s">
        <v>1344</v>
      </c>
      <c r="BO219" s="72" t="s">
        <v>1475</v>
      </c>
    </row>
    <row r="220" spans="1:67" ht="27.6" customHeight="1">
      <c r="A220" s="55">
        <v>211</v>
      </c>
      <c r="B220" s="145" t="s">
        <v>167</v>
      </c>
      <c r="C220" s="147" t="s">
        <v>883</v>
      </c>
      <c r="D220" s="148" t="s">
        <v>884</v>
      </c>
      <c r="E220" s="145">
        <v>4</v>
      </c>
      <c r="F220" s="146" t="s">
        <v>1239</v>
      </c>
      <c r="G220" s="70">
        <v>0</v>
      </c>
      <c r="H220" s="57">
        <v>0</v>
      </c>
      <c r="I220" s="57">
        <v>0</v>
      </c>
      <c r="J220" s="57">
        <v>0</v>
      </c>
      <c r="K220" s="70">
        <v>0</v>
      </c>
      <c r="L220" s="57">
        <v>0</v>
      </c>
      <c r="M220" s="57">
        <v>0</v>
      </c>
      <c r="N220" s="57">
        <v>0</v>
      </c>
      <c r="O220" s="70">
        <v>30.1</v>
      </c>
      <c r="P220" s="57">
        <v>3085250</v>
      </c>
      <c r="Q220" s="57">
        <v>0</v>
      </c>
      <c r="R220" s="57">
        <v>3085250</v>
      </c>
      <c r="S220" s="70">
        <v>75.399999999999991</v>
      </c>
      <c r="T220" s="57">
        <v>7728499.9999999991</v>
      </c>
      <c r="U220" s="57">
        <v>0</v>
      </c>
      <c r="V220" s="57">
        <v>7728500</v>
      </c>
      <c r="W220" s="57"/>
      <c r="X220" s="57"/>
      <c r="Y220" s="57"/>
      <c r="Z220" s="57">
        <v>0</v>
      </c>
      <c r="AA220" s="57">
        <v>0</v>
      </c>
      <c r="AB220" s="57">
        <v>0</v>
      </c>
      <c r="AC220" s="59">
        <v>60</v>
      </c>
      <c r="AD220" s="59">
        <v>3</v>
      </c>
      <c r="AE220" s="59">
        <v>0</v>
      </c>
      <c r="AF220" s="59">
        <v>0</v>
      </c>
      <c r="AG220" s="59">
        <v>60</v>
      </c>
      <c r="AH220" s="59">
        <v>3</v>
      </c>
      <c r="AI220" s="57">
        <v>3150000</v>
      </c>
      <c r="AJ220" s="57">
        <v>0</v>
      </c>
      <c r="AK220" s="58">
        <v>0</v>
      </c>
      <c r="AL220" s="57">
        <v>3150000</v>
      </c>
      <c r="AM220" s="57">
        <v>0</v>
      </c>
      <c r="AN220" s="70">
        <v>105</v>
      </c>
      <c r="AO220" s="70">
        <v>336.9</v>
      </c>
      <c r="AP220" s="70">
        <v>0</v>
      </c>
      <c r="AQ220" s="57">
        <v>31654350</v>
      </c>
      <c r="AR220" s="57">
        <v>0</v>
      </c>
      <c r="AS220" s="57">
        <v>0</v>
      </c>
      <c r="AT220" s="57">
        <v>0</v>
      </c>
      <c r="AU220" s="57">
        <v>8763300</v>
      </c>
      <c r="AV220" s="58">
        <v>22891050</v>
      </c>
      <c r="AW220" s="58">
        <v>0</v>
      </c>
      <c r="AX220" s="58">
        <v>0</v>
      </c>
      <c r="AY220" s="57">
        <v>0</v>
      </c>
      <c r="AZ220" s="58">
        <v>0</v>
      </c>
      <c r="BA220" s="58">
        <v>0</v>
      </c>
      <c r="BB220" s="58">
        <v>33769550</v>
      </c>
      <c r="BC220" s="58">
        <v>0</v>
      </c>
      <c r="BD220" s="58">
        <v>0</v>
      </c>
      <c r="BE220" s="58">
        <v>33769550</v>
      </c>
      <c r="BF220" s="58">
        <v>0</v>
      </c>
      <c r="BG220" s="72">
        <v>105</v>
      </c>
      <c r="BH220" s="72">
        <v>445.4</v>
      </c>
      <c r="BI220" s="72">
        <v>340.4</v>
      </c>
      <c r="BJ220" s="72">
        <v>324.1904761904762</v>
      </c>
      <c r="BK220" s="72">
        <v>442.4</v>
      </c>
      <c r="BL220" s="72">
        <v>337.4</v>
      </c>
      <c r="BM220" s="72">
        <v>321.33333333333331</v>
      </c>
      <c r="BN220" s="150" t="s">
        <v>1345</v>
      </c>
      <c r="BO220" s="72" t="s">
        <v>1474</v>
      </c>
    </row>
    <row r="221" spans="1:67" ht="27.6" customHeight="1">
      <c r="A221" s="55">
        <v>212</v>
      </c>
      <c r="B221" s="145" t="s">
        <v>168</v>
      </c>
      <c r="C221" s="147" t="s">
        <v>887</v>
      </c>
      <c r="D221" s="148" t="s">
        <v>888</v>
      </c>
      <c r="E221" s="145">
        <v>4</v>
      </c>
      <c r="F221" s="146" t="s">
        <v>1239</v>
      </c>
      <c r="G221" s="70">
        <v>0</v>
      </c>
      <c r="H221" s="57">
        <v>0</v>
      </c>
      <c r="I221" s="57">
        <v>0</v>
      </c>
      <c r="J221" s="57">
        <v>0</v>
      </c>
      <c r="K221" s="70">
        <v>0</v>
      </c>
      <c r="L221" s="57">
        <v>0</v>
      </c>
      <c r="M221" s="57">
        <v>0</v>
      </c>
      <c r="N221" s="57">
        <v>0</v>
      </c>
      <c r="O221" s="70">
        <v>30.1</v>
      </c>
      <c r="P221" s="57">
        <v>3085250</v>
      </c>
      <c r="Q221" s="57">
        <v>0</v>
      </c>
      <c r="R221" s="57">
        <v>3085250</v>
      </c>
      <c r="S221" s="70">
        <v>0</v>
      </c>
      <c r="T221" s="57">
        <v>0</v>
      </c>
      <c r="U221" s="57">
        <v>0</v>
      </c>
      <c r="V221" s="57">
        <v>0</v>
      </c>
      <c r="W221" s="57"/>
      <c r="X221" s="57"/>
      <c r="Y221" s="57"/>
      <c r="Z221" s="57">
        <v>0</v>
      </c>
      <c r="AA221" s="57">
        <v>0</v>
      </c>
      <c r="AB221" s="57">
        <v>0</v>
      </c>
      <c r="AC221" s="59">
        <v>60</v>
      </c>
      <c r="AD221" s="59">
        <v>3</v>
      </c>
      <c r="AE221" s="59">
        <v>0</v>
      </c>
      <c r="AF221" s="59">
        <v>0</v>
      </c>
      <c r="AG221" s="59">
        <v>60</v>
      </c>
      <c r="AH221" s="59">
        <v>3</v>
      </c>
      <c r="AI221" s="57">
        <v>3150000</v>
      </c>
      <c r="AJ221" s="57">
        <v>0</v>
      </c>
      <c r="AK221" s="58">
        <v>1050000</v>
      </c>
      <c r="AL221" s="57">
        <v>2100000</v>
      </c>
      <c r="AM221" s="57">
        <v>0</v>
      </c>
      <c r="AN221" s="70">
        <v>255</v>
      </c>
      <c r="AO221" s="70">
        <v>394.2</v>
      </c>
      <c r="AP221" s="70">
        <v>0</v>
      </c>
      <c r="AQ221" s="57">
        <v>19000800</v>
      </c>
      <c r="AR221" s="57">
        <v>0</v>
      </c>
      <c r="AS221" s="57">
        <v>0</v>
      </c>
      <c r="AT221" s="57">
        <v>0</v>
      </c>
      <c r="AU221" s="57">
        <v>0</v>
      </c>
      <c r="AV221" s="58">
        <v>19000800</v>
      </c>
      <c r="AW221" s="58">
        <v>0</v>
      </c>
      <c r="AX221" s="58">
        <v>0</v>
      </c>
      <c r="AY221" s="57">
        <v>0</v>
      </c>
      <c r="AZ221" s="58">
        <v>0</v>
      </c>
      <c r="BA221" s="58">
        <v>0</v>
      </c>
      <c r="BB221" s="58">
        <v>21100800</v>
      </c>
      <c r="BC221" s="58">
        <v>0</v>
      </c>
      <c r="BD221" s="58">
        <v>0</v>
      </c>
      <c r="BE221" s="58">
        <v>21100800</v>
      </c>
      <c r="BF221" s="58">
        <v>0</v>
      </c>
      <c r="BG221" s="72">
        <v>255</v>
      </c>
      <c r="BH221" s="72">
        <v>427.3</v>
      </c>
      <c r="BI221" s="72">
        <v>172.3</v>
      </c>
      <c r="BJ221" s="72">
        <v>67.568627450980401</v>
      </c>
      <c r="BK221" s="72">
        <v>424.3</v>
      </c>
      <c r="BL221" s="72">
        <v>169.3</v>
      </c>
      <c r="BM221" s="72">
        <v>66.392156862745097</v>
      </c>
      <c r="BN221" s="150" t="s">
        <v>1345</v>
      </c>
      <c r="BO221" s="72" t="s">
        <v>1474</v>
      </c>
    </row>
    <row r="222" spans="1:67" ht="27.6" customHeight="1">
      <c r="A222" s="55">
        <v>213</v>
      </c>
      <c r="B222" s="145" t="s">
        <v>169</v>
      </c>
      <c r="C222" s="147" t="s">
        <v>612</v>
      </c>
      <c r="D222" s="148" t="s">
        <v>824</v>
      </c>
      <c r="E222" s="145">
        <v>4</v>
      </c>
      <c r="F222" s="146" t="s">
        <v>1239</v>
      </c>
      <c r="G222" s="70">
        <v>0</v>
      </c>
      <c r="H222" s="57">
        <v>0</v>
      </c>
      <c r="I222" s="57">
        <v>0</v>
      </c>
      <c r="J222" s="57">
        <v>0</v>
      </c>
      <c r="K222" s="70">
        <v>0</v>
      </c>
      <c r="L222" s="57">
        <v>0</v>
      </c>
      <c r="M222" s="57">
        <v>0</v>
      </c>
      <c r="N222" s="57">
        <v>0</v>
      </c>
      <c r="O222" s="70">
        <v>0</v>
      </c>
      <c r="P222" s="57">
        <v>0</v>
      </c>
      <c r="Q222" s="57">
        <v>0</v>
      </c>
      <c r="R222" s="57">
        <v>0</v>
      </c>
      <c r="S222" s="70">
        <v>30.1</v>
      </c>
      <c r="T222" s="57">
        <v>3085250</v>
      </c>
      <c r="U222" s="57">
        <v>0</v>
      </c>
      <c r="V222" s="57">
        <v>3085250</v>
      </c>
      <c r="W222" s="57"/>
      <c r="X222" s="57"/>
      <c r="Y222" s="57"/>
      <c r="Z222" s="57">
        <v>119500</v>
      </c>
      <c r="AA222" s="57">
        <v>0</v>
      </c>
      <c r="AB222" s="57">
        <v>119500</v>
      </c>
      <c r="AC222" s="59">
        <v>60</v>
      </c>
      <c r="AD222" s="59">
        <v>3</v>
      </c>
      <c r="AE222" s="59">
        <v>0</v>
      </c>
      <c r="AF222" s="59">
        <v>0</v>
      </c>
      <c r="AG222" s="59">
        <v>60</v>
      </c>
      <c r="AH222" s="59">
        <v>3</v>
      </c>
      <c r="AI222" s="57">
        <v>3150000</v>
      </c>
      <c r="AJ222" s="57">
        <v>0</v>
      </c>
      <c r="AK222" s="58">
        <v>1050000</v>
      </c>
      <c r="AL222" s="57">
        <v>2100000</v>
      </c>
      <c r="AM222" s="57">
        <v>0</v>
      </c>
      <c r="AN222" s="70">
        <v>105</v>
      </c>
      <c r="AO222" s="70">
        <v>329.1</v>
      </c>
      <c r="AP222" s="70">
        <v>0</v>
      </c>
      <c r="AQ222" s="57">
        <v>30589650</v>
      </c>
      <c r="AR222" s="57">
        <v>0</v>
      </c>
      <c r="AS222" s="57">
        <v>0</v>
      </c>
      <c r="AT222" s="57">
        <v>0</v>
      </c>
      <c r="AU222" s="57">
        <v>1078350</v>
      </c>
      <c r="AV222" s="58">
        <v>29511300</v>
      </c>
      <c r="AW222" s="58">
        <v>0</v>
      </c>
      <c r="AX222" s="58">
        <v>0</v>
      </c>
      <c r="AY222" s="57">
        <v>0</v>
      </c>
      <c r="AZ222" s="58">
        <v>0</v>
      </c>
      <c r="BA222" s="58">
        <v>0</v>
      </c>
      <c r="BB222" s="58">
        <v>34816050</v>
      </c>
      <c r="BC222" s="58">
        <v>0</v>
      </c>
      <c r="BD222" s="58">
        <v>0</v>
      </c>
      <c r="BE222" s="58">
        <v>34816050</v>
      </c>
      <c r="BF222" s="58">
        <v>0</v>
      </c>
      <c r="BG222" s="72">
        <v>105</v>
      </c>
      <c r="BH222" s="72">
        <v>362.20000000000005</v>
      </c>
      <c r="BI222" s="72">
        <v>257.20000000000005</v>
      </c>
      <c r="BJ222" s="72">
        <v>244.95238095238099</v>
      </c>
      <c r="BK222" s="72">
        <v>359.20000000000005</v>
      </c>
      <c r="BL222" s="72">
        <v>254.20000000000005</v>
      </c>
      <c r="BM222" s="72">
        <v>242.09523809523813</v>
      </c>
      <c r="BN222" s="150" t="s">
        <v>1345</v>
      </c>
      <c r="BO222" s="72" t="s">
        <v>1474</v>
      </c>
    </row>
    <row r="223" spans="1:67" ht="27.6" customHeight="1">
      <c r="A223" s="55">
        <v>214</v>
      </c>
      <c r="B223" s="145" t="s">
        <v>170</v>
      </c>
      <c r="C223" s="147" t="s">
        <v>885</v>
      </c>
      <c r="D223" s="148" t="s">
        <v>817</v>
      </c>
      <c r="E223" s="145">
        <v>4</v>
      </c>
      <c r="F223" s="146" t="s">
        <v>1239</v>
      </c>
      <c r="G223" s="70">
        <v>0</v>
      </c>
      <c r="H223" s="57">
        <v>0</v>
      </c>
      <c r="I223" s="57">
        <v>0</v>
      </c>
      <c r="J223" s="57">
        <v>0</v>
      </c>
      <c r="K223" s="70">
        <v>0</v>
      </c>
      <c r="L223" s="57">
        <v>0</v>
      </c>
      <c r="M223" s="57">
        <v>0</v>
      </c>
      <c r="N223" s="57">
        <v>0</v>
      </c>
      <c r="O223" s="70">
        <v>30.200000000000003</v>
      </c>
      <c r="P223" s="57">
        <v>3095500.0000000005</v>
      </c>
      <c r="Q223" s="57">
        <v>0</v>
      </c>
      <c r="R223" s="57">
        <v>3095500</v>
      </c>
      <c r="S223" s="70">
        <v>0</v>
      </c>
      <c r="T223" s="57">
        <v>0</v>
      </c>
      <c r="U223" s="57">
        <v>0</v>
      </c>
      <c r="V223" s="57">
        <v>0</v>
      </c>
      <c r="W223" s="57"/>
      <c r="X223" s="57"/>
      <c r="Y223" s="57"/>
      <c r="Z223" s="57">
        <v>0</v>
      </c>
      <c r="AA223" s="57">
        <v>0</v>
      </c>
      <c r="AB223" s="57">
        <v>0</v>
      </c>
      <c r="AC223" s="59">
        <v>80</v>
      </c>
      <c r="AD223" s="59">
        <v>4</v>
      </c>
      <c r="AE223" s="59">
        <v>0</v>
      </c>
      <c r="AF223" s="59">
        <v>0</v>
      </c>
      <c r="AG223" s="59">
        <v>80</v>
      </c>
      <c r="AH223" s="59">
        <v>4</v>
      </c>
      <c r="AI223" s="57">
        <v>4200000</v>
      </c>
      <c r="AJ223" s="57">
        <v>0</v>
      </c>
      <c r="AK223" s="58">
        <v>1050000</v>
      </c>
      <c r="AL223" s="57">
        <v>3150000</v>
      </c>
      <c r="AM223" s="57">
        <v>0</v>
      </c>
      <c r="AN223" s="70">
        <v>300</v>
      </c>
      <c r="AO223" s="70">
        <v>490.70000000000005</v>
      </c>
      <c r="AP223" s="70">
        <v>0</v>
      </c>
      <c r="AQ223" s="57">
        <v>26030550</v>
      </c>
      <c r="AR223" s="57">
        <v>0</v>
      </c>
      <c r="AS223" s="57">
        <v>0</v>
      </c>
      <c r="AT223" s="57">
        <v>0</v>
      </c>
      <c r="AU223" s="57">
        <v>2770950</v>
      </c>
      <c r="AV223" s="58">
        <v>23259600</v>
      </c>
      <c r="AW223" s="58">
        <v>0</v>
      </c>
      <c r="AX223" s="58">
        <v>0</v>
      </c>
      <c r="AY223" s="57">
        <v>0</v>
      </c>
      <c r="AZ223" s="58">
        <v>0</v>
      </c>
      <c r="BA223" s="58">
        <v>0</v>
      </c>
      <c r="BB223" s="58">
        <v>26409600</v>
      </c>
      <c r="BC223" s="58">
        <v>0</v>
      </c>
      <c r="BD223" s="58">
        <v>0</v>
      </c>
      <c r="BE223" s="58">
        <v>26409600</v>
      </c>
      <c r="BF223" s="58">
        <v>0</v>
      </c>
      <c r="BG223" s="72">
        <v>300</v>
      </c>
      <c r="BH223" s="72">
        <v>524.90000000000009</v>
      </c>
      <c r="BI223" s="72">
        <v>224.90000000000009</v>
      </c>
      <c r="BJ223" s="72">
        <v>74.966666666666697</v>
      </c>
      <c r="BK223" s="72">
        <v>520.90000000000009</v>
      </c>
      <c r="BL223" s="72">
        <v>220.90000000000009</v>
      </c>
      <c r="BM223" s="72">
        <v>73.633333333333368</v>
      </c>
      <c r="BN223" s="150" t="s">
        <v>1345</v>
      </c>
      <c r="BO223" s="72" t="s">
        <v>1474</v>
      </c>
    </row>
    <row r="224" spans="1:67" ht="27.6" customHeight="1">
      <c r="A224" s="55">
        <v>215</v>
      </c>
      <c r="B224" s="145" t="s">
        <v>171</v>
      </c>
      <c r="C224" s="147" t="s">
        <v>882</v>
      </c>
      <c r="D224" s="148" t="s">
        <v>749</v>
      </c>
      <c r="E224" s="145">
        <v>4</v>
      </c>
      <c r="F224" s="146" t="s">
        <v>1239</v>
      </c>
      <c r="G224" s="70">
        <v>0</v>
      </c>
      <c r="H224" s="57">
        <v>0</v>
      </c>
      <c r="I224" s="57">
        <v>0</v>
      </c>
      <c r="J224" s="57">
        <v>0</v>
      </c>
      <c r="K224" s="70">
        <v>0</v>
      </c>
      <c r="L224" s="57">
        <v>0</v>
      </c>
      <c r="M224" s="57">
        <v>0</v>
      </c>
      <c r="N224" s="57">
        <v>0</v>
      </c>
      <c r="O224" s="70">
        <v>30.1</v>
      </c>
      <c r="P224" s="57">
        <v>3085250</v>
      </c>
      <c r="Q224" s="57">
        <v>0</v>
      </c>
      <c r="R224" s="57">
        <v>3085250</v>
      </c>
      <c r="S224" s="70">
        <v>0</v>
      </c>
      <c r="T224" s="57">
        <v>0</v>
      </c>
      <c r="U224" s="57">
        <v>0</v>
      </c>
      <c r="V224" s="57">
        <v>0</v>
      </c>
      <c r="W224" s="57"/>
      <c r="X224" s="57"/>
      <c r="Y224" s="57"/>
      <c r="Z224" s="57">
        <v>112500</v>
      </c>
      <c r="AA224" s="57">
        <v>0</v>
      </c>
      <c r="AB224" s="57">
        <v>112500</v>
      </c>
      <c r="AC224" s="59">
        <v>100</v>
      </c>
      <c r="AD224" s="59">
        <v>5</v>
      </c>
      <c r="AE224" s="59">
        <v>0</v>
      </c>
      <c r="AF224" s="59">
        <v>0</v>
      </c>
      <c r="AG224" s="59">
        <v>100</v>
      </c>
      <c r="AH224" s="59">
        <v>5</v>
      </c>
      <c r="AI224" s="57">
        <v>5250000</v>
      </c>
      <c r="AJ224" s="57">
        <v>0</v>
      </c>
      <c r="AK224" s="58">
        <v>1050000</v>
      </c>
      <c r="AL224" s="57">
        <v>4200000</v>
      </c>
      <c r="AM224" s="57">
        <v>0</v>
      </c>
      <c r="AN224" s="70">
        <v>105</v>
      </c>
      <c r="AO224" s="70">
        <v>180.5</v>
      </c>
      <c r="AP224" s="70">
        <v>0</v>
      </c>
      <c r="AQ224" s="57">
        <v>10305750</v>
      </c>
      <c r="AR224" s="57">
        <v>0</v>
      </c>
      <c r="AS224" s="57">
        <v>0</v>
      </c>
      <c r="AT224" s="57">
        <v>0</v>
      </c>
      <c r="AU224" s="57">
        <v>0</v>
      </c>
      <c r="AV224" s="58">
        <v>10305750</v>
      </c>
      <c r="AW224" s="58">
        <v>0</v>
      </c>
      <c r="AX224" s="58">
        <v>0</v>
      </c>
      <c r="AY224" s="57">
        <v>0</v>
      </c>
      <c r="AZ224" s="58">
        <v>0</v>
      </c>
      <c r="BA224" s="58">
        <v>0</v>
      </c>
      <c r="BB224" s="58">
        <v>14618250</v>
      </c>
      <c r="BC224" s="58">
        <v>0</v>
      </c>
      <c r="BD224" s="58">
        <v>0</v>
      </c>
      <c r="BE224" s="58">
        <v>14618250</v>
      </c>
      <c r="BF224" s="58">
        <v>0</v>
      </c>
      <c r="BG224" s="72">
        <v>105</v>
      </c>
      <c r="BH224" s="72">
        <v>215.6</v>
      </c>
      <c r="BI224" s="72">
        <v>110.6</v>
      </c>
      <c r="BJ224" s="72">
        <v>105.33333333333333</v>
      </c>
      <c r="BK224" s="72">
        <v>210.6</v>
      </c>
      <c r="BL224" s="72">
        <v>105.6</v>
      </c>
      <c r="BM224" s="72">
        <v>100.57142857142856</v>
      </c>
      <c r="BN224" s="150" t="s">
        <v>1345</v>
      </c>
      <c r="BO224" s="72" t="s">
        <v>1474</v>
      </c>
    </row>
    <row r="225" spans="1:67" ht="27.6" customHeight="1">
      <c r="A225" s="55">
        <v>216</v>
      </c>
      <c r="B225" s="145" t="s">
        <v>172</v>
      </c>
      <c r="C225" s="147" t="s">
        <v>727</v>
      </c>
      <c r="D225" s="148" t="s">
        <v>886</v>
      </c>
      <c r="E225" s="145">
        <v>4</v>
      </c>
      <c r="F225" s="146" t="s">
        <v>1239</v>
      </c>
      <c r="G225" s="70">
        <v>0</v>
      </c>
      <c r="H225" s="57">
        <v>0</v>
      </c>
      <c r="I225" s="57">
        <v>0</v>
      </c>
      <c r="J225" s="57">
        <v>0</v>
      </c>
      <c r="K225" s="70">
        <v>0</v>
      </c>
      <c r="L225" s="57">
        <v>0</v>
      </c>
      <c r="M225" s="57">
        <v>0</v>
      </c>
      <c r="N225" s="57">
        <v>0</v>
      </c>
      <c r="O225" s="70">
        <v>0</v>
      </c>
      <c r="P225" s="57">
        <v>0</v>
      </c>
      <c r="Q225" s="57">
        <v>0</v>
      </c>
      <c r="R225" s="57">
        <v>0</v>
      </c>
      <c r="S225" s="70">
        <v>0</v>
      </c>
      <c r="T225" s="57">
        <v>0</v>
      </c>
      <c r="U225" s="57">
        <v>0</v>
      </c>
      <c r="V225" s="57">
        <v>0</v>
      </c>
      <c r="W225" s="57"/>
      <c r="X225" s="57"/>
      <c r="Y225" s="57"/>
      <c r="Z225" s="57">
        <v>119500</v>
      </c>
      <c r="AA225" s="57">
        <v>0</v>
      </c>
      <c r="AB225" s="57">
        <v>119500</v>
      </c>
      <c r="AC225" s="59">
        <v>160</v>
      </c>
      <c r="AD225" s="59">
        <v>15</v>
      </c>
      <c r="AE225" s="59">
        <v>0</v>
      </c>
      <c r="AF225" s="59">
        <v>0</v>
      </c>
      <c r="AG225" s="59">
        <v>160</v>
      </c>
      <c r="AH225" s="59">
        <v>15</v>
      </c>
      <c r="AI225" s="57">
        <v>9250000</v>
      </c>
      <c r="AJ225" s="57">
        <v>0</v>
      </c>
      <c r="AK225" s="58">
        <v>1050000</v>
      </c>
      <c r="AL225" s="57">
        <v>8200000</v>
      </c>
      <c r="AM225" s="57">
        <v>0</v>
      </c>
      <c r="AN225" s="70">
        <v>180</v>
      </c>
      <c r="AO225" s="70">
        <v>470.79999999999995</v>
      </c>
      <c r="AP225" s="70">
        <v>0</v>
      </c>
      <c r="AQ225" s="57">
        <v>44637800</v>
      </c>
      <c r="AR225" s="57">
        <v>0</v>
      </c>
      <c r="AS225" s="57">
        <v>0</v>
      </c>
      <c r="AT225" s="57">
        <v>0</v>
      </c>
      <c r="AU225" s="57">
        <v>2517400</v>
      </c>
      <c r="AV225" s="58">
        <v>42120400</v>
      </c>
      <c r="AW225" s="58">
        <v>0</v>
      </c>
      <c r="AX225" s="58">
        <v>0</v>
      </c>
      <c r="AY225" s="57">
        <v>0</v>
      </c>
      <c r="AZ225" s="58">
        <v>0</v>
      </c>
      <c r="BA225" s="58">
        <v>0</v>
      </c>
      <c r="BB225" s="58">
        <v>50439900</v>
      </c>
      <c r="BC225" s="58">
        <v>0</v>
      </c>
      <c r="BD225" s="58">
        <v>0</v>
      </c>
      <c r="BE225" s="58">
        <v>50439900</v>
      </c>
      <c r="BF225" s="58">
        <v>0</v>
      </c>
      <c r="BG225" s="72">
        <v>180</v>
      </c>
      <c r="BH225" s="72">
        <v>485.79999999999995</v>
      </c>
      <c r="BI225" s="72">
        <v>305.79999999999995</v>
      </c>
      <c r="BJ225" s="72">
        <v>169.88888888888886</v>
      </c>
      <c r="BK225" s="72">
        <v>470.79999999999995</v>
      </c>
      <c r="BL225" s="72">
        <v>290.79999999999995</v>
      </c>
      <c r="BM225" s="72">
        <v>161.55555555555554</v>
      </c>
      <c r="BN225" s="150" t="s">
        <v>1345</v>
      </c>
      <c r="BO225" s="72" t="s">
        <v>1474</v>
      </c>
    </row>
    <row r="226" spans="1:67" ht="27.6" customHeight="1">
      <c r="A226" s="55">
        <v>217</v>
      </c>
      <c r="B226" s="145" t="s">
        <v>173</v>
      </c>
      <c r="C226" s="147" t="s">
        <v>782</v>
      </c>
      <c r="D226" s="148" t="s">
        <v>893</v>
      </c>
      <c r="E226" s="145">
        <v>5</v>
      </c>
      <c r="F226" s="146" t="s">
        <v>1240</v>
      </c>
      <c r="G226" s="70">
        <v>0</v>
      </c>
      <c r="H226" s="57">
        <v>0</v>
      </c>
      <c r="I226" s="57">
        <v>0</v>
      </c>
      <c r="J226" s="57">
        <v>0</v>
      </c>
      <c r="K226" s="70">
        <v>0</v>
      </c>
      <c r="L226" s="57">
        <v>0</v>
      </c>
      <c r="M226" s="57">
        <v>0</v>
      </c>
      <c r="N226" s="57">
        <v>0</v>
      </c>
      <c r="O226" s="70">
        <v>60.2</v>
      </c>
      <c r="P226" s="57">
        <v>6170500</v>
      </c>
      <c r="Q226" s="57">
        <v>0</v>
      </c>
      <c r="R226" s="57">
        <v>6170500</v>
      </c>
      <c r="S226" s="70">
        <v>60.800000000000004</v>
      </c>
      <c r="T226" s="57">
        <v>6232000</v>
      </c>
      <c r="U226" s="57">
        <v>0</v>
      </c>
      <c r="V226" s="57">
        <v>6232000</v>
      </c>
      <c r="W226" s="57"/>
      <c r="X226" s="57"/>
      <c r="Y226" s="57"/>
      <c r="Z226" s="57">
        <v>0</v>
      </c>
      <c r="AA226" s="57">
        <v>0</v>
      </c>
      <c r="AB226" s="57">
        <v>0</v>
      </c>
      <c r="AC226" s="59">
        <v>250</v>
      </c>
      <c r="AD226" s="59">
        <v>9</v>
      </c>
      <c r="AE226" s="59">
        <v>0</v>
      </c>
      <c r="AF226" s="59">
        <v>0</v>
      </c>
      <c r="AG226" s="59">
        <v>250</v>
      </c>
      <c r="AH226" s="59">
        <v>9</v>
      </c>
      <c r="AI226" s="57">
        <v>12925000</v>
      </c>
      <c r="AJ226" s="57">
        <v>0</v>
      </c>
      <c r="AK226" s="58">
        <v>7150000</v>
      </c>
      <c r="AL226" s="57">
        <v>5775000</v>
      </c>
      <c r="AM226" s="57">
        <v>0</v>
      </c>
      <c r="AN226" s="70">
        <v>300</v>
      </c>
      <c r="AO226" s="70">
        <v>594.29999999999995</v>
      </c>
      <c r="AP226" s="70">
        <v>104.9</v>
      </c>
      <c r="AQ226" s="57">
        <v>55354400</v>
      </c>
      <c r="AR226" s="57">
        <v>0</v>
      </c>
      <c r="AS226" s="57">
        <v>0</v>
      </c>
      <c r="AT226" s="57">
        <v>0</v>
      </c>
      <c r="AU226" s="57">
        <v>19792500</v>
      </c>
      <c r="AV226" s="58">
        <v>35561900</v>
      </c>
      <c r="AW226" s="58">
        <v>0</v>
      </c>
      <c r="AX226" s="58">
        <v>0</v>
      </c>
      <c r="AY226" s="57">
        <v>4000000</v>
      </c>
      <c r="AZ226" s="58">
        <v>0</v>
      </c>
      <c r="BA226" s="58">
        <v>4000000</v>
      </c>
      <c r="BB226" s="58">
        <v>51568900</v>
      </c>
      <c r="BC226" s="58">
        <v>0</v>
      </c>
      <c r="BD226" s="58">
        <v>0</v>
      </c>
      <c r="BE226" s="58">
        <v>51568900</v>
      </c>
      <c r="BF226" s="58">
        <v>0</v>
      </c>
      <c r="BG226" s="72">
        <v>300</v>
      </c>
      <c r="BH226" s="72">
        <v>829.19999999999993</v>
      </c>
      <c r="BI226" s="72">
        <v>529.19999999999993</v>
      </c>
      <c r="BJ226" s="72">
        <v>176.39999999999998</v>
      </c>
      <c r="BK226" s="72">
        <v>820.19999999999993</v>
      </c>
      <c r="BL226" s="72">
        <v>520.19999999999993</v>
      </c>
      <c r="BM226" s="72">
        <v>173.39999999999998</v>
      </c>
      <c r="BN226" s="150" t="s">
        <v>1346</v>
      </c>
      <c r="BO226" s="72" t="s">
        <v>1475</v>
      </c>
    </row>
    <row r="227" spans="1:67" ht="27.6" customHeight="1">
      <c r="A227" s="55">
        <v>218</v>
      </c>
      <c r="B227" s="145" t="s">
        <v>175</v>
      </c>
      <c r="C227" s="147" t="s">
        <v>896</v>
      </c>
      <c r="D227" s="148" t="s">
        <v>639</v>
      </c>
      <c r="E227" s="145">
        <v>5</v>
      </c>
      <c r="F227" s="146" t="s">
        <v>1240</v>
      </c>
      <c r="G227" s="70">
        <v>69.2</v>
      </c>
      <c r="H227" s="57">
        <v>7093000</v>
      </c>
      <c r="I227" s="57">
        <v>0</v>
      </c>
      <c r="J227" s="57">
        <v>7093000</v>
      </c>
      <c r="K227" s="70">
        <v>0</v>
      </c>
      <c r="L227" s="57">
        <v>0</v>
      </c>
      <c r="M227" s="57">
        <v>0</v>
      </c>
      <c r="N227" s="57">
        <v>0</v>
      </c>
      <c r="O227" s="70">
        <v>30.1</v>
      </c>
      <c r="P227" s="57">
        <v>3085250</v>
      </c>
      <c r="Q227" s="57">
        <v>0</v>
      </c>
      <c r="R227" s="57">
        <v>3085250</v>
      </c>
      <c r="S227" s="70">
        <v>30.1</v>
      </c>
      <c r="T227" s="57">
        <v>3085250</v>
      </c>
      <c r="U227" s="57">
        <v>0</v>
      </c>
      <c r="V227" s="57">
        <v>3085250</v>
      </c>
      <c r="W227" s="57"/>
      <c r="X227" s="57"/>
      <c r="Y227" s="57"/>
      <c r="Z227" s="57">
        <v>0</v>
      </c>
      <c r="AA227" s="57">
        <v>0</v>
      </c>
      <c r="AB227" s="57">
        <v>0</v>
      </c>
      <c r="AC227" s="59">
        <v>140</v>
      </c>
      <c r="AD227" s="59">
        <v>7</v>
      </c>
      <c r="AE227" s="59">
        <v>120</v>
      </c>
      <c r="AF227" s="59">
        <v>6</v>
      </c>
      <c r="AG227" s="59">
        <v>20</v>
      </c>
      <c r="AH227" s="59">
        <v>1</v>
      </c>
      <c r="AI227" s="57">
        <v>1050000</v>
      </c>
      <c r="AJ227" s="57">
        <v>0</v>
      </c>
      <c r="AK227" s="58">
        <v>1050000</v>
      </c>
      <c r="AL227" s="57">
        <v>0</v>
      </c>
      <c r="AM227" s="57">
        <v>0</v>
      </c>
      <c r="AN227" s="70">
        <v>300</v>
      </c>
      <c r="AO227" s="70">
        <v>184.2</v>
      </c>
      <c r="AP227" s="70">
        <v>0</v>
      </c>
      <c r="AQ227" s="57">
        <v>644700</v>
      </c>
      <c r="AR227" s="57">
        <v>0</v>
      </c>
      <c r="AS227" s="57">
        <v>0</v>
      </c>
      <c r="AT227" s="57">
        <v>0</v>
      </c>
      <c r="AU227" s="57">
        <v>0</v>
      </c>
      <c r="AV227" s="58">
        <v>644700</v>
      </c>
      <c r="AW227" s="58">
        <v>0</v>
      </c>
      <c r="AX227" s="58">
        <v>0</v>
      </c>
      <c r="AY227" s="57">
        <v>0</v>
      </c>
      <c r="AZ227" s="58">
        <v>0</v>
      </c>
      <c r="BA227" s="58">
        <v>0</v>
      </c>
      <c r="BB227" s="58">
        <v>3729950</v>
      </c>
      <c r="BC227" s="58">
        <v>0</v>
      </c>
      <c r="BD227" s="58">
        <v>0</v>
      </c>
      <c r="BE227" s="58">
        <v>3729950</v>
      </c>
      <c r="BF227" s="58">
        <v>0</v>
      </c>
      <c r="BG227" s="72">
        <v>300</v>
      </c>
      <c r="BH227" s="72">
        <v>320.60000000000002</v>
      </c>
      <c r="BI227" s="72">
        <v>20.600000000000023</v>
      </c>
      <c r="BJ227" s="72">
        <v>6.8666666666666734</v>
      </c>
      <c r="BK227" s="72">
        <v>313.60000000000002</v>
      </c>
      <c r="BL227" s="72">
        <v>13.600000000000023</v>
      </c>
      <c r="BM227" s="72">
        <v>4.5333333333333403</v>
      </c>
      <c r="BN227" s="150" t="s">
        <v>1346</v>
      </c>
      <c r="BO227" s="72" t="s">
        <v>1474</v>
      </c>
    </row>
    <row r="228" spans="1:67" ht="27.6" customHeight="1">
      <c r="A228" s="55">
        <v>219</v>
      </c>
      <c r="B228" s="145" t="s">
        <v>174</v>
      </c>
      <c r="C228" s="147" t="s">
        <v>839</v>
      </c>
      <c r="D228" s="148" t="s">
        <v>890</v>
      </c>
      <c r="E228" s="145">
        <v>5</v>
      </c>
      <c r="F228" s="146" t="s">
        <v>1240</v>
      </c>
      <c r="G228" s="70">
        <v>0</v>
      </c>
      <c r="H228" s="57">
        <v>0</v>
      </c>
      <c r="I228" s="57">
        <v>0</v>
      </c>
      <c r="J228" s="57">
        <v>0</v>
      </c>
      <c r="K228" s="70">
        <v>0</v>
      </c>
      <c r="L228" s="57">
        <v>0</v>
      </c>
      <c r="M228" s="57">
        <v>0</v>
      </c>
      <c r="N228" s="57">
        <v>0</v>
      </c>
      <c r="O228" s="70">
        <v>30.1</v>
      </c>
      <c r="P228" s="57">
        <v>3085250</v>
      </c>
      <c r="Q228" s="57">
        <v>0</v>
      </c>
      <c r="R228" s="57">
        <v>3085250</v>
      </c>
      <c r="S228" s="70">
        <v>174.4</v>
      </c>
      <c r="T228" s="57">
        <v>17876000</v>
      </c>
      <c r="U228" s="57">
        <v>0</v>
      </c>
      <c r="V228" s="57">
        <v>17876000</v>
      </c>
      <c r="W228" s="57"/>
      <c r="X228" s="57"/>
      <c r="Y228" s="57"/>
      <c r="Z228" s="57">
        <v>0</v>
      </c>
      <c r="AA228" s="57">
        <v>0</v>
      </c>
      <c r="AB228" s="57">
        <v>0</v>
      </c>
      <c r="AC228" s="59">
        <v>240</v>
      </c>
      <c r="AD228" s="59">
        <v>9</v>
      </c>
      <c r="AE228" s="59">
        <v>0</v>
      </c>
      <c r="AF228" s="59">
        <v>0</v>
      </c>
      <c r="AG228" s="59">
        <v>240</v>
      </c>
      <c r="AH228" s="59">
        <v>9</v>
      </c>
      <c r="AI228" s="57">
        <v>12400000</v>
      </c>
      <c r="AJ228" s="57">
        <v>0</v>
      </c>
      <c r="AK228" s="58">
        <v>7150000</v>
      </c>
      <c r="AL228" s="57">
        <v>5250000</v>
      </c>
      <c r="AM228" s="57">
        <v>0</v>
      </c>
      <c r="AN228" s="70">
        <v>280</v>
      </c>
      <c r="AO228" s="70">
        <v>414.6</v>
      </c>
      <c r="AP228" s="70">
        <v>100.80000000000001</v>
      </c>
      <c r="AQ228" s="57">
        <v>32132100</v>
      </c>
      <c r="AR228" s="57">
        <v>0</v>
      </c>
      <c r="AS228" s="57">
        <v>0</v>
      </c>
      <c r="AT228" s="57">
        <v>0</v>
      </c>
      <c r="AU228" s="57">
        <v>4695600</v>
      </c>
      <c r="AV228" s="58">
        <v>27436500</v>
      </c>
      <c r="AW228" s="58">
        <v>0</v>
      </c>
      <c r="AX228" s="58">
        <v>0</v>
      </c>
      <c r="AY228" s="57">
        <v>4000000</v>
      </c>
      <c r="AZ228" s="58">
        <v>0</v>
      </c>
      <c r="BA228" s="58">
        <v>4000000</v>
      </c>
      <c r="BB228" s="58">
        <v>54562500</v>
      </c>
      <c r="BC228" s="58">
        <v>0</v>
      </c>
      <c r="BD228" s="58">
        <v>0</v>
      </c>
      <c r="BE228" s="58">
        <v>54562500</v>
      </c>
      <c r="BF228" s="58">
        <v>0</v>
      </c>
      <c r="BG228" s="72">
        <v>280</v>
      </c>
      <c r="BH228" s="72">
        <v>728.90000000000009</v>
      </c>
      <c r="BI228" s="72">
        <v>448.90000000000009</v>
      </c>
      <c r="BJ228" s="72">
        <v>160.32142857142861</v>
      </c>
      <c r="BK228" s="72">
        <v>719.90000000000009</v>
      </c>
      <c r="BL228" s="72">
        <v>439.90000000000009</v>
      </c>
      <c r="BM228" s="72">
        <v>157.10714285714289</v>
      </c>
      <c r="BN228" s="150" t="s">
        <v>1346</v>
      </c>
      <c r="BO228" s="72" t="s">
        <v>1474</v>
      </c>
    </row>
    <row r="229" spans="1:67" ht="27.6" customHeight="1">
      <c r="A229" s="55">
        <v>220</v>
      </c>
      <c r="B229" s="145" t="s">
        <v>176</v>
      </c>
      <c r="C229" s="147" t="s">
        <v>897</v>
      </c>
      <c r="D229" s="148" t="s">
        <v>635</v>
      </c>
      <c r="E229" s="145">
        <v>5</v>
      </c>
      <c r="F229" s="146" t="s">
        <v>1240</v>
      </c>
      <c r="G229" s="70">
        <v>0</v>
      </c>
      <c r="H229" s="57">
        <v>0</v>
      </c>
      <c r="I229" s="57">
        <v>0</v>
      </c>
      <c r="J229" s="57">
        <v>0</v>
      </c>
      <c r="K229" s="70">
        <v>0</v>
      </c>
      <c r="L229" s="57">
        <v>0</v>
      </c>
      <c r="M229" s="57">
        <v>0</v>
      </c>
      <c r="N229" s="57">
        <v>0</v>
      </c>
      <c r="O229" s="70">
        <v>76.400000000000006</v>
      </c>
      <c r="P229" s="57">
        <v>7831000.0000000009</v>
      </c>
      <c r="Q229" s="57">
        <v>0</v>
      </c>
      <c r="R229" s="57">
        <v>7831000</v>
      </c>
      <c r="S229" s="70">
        <v>120.89999999999999</v>
      </c>
      <c r="T229" s="57">
        <v>12392250</v>
      </c>
      <c r="U229" s="57">
        <v>0</v>
      </c>
      <c r="V229" s="57">
        <v>12392250</v>
      </c>
      <c r="W229" s="57"/>
      <c r="X229" s="57"/>
      <c r="Y229" s="57"/>
      <c r="Z229" s="57">
        <v>0</v>
      </c>
      <c r="AA229" s="57">
        <v>0</v>
      </c>
      <c r="AB229" s="57">
        <v>0</v>
      </c>
      <c r="AC229" s="59">
        <v>240</v>
      </c>
      <c r="AD229" s="59">
        <v>10</v>
      </c>
      <c r="AE229" s="59">
        <v>0</v>
      </c>
      <c r="AF229" s="59">
        <v>0</v>
      </c>
      <c r="AG229" s="59">
        <v>240</v>
      </c>
      <c r="AH229" s="59">
        <v>10</v>
      </c>
      <c r="AI229" s="57">
        <v>12400000</v>
      </c>
      <c r="AJ229" s="57">
        <v>0</v>
      </c>
      <c r="AK229" s="58">
        <v>6100000</v>
      </c>
      <c r="AL229" s="57">
        <v>6300000</v>
      </c>
      <c r="AM229" s="57">
        <v>0</v>
      </c>
      <c r="AN229" s="70">
        <v>240</v>
      </c>
      <c r="AO229" s="70">
        <v>733.8</v>
      </c>
      <c r="AP229" s="70">
        <v>129.4</v>
      </c>
      <c r="AQ229" s="57">
        <v>79572400</v>
      </c>
      <c r="AR229" s="57">
        <v>0</v>
      </c>
      <c r="AS229" s="57">
        <v>0</v>
      </c>
      <c r="AT229" s="57">
        <v>0</v>
      </c>
      <c r="AU229" s="57">
        <v>29361150</v>
      </c>
      <c r="AV229" s="58">
        <v>50211250</v>
      </c>
      <c r="AW229" s="58">
        <v>0</v>
      </c>
      <c r="AX229" s="58">
        <v>0</v>
      </c>
      <c r="AY229" s="57">
        <v>0</v>
      </c>
      <c r="AZ229" s="58">
        <v>0</v>
      </c>
      <c r="BA229" s="58">
        <v>0</v>
      </c>
      <c r="BB229" s="58">
        <v>68903500</v>
      </c>
      <c r="BC229" s="58">
        <v>0</v>
      </c>
      <c r="BD229" s="58">
        <v>0</v>
      </c>
      <c r="BE229" s="58">
        <v>68903500</v>
      </c>
      <c r="BF229" s="58">
        <v>0</v>
      </c>
      <c r="BG229" s="72">
        <v>240</v>
      </c>
      <c r="BH229" s="72">
        <v>1070.5</v>
      </c>
      <c r="BI229" s="72">
        <v>830.5</v>
      </c>
      <c r="BJ229" s="72">
        <v>346.04166666666669</v>
      </c>
      <c r="BK229" s="72">
        <v>1060.5</v>
      </c>
      <c r="BL229" s="72">
        <v>820.5</v>
      </c>
      <c r="BM229" s="72">
        <v>341.875</v>
      </c>
      <c r="BN229" s="150" t="s">
        <v>1346</v>
      </c>
      <c r="BO229" s="72" t="s">
        <v>1475</v>
      </c>
    </row>
    <row r="230" spans="1:67" ht="27.6" customHeight="1">
      <c r="A230" s="55">
        <v>221</v>
      </c>
      <c r="B230" s="145" t="s">
        <v>177</v>
      </c>
      <c r="C230" s="147" t="s">
        <v>891</v>
      </c>
      <c r="D230" s="148" t="s">
        <v>649</v>
      </c>
      <c r="E230" s="145">
        <v>5</v>
      </c>
      <c r="F230" s="146" t="s">
        <v>1240</v>
      </c>
      <c r="G230" s="70">
        <v>71.7</v>
      </c>
      <c r="H230" s="57">
        <v>7349250</v>
      </c>
      <c r="I230" s="57">
        <v>0</v>
      </c>
      <c r="J230" s="57">
        <v>7349250</v>
      </c>
      <c r="K230" s="70">
        <v>0</v>
      </c>
      <c r="L230" s="57">
        <v>0</v>
      </c>
      <c r="M230" s="57">
        <v>0</v>
      </c>
      <c r="N230" s="57">
        <v>0</v>
      </c>
      <c r="O230" s="70">
        <v>60.900000000000006</v>
      </c>
      <c r="P230" s="57">
        <v>6242250.0000000009</v>
      </c>
      <c r="Q230" s="57">
        <v>0</v>
      </c>
      <c r="R230" s="57">
        <v>6242250</v>
      </c>
      <c r="S230" s="70">
        <v>136.39999999999998</v>
      </c>
      <c r="T230" s="57">
        <v>13980999.999999998</v>
      </c>
      <c r="U230" s="57">
        <v>0</v>
      </c>
      <c r="V230" s="57">
        <v>13981000</v>
      </c>
      <c r="W230" s="57"/>
      <c r="X230" s="57"/>
      <c r="Y230" s="57"/>
      <c r="Z230" s="57">
        <v>0</v>
      </c>
      <c r="AA230" s="57">
        <v>0</v>
      </c>
      <c r="AB230" s="57">
        <v>0</v>
      </c>
      <c r="AC230" s="59">
        <v>220</v>
      </c>
      <c r="AD230" s="59">
        <v>10</v>
      </c>
      <c r="AE230" s="59">
        <v>0</v>
      </c>
      <c r="AF230" s="59">
        <v>0</v>
      </c>
      <c r="AG230" s="59">
        <v>220</v>
      </c>
      <c r="AH230" s="59">
        <v>10</v>
      </c>
      <c r="AI230" s="57">
        <v>11550000</v>
      </c>
      <c r="AJ230" s="57">
        <v>0</v>
      </c>
      <c r="AK230" s="58">
        <v>3150000</v>
      </c>
      <c r="AL230" s="57">
        <v>8400000</v>
      </c>
      <c r="AM230" s="57">
        <v>0</v>
      </c>
      <c r="AN230" s="70">
        <v>300</v>
      </c>
      <c r="AO230" s="70">
        <v>602.79999999999995</v>
      </c>
      <c r="AP230" s="70">
        <v>0</v>
      </c>
      <c r="AQ230" s="57">
        <v>41265000</v>
      </c>
      <c r="AR230" s="57">
        <v>0</v>
      </c>
      <c r="AS230" s="57">
        <v>0</v>
      </c>
      <c r="AT230" s="57">
        <v>0</v>
      </c>
      <c r="AU230" s="57">
        <v>0</v>
      </c>
      <c r="AV230" s="58">
        <v>41265000</v>
      </c>
      <c r="AW230" s="58">
        <v>0</v>
      </c>
      <c r="AX230" s="58">
        <v>0</v>
      </c>
      <c r="AY230" s="57">
        <v>0</v>
      </c>
      <c r="AZ230" s="58">
        <v>0</v>
      </c>
      <c r="BA230" s="58">
        <v>0</v>
      </c>
      <c r="BB230" s="58">
        <v>63646000</v>
      </c>
      <c r="BC230" s="58">
        <v>0</v>
      </c>
      <c r="BD230" s="58">
        <v>0</v>
      </c>
      <c r="BE230" s="58">
        <v>63646000</v>
      </c>
      <c r="BF230" s="58">
        <v>0</v>
      </c>
      <c r="BG230" s="72">
        <v>300</v>
      </c>
      <c r="BH230" s="72">
        <v>881.8</v>
      </c>
      <c r="BI230" s="72">
        <v>581.79999999999995</v>
      </c>
      <c r="BJ230" s="72">
        <v>193.93333333333331</v>
      </c>
      <c r="BK230" s="72">
        <v>871.8</v>
      </c>
      <c r="BL230" s="72">
        <v>571.79999999999995</v>
      </c>
      <c r="BM230" s="72">
        <v>190.6</v>
      </c>
      <c r="BN230" s="150" t="s">
        <v>1346</v>
      </c>
      <c r="BO230" s="72" t="s">
        <v>1475</v>
      </c>
    </row>
    <row r="231" spans="1:67" ht="27.6" customHeight="1">
      <c r="A231" s="55">
        <v>222</v>
      </c>
      <c r="B231" s="145" t="s">
        <v>178</v>
      </c>
      <c r="C231" s="147" t="s">
        <v>885</v>
      </c>
      <c r="D231" s="148" t="s">
        <v>689</v>
      </c>
      <c r="E231" s="145">
        <v>5</v>
      </c>
      <c r="F231" s="146" t="s">
        <v>1240</v>
      </c>
      <c r="G231" s="70">
        <v>0</v>
      </c>
      <c r="H231" s="57">
        <v>0</v>
      </c>
      <c r="I231" s="57">
        <v>0</v>
      </c>
      <c r="J231" s="57">
        <v>0</v>
      </c>
      <c r="K231" s="70">
        <v>56.5</v>
      </c>
      <c r="L231" s="57">
        <v>5791250</v>
      </c>
      <c r="M231" s="57">
        <v>0</v>
      </c>
      <c r="N231" s="57">
        <v>5791250</v>
      </c>
      <c r="O231" s="70">
        <v>90.399999999999991</v>
      </c>
      <c r="P231" s="57">
        <v>9266000</v>
      </c>
      <c r="Q231" s="57">
        <v>0</v>
      </c>
      <c r="R231" s="57">
        <v>9266000</v>
      </c>
      <c r="S231" s="70">
        <v>90.3</v>
      </c>
      <c r="T231" s="57">
        <v>9255750</v>
      </c>
      <c r="U231" s="57">
        <v>0</v>
      </c>
      <c r="V231" s="57">
        <v>9255750</v>
      </c>
      <c r="W231" s="57"/>
      <c r="X231" s="57"/>
      <c r="Y231" s="57"/>
      <c r="Z231" s="57">
        <v>0</v>
      </c>
      <c r="AA231" s="57">
        <v>0</v>
      </c>
      <c r="AB231" s="57">
        <v>0</v>
      </c>
      <c r="AC231" s="59">
        <v>240</v>
      </c>
      <c r="AD231" s="59">
        <v>11</v>
      </c>
      <c r="AE231" s="59">
        <v>0</v>
      </c>
      <c r="AF231" s="59">
        <v>0</v>
      </c>
      <c r="AG231" s="59">
        <v>240</v>
      </c>
      <c r="AH231" s="59">
        <v>11</v>
      </c>
      <c r="AI231" s="57">
        <v>12500000</v>
      </c>
      <c r="AJ231" s="57">
        <v>0</v>
      </c>
      <c r="AK231" s="58">
        <v>4100000</v>
      </c>
      <c r="AL231" s="57">
        <v>8400000</v>
      </c>
      <c r="AM231" s="57">
        <v>0</v>
      </c>
      <c r="AN231" s="70">
        <v>300</v>
      </c>
      <c r="AO231" s="70">
        <v>588.20000000000005</v>
      </c>
      <c r="AP231" s="70">
        <v>0</v>
      </c>
      <c r="AQ231" s="57">
        <v>39339300</v>
      </c>
      <c r="AR231" s="57">
        <v>0</v>
      </c>
      <c r="AS231" s="57">
        <v>0</v>
      </c>
      <c r="AT231" s="57">
        <v>0</v>
      </c>
      <c r="AU231" s="57">
        <v>0</v>
      </c>
      <c r="AV231" s="58">
        <v>39339300</v>
      </c>
      <c r="AW231" s="58">
        <v>0</v>
      </c>
      <c r="AX231" s="58">
        <v>0</v>
      </c>
      <c r="AY231" s="57">
        <v>0</v>
      </c>
      <c r="AZ231" s="58">
        <v>0</v>
      </c>
      <c r="BA231" s="58">
        <v>0</v>
      </c>
      <c r="BB231" s="58">
        <v>62786300</v>
      </c>
      <c r="BC231" s="58">
        <v>0</v>
      </c>
      <c r="BD231" s="58">
        <v>0</v>
      </c>
      <c r="BE231" s="58">
        <v>62786300</v>
      </c>
      <c r="BF231" s="58">
        <v>0</v>
      </c>
      <c r="BG231" s="72">
        <v>300</v>
      </c>
      <c r="BH231" s="72">
        <v>836.40000000000009</v>
      </c>
      <c r="BI231" s="72">
        <v>536.40000000000009</v>
      </c>
      <c r="BJ231" s="72">
        <v>178.8</v>
      </c>
      <c r="BK231" s="72">
        <v>825.40000000000009</v>
      </c>
      <c r="BL231" s="72">
        <v>525.40000000000009</v>
      </c>
      <c r="BM231" s="72">
        <v>175.13333333333335</v>
      </c>
      <c r="BN231" s="150" t="s">
        <v>1346</v>
      </c>
      <c r="BO231" s="72" t="s">
        <v>1474</v>
      </c>
    </row>
    <row r="232" spans="1:67" ht="27.6" customHeight="1">
      <c r="A232" s="55">
        <v>223</v>
      </c>
      <c r="B232" s="145" t="s">
        <v>179</v>
      </c>
      <c r="C232" s="147" t="s">
        <v>889</v>
      </c>
      <c r="D232" s="148" t="s">
        <v>645</v>
      </c>
      <c r="E232" s="145">
        <v>5</v>
      </c>
      <c r="F232" s="146" t="s">
        <v>1240</v>
      </c>
      <c r="G232" s="70">
        <v>0</v>
      </c>
      <c r="H232" s="57">
        <v>0</v>
      </c>
      <c r="I232" s="57">
        <v>0</v>
      </c>
      <c r="J232" s="57">
        <v>0</v>
      </c>
      <c r="K232" s="70">
        <v>0</v>
      </c>
      <c r="L232" s="57">
        <v>0</v>
      </c>
      <c r="M232" s="57">
        <v>0</v>
      </c>
      <c r="N232" s="57">
        <v>0</v>
      </c>
      <c r="O232" s="70">
        <v>75.399999999999991</v>
      </c>
      <c r="P232" s="57">
        <v>7728499.9999999991</v>
      </c>
      <c r="Q232" s="57">
        <v>0</v>
      </c>
      <c r="R232" s="57">
        <v>7728500</v>
      </c>
      <c r="S232" s="70">
        <v>61.199999999999996</v>
      </c>
      <c r="T232" s="57">
        <v>6273000</v>
      </c>
      <c r="U232" s="57">
        <v>0</v>
      </c>
      <c r="V232" s="57">
        <v>6273000</v>
      </c>
      <c r="W232" s="57"/>
      <c r="X232" s="57"/>
      <c r="Y232" s="57"/>
      <c r="Z232" s="57">
        <v>0</v>
      </c>
      <c r="AA232" s="57">
        <v>0</v>
      </c>
      <c r="AB232" s="57">
        <v>0</v>
      </c>
      <c r="AC232" s="59">
        <v>200</v>
      </c>
      <c r="AD232" s="59">
        <v>10</v>
      </c>
      <c r="AE232" s="59">
        <v>0</v>
      </c>
      <c r="AF232" s="59">
        <v>0</v>
      </c>
      <c r="AG232" s="59">
        <v>200</v>
      </c>
      <c r="AH232" s="59">
        <v>10</v>
      </c>
      <c r="AI232" s="57">
        <v>10500000</v>
      </c>
      <c r="AJ232" s="57">
        <v>0</v>
      </c>
      <c r="AK232" s="58">
        <v>2100000</v>
      </c>
      <c r="AL232" s="57">
        <v>8400000</v>
      </c>
      <c r="AM232" s="57">
        <v>0</v>
      </c>
      <c r="AN232" s="70">
        <v>300</v>
      </c>
      <c r="AO232" s="70">
        <v>556.4</v>
      </c>
      <c r="AP232" s="70">
        <v>0</v>
      </c>
      <c r="AQ232" s="57">
        <v>34998600</v>
      </c>
      <c r="AR232" s="57">
        <v>0</v>
      </c>
      <c r="AS232" s="57">
        <v>0</v>
      </c>
      <c r="AT232" s="57">
        <v>0</v>
      </c>
      <c r="AU232" s="57">
        <v>0</v>
      </c>
      <c r="AV232" s="58">
        <v>34998600</v>
      </c>
      <c r="AW232" s="58">
        <v>0</v>
      </c>
      <c r="AX232" s="58">
        <v>0</v>
      </c>
      <c r="AY232" s="57">
        <v>0</v>
      </c>
      <c r="AZ232" s="58">
        <v>0</v>
      </c>
      <c r="BA232" s="58">
        <v>0</v>
      </c>
      <c r="BB232" s="58">
        <v>49671600</v>
      </c>
      <c r="BC232" s="58">
        <v>0</v>
      </c>
      <c r="BD232" s="58">
        <v>0</v>
      </c>
      <c r="BE232" s="58">
        <v>49671600</v>
      </c>
      <c r="BF232" s="58">
        <v>0</v>
      </c>
      <c r="BG232" s="72">
        <v>300</v>
      </c>
      <c r="BH232" s="72">
        <v>703</v>
      </c>
      <c r="BI232" s="72">
        <v>403</v>
      </c>
      <c r="BJ232" s="72">
        <v>134.33333333333331</v>
      </c>
      <c r="BK232" s="72">
        <v>693</v>
      </c>
      <c r="BL232" s="72">
        <v>393</v>
      </c>
      <c r="BM232" s="72">
        <v>131</v>
      </c>
      <c r="BN232" s="150" t="s">
        <v>1346</v>
      </c>
      <c r="BO232" s="72" t="s">
        <v>1474</v>
      </c>
    </row>
    <row r="233" spans="1:67" ht="27.6" customHeight="1">
      <c r="A233" s="55">
        <v>224</v>
      </c>
      <c r="B233" s="145" t="s">
        <v>180</v>
      </c>
      <c r="C233" s="147" t="s">
        <v>894</v>
      </c>
      <c r="D233" s="148" t="s">
        <v>895</v>
      </c>
      <c r="E233" s="145">
        <v>5</v>
      </c>
      <c r="F233" s="146" t="s">
        <v>1240</v>
      </c>
      <c r="G233" s="70">
        <v>47.1</v>
      </c>
      <c r="H233" s="57">
        <v>4827750</v>
      </c>
      <c r="I233" s="57">
        <v>0</v>
      </c>
      <c r="J233" s="57">
        <v>4827750</v>
      </c>
      <c r="K233" s="70">
        <v>0</v>
      </c>
      <c r="L233" s="57">
        <v>0</v>
      </c>
      <c r="M233" s="57">
        <v>0</v>
      </c>
      <c r="N233" s="57">
        <v>0</v>
      </c>
      <c r="O233" s="70">
        <v>76.400000000000006</v>
      </c>
      <c r="P233" s="57">
        <v>7831000.0000000009</v>
      </c>
      <c r="Q233" s="57">
        <v>0</v>
      </c>
      <c r="R233" s="57">
        <v>7831000</v>
      </c>
      <c r="S233" s="70">
        <v>60.300000000000004</v>
      </c>
      <c r="T233" s="57">
        <v>6180750</v>
      </c>
      <c r="U233" s="57">
        <v>0</v>
      </c>
      <c r="V233" s="57">
        <v>6180750</v>
      </c>
      <c r="W233" s="57"/>
      <c r="X233" s="57"/>
      <c r="Y233" s="57"/>
      <c r="Z233" s="57">
        <v>0</v>
      </c>
      <c r="AA233" s="57">
        <v>0</v>
      </c>
      <c r="AB233" s="57">
        <v>0</v>
      </c>
      <c r="AC233" s="59">
        <v>240</v>
      </c>
      <c r="AD233" s="59">
        <v>11</v>
      </c>
      <c r="AE233" s="59">
        <v>0</v>
      </c>
      <c r="AF233" s="59">
        <v>0</v>
      </c>
      <c r="AG233" s="59">
        <v>240</v>
      </c>
      <c r="AH233" s="59">
        <v>11</v>
      </c>
      <c r="AI233" s="57">
        <v>12500000</v>
      </c>
      <c r="AJ233" s="57">
        <v>0</v>
      </c>
      <c r="AK233" s="58">
        <v>4100000</v>
      </c>
      <c r="AL233" s="57">
        <v>8400000</v>
      </c>
      <c r="AM233" s="57">
        <v>0</v>
      </c>
      <c r="AN233" s="70">
        <v>300</v>
      </c>
      <c r="AO233" s="70">
        <v>773.8</v>
      </c>
      <c r="AP233" s="70">
        <v>0</v>
      </c>
      <c r="AQ233" s="57">
        <v>61719100</v>
      </c>
      <c r="AR233" s="57">
        <v>0</v>
      </c>
      <c r="AS233" s="57">
        <v>0</v>
      </c>
      <c r="AT233" s="57">
        <v>0</v>
      </c>
      <c r="AU233" s="57">
        <v>0</v>
      </c>
      <c r="AV233" s="58">
        <v>61719100</v>
      </c>
      <c r="AW233" s="58">
        <v>0</v>
      </c>
      <c r="AX233" s="58">
        <v>0</v>
      </c>
      <c r="AY233" s="57">
        <v>2000000</v>
      </c>
      <c r="AZ233" s="58">
        <v>0</v>
      </c>
      <c r="BA233" s="58">
        <v>2000000</v>
      </c>
      <c r="BB233" s="58">
        <v>78299850</v>
      </c>
      <c r="BC233" s="58">
        <v>0</v>
      </c>
      <c r="BD233" s="58">
        <v>0</v>
      </c>
      <c r="BE233" s="58">
        <v>78299850</v>
      </c>
      <c r="BF233" s="58">
        <v>0</v>
      </c>
      <c r="BG233" s="72">
        <v>300</v>
      </c>
      <c r="BH233" s="72">
        <v>968.59999999999991</v>
      </c>
      <c r="BI233" s="72">
        <v>668.59999999999991</v>
      </c>
      <c r="BJ233" s="72">
        <v>222.86666666666665</v>
      </c>
      <c r="BK233" s="72">
        <v>957.59999999999991</v>
      </c>
      <c r="BL233" s="72">
        <v>657.59999999999991</v>
      </c>
      <c r="BM233" s="72">
        <v>219.19999999999996</v>
      </c>
      <c r="BN233" s="150" t="s">
        <v>1346</v>
      </c>
      <c r="BO233" s="72" t="s">
        <v>1475</v>
      </c>
    </row>
    <row r="234" spans="1:67" ht="27.6" customHeight="1">
      <c r="A234" s="55">
        <v>225</v>
      </c>
      <c r="B234" s="145" t="s">
        <v>181</v>
      </c>
      <c r="C234" s="147" t="s">
        <v>892</v>
      </c>
      <c r="D234" s="148" t="s">
        <v>716</v>
      </c>
      <c r="E234" s="145">
        <v>5</v>
      </c>
      <c r="F234" s="146" t="s">
        <v>1240</v>
      </c>
      <c r="G234" s="70">
        <v>46.5</v>
      </c>
      <c r="H234" s="57">
        <v>4766250</v>
      </c>
      <c r="I234" s="57">
        <v>0</v>
      </c>
      <c r="J234" s="57">
        <v>4766250</v>
      </c>
      <c r="K234" s="70">
        <v>0</v>
      </c>
      <c r="L234" s="57">
        <v>0</v>
      </c>
      <c r="M234" s="57">
        <v>0</v>
      </c>
      <c r="N234" s="57">
        <v>0</v>
      </c>
      <c r="O234" s="70">
        <v>75.900000000000006</v>
      </c>
      <c r="P234" s="57">
        <v>7779750.0000000009</v>
      </c>
      <c r="Q234" s="57">
        <v>0</v>
      </c>
      <c r="R234" s="57">
        <v>7779750</v>
      </c>
      <c r="S234" s="70">
        <v>30.7</v>
      </c>
      <c r="T234" s="57">
        <v>3146750</v>
      </c>
      <c r="U234" s="57">
        <v>0</v>
      </c>
      <c r="V234" s="57">
        <v>3146750</v>
      </c>
      <c r="W234" s="57"/>
      <c r="X234" s="57"/>
      <c r="Y234" s="57"/>
      <c r="Z234" s="57">
        <v>0</v>
      </c>
      <c r="AA234" s="57">
        <v>0</v>
      </c>
      <c r="AB234" s="57">
        <v>0</v>
      </c>
      <c r="AC234" s="59">
        <v>180</v>
      </c>
      <c r="AD234" s="59">
        <v>8</v>
      </c>
      <c r="AE234" s="59">
        <v>0</v>
      </c>
      <c r="AF234" s="59">
        <v>0</v>
      </c>
      <c r="AG234" s="59">
        <v>180</v>
      </c>
      <c r="AH234" s="59">
        <v>8</v>
      </c>
      <c r="AI234" s="57">
        <v>9450000</v>
      </c>
      <c r="AJ234" s="57">
        <v>0</v>
      </c>
      <c r="AK234" s="58">
        <v>3150000</v>
      </c>
      <c r="AL234" s="57">
        <v>6300000</v>
      </c>
      <c r="AM234" s="57">
        <v>0</v>
      </c>
      <c r="AN234" s="70">
        <v>105</v>
      </c>
      <c r="AO234" s="70">
        <v>657.4</v>
      </c>
      <c r="AP234" s="70">
        <v>0</v>
      </c>
      <c r="AQ234" s="57">
        <v>71111800</v>
      </c>
      <c r="AR234" s="57">
        <v>0</v>
      </c>
      <c r="AS234" s="57">
        <v>0</v>
      </c>
      <c r="AT234" s="57">
        <v>0</v>
      </c>
      <c r="AU234" s="57">
        <v>191100</v>
      </c>
      <c r="AV234" s="58">
        <v>70920700</v>
      </c>
      <c r="AW234" s="58">
        <v>0</v>
      </c>
      <c r="AX234" s="58">
        <v>0</v>
      </c>
      <c r="AY234" s="57">
        <v>4000000</v>
      </c>
      <c r="AZ234" s="58">
        <v>0</v>
      </c>
      <c r="BA234" s="58">
        <v>4000000</v>
      </c>
      <c r="BB234" s="58">
        <v>84367450</v>
      </c>
      <c r="BC234" s="58">
        <v>0</v>
      </c>
      <c r="BD234" s="58">
        <v>0</v>
      </c>
      <c r="BE234" s="58">
        <v>84367450</v>
      </c>
      <c r="BF234" s="58">
        <v>0</v>
      </c>
      <c r="BG234" s="72">
        <v>105</v>
      </c>
      <c r="BH234" s="72">
        <v>818.5</v>
      </c>
      <c r="BI234" s="72">
        <v>713.5</v>
      </c>
      <c r="BJ234" s="72">
        <v>679.52380952380952</v>
      </c>
      <c r="BK234" s="72">
        <v>810.5</v>
      </c>
      <c r="BL234" s="72">
        <v>705.5</v>
      </c>
      <c r="BM234" s="72">
        <v>671.90476190476193</v>
      </c>
      <c r="BN234" s="150" t="s">
        <v>1346</v>
      </c>
      <c r="BO234" s="72" t="s">
        <v>1475</v>
      </c>
    </row>
    <row r="235" spans="1:67" ht="27.6" customHeight="1">
      <c r="A235" s="55">
        <v>226</v>
      </c>
      <c r="B235" s="145" t="s">
        <v>182</v>
      </c>
      <c r="C235" s="147" t="s">
        <v>743</v>
      </c>
      <c r="D235" s="148" t="s">
        <v>898</v>
      </c>
      <c r="E235" s="145">
        <v>5</v>
      </c>
      <c r="F235" s="146" t="s">
        <v>1240</v>
      </c>
      <c r="G235" s="70">
        <v>0</v>
      </c>
      <c r="H235" s="57">
        <v>0</v>
      </c>
      <c r="I235" s="57">
        <v>0</v>
      </c>
      <c r="J235" s="57">
        <v>0</v>
      </c>
      <c r="K235" s="70">
        <v>51.699999999999996</v>
      </c>
      <c r="L235" s="57">
        <v>5299250</v>
      </c>
      <c r="M235" s="57">
        <v>0</v>
      </c>
      <c r="N235" s="57">
        <v>5299250</v>
      </c>
      <c r="O235" s="70">
        <v>45.6</v>
      </c>
      <c r="P235" s="57">
        <v>4674000</v>
      </c>
      <c r="Q235" s="57">
        <v>0</v>
      </c>
      <c r="R235" s="57">
        <v>4674000</v>
      </c>
      <c r="S235" s="70">
        <v>136.49999999999997</v>
      </c>
      <c r="T235" s="57">
        <v>13991249.999999996</v>
      </c>
      <c r="U235" s="57">
        <v>0</v>
      </c>
      <c r="V235" s="57">
        <v>13991249.999999996</v>
      </c>
      <c r="W235" s="57"/>
      <c r="X235" s="57"/>
      <c r="Y235" s="57"/>
      <c r="Z235" s="57">
        <v>0</v>
      </c>
      <c r="AA235" s="57">
        <v>0</v>
      </c>
      <c r="AB235" s="57">
        <v>0</v>
      </c>
      <c r="AC235" s="59">
        <v>180</v>
      </c>
      <c r="AD235" s="59">
        <v>9</v>
      </c>
      <c r="AE235" s="59">
        <v>0</v>
      </c>
      <c r="AF235" s="59">
        <v>0</v>
      </c>
      <c r="AG235" s="59">
        <v>180</v>
      </c>
      <c r="AH235" s="59">
        <v>9</v>
      </c>
      <c r="AI235" s="57">
        <v>9450000</v>
      </c>
      <c r="AJ235" s="57">
        <v>0</v>
      </c>
      <c r="AK235" s="58">
        <v>1050000</v>
      </c>
      <c r="AL235" s="57">
        <v>8400000</v>
      </c>
      <c r="AM235" s="57">
        <v>0</v>
      </c>
      <c r="AN235" s="70">
        <v>180</v>
      </c>
      <c r="AO235" s="70">
        <v>372.2</v>
      </c>
      <c r="AP235" s="70">
        <v>0</v>
      </c>
      <c r="AQ235" s="57">
        <v>26235300</v>
      </c>
      <c r="AR235" s="57">
        <v>0</v>
      </c>
      <c r="AS235" s="57">
        <v>0</v>
      </c>
      <c r="AT235" s="57">
        <v>0</v>
      </c>
      <c r="AU235" s="57">
        <v>0</v>
      </c>
      <c r="AV235" s="58">
        <v>26235300</v>
      </c>
      <c r="AW235" s="58">
        <v>0</v>
      </c>
      <c r="AX235" s="58">
        <v>0</v>
      </c>
      <c r="AY235" s="57">
        <v>0</v>
      </c>
      <c r="AZ235" s="58">
        <v>0</v>
      </c>
      <c r="BA235" s="58">
        <v>0</v>
      </c>
      <c r="BB235" s="58">
        <v>53925800</v>
      </c>
      <c r="BC235" s="58">
        <v>0</v>
      </c>
      <c r="BD235" s="58">
        <v>0</v>
      </c>
      <c r="BE235" s="58">
        <v>53925800</v>
      </c>
      <c r="BF235" s="58">
        <v>0</v>
      </c>
      <c r="BG235" s="72">
        <v>180</v>
      </c>
      <c r="BH235" s="72">
        <v>615</v>
      </c>
      <c r="BI235" s="72">
        <v>435</v>
      </c>
      <c r="BJ235" s="72">
        <v>241.66666666666666</v>
      </c>
      <c r="BK235" s="72">
        <v>606</v>
      </c>
      <c r="BL235" s="72">
        <v>426</v>
      </c>
      <c r="BM235" s="72">
        <v>236.66666666666666</v>
      </c>
      <c r="BN235" s="150" t="s">
        <v>1346</v>
      </c>
      <c r="BO235" s="72" t="s">
        <v>1474</v>
      </c>
    </row>
    <row r="236" spans="1:67" ht="27.6" customHeight="1">
      <c r="A236" s="55">
        <v>227</v>
      </c>
      <c r="B236" s="145" t="s">
        <v>598</v>
      </c>
      <c r="C236" s="147" t="s">
        <v>693</v>
      </c>
      <c r="D236" s="148" t="s">
        <v>716</v>
      </c>
      <c r="E236" s="145">
        <v>5</v>
      </c>
      <c r="F236" s="146" t="s">
        <v>1240</v>
      </c>
      <c r="G236" s="70">
        <v>0</v>
      </c>
      <c r="H236" s="57">
        <v>0</v>
      </c>
      <c r="I236" s="57">
        <v>0</v>
      </c>
      <c r="J236" s="57">
        <v>0</v>
      </c>
      <c r="K236" s="70">
        <v>0</v>
      </c>
      <c r="L236" s="57">
        <v>0</v>
      </c>
      <c r="M236" s="57">
        <v>0</v>
      </c>
      <c r="N236" s="57">
        <v>0</v>
      </c>
      <c r="O236" s="70">
        <v>45.6</v>
      </c>
      <c r="P236" s="57">
        <v>4674000</v>
      </c>
      <c r="Q236" s="57">
        <v>0</v>
      </c>
      <c r="R236" s="57">
        <v>4674000</v>
      </c>
      <c r="S236" s="70">
        <v>120.3</v>
      </c>
      <c r="T236" s="57">
        <v>12330750</v>
      </c>
      <c r="U236" s="57">
        <v>0</v>
      </c>
      <c r="V236" s="57">
        <v>12330750</v>
      </c>
      <c r="W236" s="57"/>
      <c r="X236" s="57"/>
      <c r="Y236" s="57"/>
      <c r="Z236" s="57">
        <v>0</v>
      </c>
      <c r="AA236" s="57">
        <v>0</v>
      </c>
      <c r="AB236" s="57">
        <v>0</v>
      </c>
      <c r="AC236" s="59">
        <v>200</v>
      </c>
      <c r="AD236" s="59">
        <v>10</v>
      </c>
      <c r="AE236" s="59">
        <v>0</v>
      </c>
      <c r="AF236" s="59">
        <v>0</v>
      </c>
      <c r="AG236" s="59">
        <v>200</v>
      </c>
      <c r="AH236" s="59">
        <v>10</v>
      </c>
      <c r="AI236" s="57">
        <v>10500000</v>
      </c>
      <c r="AJ236" s="57">
        <v>0</v>
      </c>
      <c r="AK236" s="58">
        <v>3150000</v>
      </c>
      <c r="AL236" s="57">
        <v>7350000</v>
      </c>
      <c r="AM236" s="57">
        <v>0</v>
      </c>
      <c r="AN236" s="70">
        <v>240</v>
      </c>
      <c r="AO236" s="70">
        <v>383.9</v>
      </c>
      <c r="AP236" s="70">
        <v>0</v>
      </c>
      <c r="AQ236" s="57">
        <v>18419200</v>
      </c>
      <c r="AR236" s="57">
        <v>0</v>
      </c>
      <c r="AS236" s="57">
        <v>0</v>
      </c>
      <c r="AT236" s="57">
        <v>0</v>
      </c>
      <c r="AU236" s="57">
        <v>0</v>
      </c>
      <c r="AV236" s="58">
        <v>18419200</v>
      </c>
      <c r="AW236" s="58">
        <v>0</v>
      </c>
      <c r="AX236" s="58">
        <v>0</v>
      </c>
      <c r="AY236" s="57">
        <v>4000000</v>
      </c>
      <c r="AZ236" s="58">
        <v>0</v>
      </c>
      <c r="BA236" s="58">
        <v>4000000</v>
      </c>
      <c r="BB236" s="58">
        <v>42099950</v>
      </c>
      <c r="BC236" s="58">
        <v>0</v>
      </c>
      <c r="BD236" s="58">
        <v>0</v>
      </c>
      <c r="BE236" s="58">
        <v>42099950</v>
      </c>
      <c r="BF236" s="58">
        <v>0</v>
      </c>
      <c r="BG236" s="72">
        <v>240</v>
      </c>
      <c r="BH236" s="72">
        <v>559.79999999999995</v>
      </c>
      <c r="BI236" s="72">
        <v>319.79999999999995</v>
      </c>
      <c r="BJ236" s="72">
        <v>133.24999999999997</v>
      </c>
      <c r="BK236" s="72">
        <v>549.79999999999995</v>
      </c>
      <c r="BL236" s="72">
        <v>309.79999999999995</v>
      </c>
      <c r="BM236" s="72">
        <v>129.08333333333331</v>
      </c>
      <c r="BN236" s="150" t="s">
        <v>1346</v>
      </c>
      <c r="BO236" s="72" t="s">
        <v>1474</v>
      </c>
    </row>
    <row r="237" spans="1:67" ht="27.6" customHeight="1">
      <c r="A237" s="55">
        <v>228</v>
      </c>
      <c r="B237" s="145" t="s">
        <v>194</v>
      </c>
      <c r="C237" s="147" t="s">
        <v>905</v>
      </c>
      <c r="D237" s="148" t="s">
        <v>906</v>
      </c>
      <c r="E237" s="145">
        <v>5</v>
      </c>
      <c r="F237" s="146" t="s">
        <v>1241</v>
      </c>
      <c r="G237" s="70">
        <v>0</v>
      </c>
      <c r="H237" s="57">
        <v>0</v>
      </c>
      <c r="I237" s="57">
        <v>0</v>
      </c>
      <c r="J237" s="57">
        <v>0</v>
      </c>
      <c r="K237" s="70">
        <v>0</v>
      </c>
      <c r="L237" s="57">
        <v>0</v>
      </c>
      <c r="M237" s="57">
        <v>0</v>
      </c>
      <c r="N237" s="57">
        <v>0</v>
      </c>
      <c r="O237" s="70">
        <v>0</v>
      </c>
      <c r="P237" s="57">
        <v>0</v>
      </c>
      <c r="Q237" s="57">
        <v>0</v>
      </c>
      <c r="R237" s="57">
        <v>0</v>
      </c>
      <c r="S237" s="70">
        <v>0</v>
      </c>
      <c r="T237" s="57">
        <v>0</v>
      </c>
      <c r="U237" s="57">
        <v>0</v>
      </c>
      <c r="V237" s="57">
        <v>0</v>
      </c>
      <c r="W237" s="57"/>
      <c r="X237" s="57"/>
      <c r="Y237" s="57"/>
      <c r="Z237" s="57">
        <v>0</v>
      </c>
      <c r="AA237" s="57">
        <v>0</v>
      </c>
      <c r="AB237" s="57">
        <v>0</v>
      </c>
      <c r="AC237" s="59">
        <v>110</v>
      </c>
      <c r="AD237" s="59">
        <v>3</v>
      </c>
      <c r="AE237" s="59">
        <v>0</v>
      </c>
      <c r="AF237" s="59">
        <v>0</v>
      </c>
      <c r="AG237" s="59">
        <v>110</v>
      </c>
      <c r="AH237" s="59">
        <v>3</v>
      </c>
      <c r="AI237" s="57">
        <v>5500000</v>
      </c>
      <c r="AJ237" s="57">
        <v>0</v>
      </c>
      <c r="AK237" s="58">
        <v>5500000</v>
      </c>
      <c r="AL237" s="57">
        <v>0</v>
      </c>
      <c r="AM237" s="57">
        <v>0</v>
      </c>
      <c r="AN237" s="70">
        <v>75</v>
      </c>
      <c r="AO237" s="70">
        <v>168.1</v>
      </c>
      <c r="AP237" s="70">
        <v>0</v>
      </c>
      <c r="AQ237" s="57">
        <v>15873550</v>
      </c>
      <c r="AR237" s="57">
        <v>0</v>
      </c>
      <c r="AS237" s="57">
        <v>0</v>
      </c>
      <c r="AT237" s="57">
        <v>0</v>
      </c>
      <c r="AU237" s="57">
        <v>15873550</v>
      </c>
      <c r="AV237" s="58">
        <v>0</v>
      </c>
      <c r="AW237" s="58">
        <v>0</v>
      </c>
      <c r="AX237" s="58">
        <v>0</v>
      </c>
      <c r="AY237" s="57">
        <v>0</v>
      </c>
      <c r="AZ237" s="58">
        <v>0</v>
      </c>
      <c r="BA237" s="58">
        <v>0</v>
      </c>
      <c r="BB237" s="58">
        <v>0</v>
      </c>
      <c r="BC237" s="58">
        <v>0</v>
      </c>
      <c r="BD237" s="58">
        <v>0</v>
      </c>
      <c r="BE237" s="58">
        <v>0</v>
      </c>
      <c r="BF237" s="58">
        <v>0</v>
      </c>
      <c r="BG237" s="72">
        <v>75</v>
      </c>
      <c r="BH237" s="72">
        <v>171.1</v>
      </c>
      <c r="BI237" s="72">
        <v>96.1</v>
      </c>
      <c r="BJ237" s="72">
        <v>128.13333333333333</v>
      </c>
      <c r="BK237" s="72">
        <v>168.1</v>
      </c>
      <c r="BL237" s="72">
        <v>93.1</v>
      </c>
      <c r="BM237" s="72">
        <v>124.13333333333331</v>
      </c>
      <c r="BN237" s="150" t="s">
        <v>1347</v>
      </c>
      <c r="BO237" s="72" t="s">
        <v>1474</v>
      </c>
    </row>
    <row r="238" spans="1:67" ht="27.6" customHeight="1">
      <c r="A238" s="55">
        <v>229</v>
      </c>
      <c r="B238" s="145" t="s">
        <v>195</v>
      </c>
      <c r="C238" s="147" t="s">
        <v>903</v>
      </c>
      <c r="D238" s="148" t="s">
        <v>632</v>
      </c>
      <c r="E238" s="145">
        <v>5</v>
      </c>
      <c r="F238" s="146" t="s">
        <v>1241</v>
      </c>
      <c r="G238" s="70">
        <v>0</v>
      </c>
      <c r="H238" s="57">
        <v>0</v>
      </c>
      <c r="I238" s="57">
        <v>0</v>
      </c>
      <c r="J238" s="57">
        <v>0</v>
      </c>
      <c r="K238" s="70">
        <v>0</v>
      </c>
      <c r="L238" s="57">
        <v>0</v>
      </c>
      <c r="M238" s="57">
        <v>0</v>
      </c>
      <c r="N238" s="57">
        <v>0</v>
      </c>
      <c r="O238" s="70">
        <v>90.899999999999991</v>
      </c>
      <c r="P238" s="57">
        <v>9317250</v>
      </c>
      <c r="Q238" s="57">
        <v>0</v>
      </c>
      <c r="R238" s="57">
        <v>9317250</v>
      </c>
      <c r="S238" s="70">
        <v>144</v>
      </c>
      <c r="T238" s="57">
        <v>14760000</v>
      </c>
      <c r="U238" s="57">
        <v>0</v>
      </c>
      <c r="V238" s="57">
        <v>14760000</v>
      </c>
      <c r="W238" s="57"/>
      <c r="X238" s="57"/>
      <c r="Y238" s="57"/>
      <c r="Z238" s="57">
        <v>0</v>
      </c>
      <c r="AA238" s="57">
        <v>0</v>
      </c>
      <c r="AB238" s="57">
        <v>0</v>
      </c>
      <c r="AC238" s="59">
        <v>300</v>
      </c>
      <c r="AD238" s="59">
        <v>12</v>
      </c>
      <c r="AE238" s="59">
        <v>0</v>
      </c>
      <c r="AF238" s="59">
        <v>0</v>
      </c>
      <c r="AG238" s="59">
        <v>300</v>
      </c>
      <c r="AH238" s="59">
        <v>12</v>
      </c>
      <c r="AI238" s="57">
        <v>15550000</v>
      </c>
      <c r="AJ238" s="57">
        <v>0</v>
      </c>
      <c r="AK238" s="58">
        <v>6100000</v>
      </c>
      <c r="AL238" s="57">
        <v>9450000</v>
      </c>
      <c r="AM238" s="57">
        <v>0</v>
      </c>
      <c r="AN238" s="70">
        <v>240</v>
      </c>
      <c r="AO238" s="70">
        <v>534.5</v>
      </c>
      <c r="AP238" s="70">
        <v>50.699999999999996</v>
      </c>
      <c r="AQ238" s="57">
        <v>51451400</v>
      </c>
      <c r="AR238" s="57">
        <v>0</v>
      </c>
      <c r="AS238" s="57">
        <v>0</v>
      </c>
      <c r="AT238" s="57">
        <v>0</v>
      </c>
      <c r="AU238" s="57">
        <v>18313500</v>
      </c>
      <c r="AV238" s="58">
        <v>33137900</v>
      </c>
      <c r="AW238" s="58">
        <v>0</v>
      </c>
      <c r="AX238" s="58">
        <v>0</v>
      </c>
      <c r="AY238" s="57">
        <v>0</v>
      </c>
      <c r="AZ238" s="58">
        <v>0</v>
      </c>
      <c r="BA238" s="58">
        <v>0</v>
      </c>
      <c r="BB238" s="58">
        <v>57347900</v>
      </c>
      <c r="BC238" s="58">
        <v>0</v>
      </c>
      <c r="BD238" s="58">
        <v>0</v>
      </c>
      <c r="BE238" s="58">
        <v>57347900</v>
      </c>
      <c r="BF238" s="58">
        <v>0</v>
      </c>
      <c r="BG238" s="72">
        <v>240</v>
      </c>
      <c r="BH238" s="72">
        <v>832.1</v>
      </c>
      <c r="BI238" s="72">
        <v>592.1</v>
      </c>
      <c r="BJ238" s="72">
        <v>246.70833333333334</v>
      </c>
      <c r="BK238" s="72">
        <v>820.1</v>
      </c>
      <c r="BL238" s="72">
        <v>580.1</v>
      </c>
      <c r="BM238" s="72">
        <v>241.70833333333331</v>
      </c>
      <c r="BN238" s="150" t="s">
        <v>1347</v>
      </c>
      <c r="BO238" s="72" t="s">
        <v>1475</v>
      </c>
    </row>
    <row r="239" spans="1:67" ht="27.6" customHeight="1">
      <c r="A239" s="55">
        <v>230</v>
      </c>
      <c r="B239" s="145" t="s">
        <v>196</v>
      </c>
      <c r="C239" s="147" t="s">
        <v>901</v>
      </c>
      <c r="D239" s="148" t="s">
        <v>661</v>
      </c>
      <c r="E239" s="145">
        <v>5</v>
      </c>
      <c r="F239" s="146" t="s">
        <v>1241</v>
      </c>
      <c r="G239" s="70">
        <v>0</v>
      </c>
      <c r="H239" s="57">
        <v>0</v>
      </c>
      <c r="I239" s="57">
        <v>0</v>
      </c>
      <c r="J239" s="57">
        <v>0</v>
      </c>
      <c r="K239" s="70">
        <v>0</v>
      </c>
      <c r="L239" s="57">
        <v>0</v>
      </c>
      <c r="M239" s="57">
        <v>0</v>
      </c>
      <c r="N239" s="57">
        <v>0</v>
      </c>
      <c r="O239" s="70">
        <v>121</v>
      </c>
      <c r="P239" s="57">
        <v>12402500</v>
      </c>
      <c r="Q239" s="57">
        <v>0</v>
      </c>
      <c r="R239" s="57">
        <v>12402500</v>
      </c>
      <c r="S239" s="70">
        <v>106</v>
      </c>
      <c r="T239" s="57">
        <v>10865000</v>
      </c>
      <c r="U239" s="57">
        <v>0</v>
      </c>
      <c r="V239" s="57">
        <v>10865000</v>
      </c>
      <c r="W239" s="57"/>
      <c r="X239" s="57"/>
      <c r="Y239" s="57"/>
      <c r="Z239" s="57">
        <v>0</v>
      </c>
      <c r="AA239" s="57">
        <v>0</v>
      </c>
      <c r="AB239" s="57">
        <v>0</v>
      </c>
      <c r="AC239" s="59">
        <v>240</v>
      </c>
      <c r="AD239" s="59">
        <v>10</v>
      </c>
      <c r="AE239" s="59">
        <v>0</v>
      </c>
      <c r="AF239" s="59">
        <v>0</v>
      </c>
      <c r="AG239" s="59">
        <v>240</v>
      </c>
      <c r="AH239" s="59">
        <v>10</v>
      </c>
      <c r="AI239" s="57">
        <v>12400000</v>
      </c>
      <c r="AJ239" s="57">
        <v>0</v>
      </c>
      <c r="AK239" s="58">
        <v>5050000</v>
      </c>
      <c r="AL239" s="57">
        <v>7350000</v>
      </c>
      <c r="AM239" s="57">
        <v>0</v>
      </c>
      <c r="AN239" s="70">
        <v>255</v>
      </c>
      <c r="AO239" s="70">
        <v>272.7</v>
      </c>
      <c r="AP239" s="70">
        <v>141.30000000000001</v>
      </c>
      <c r="AQ239" s="57">
        <v>23055000</v>
      </c>
      <c r="AR239" s="57">
        <v>0</v>
      </c>
      <c r="AS239" s="57">
        <v>0</v>
      </c>
      <c r="AT239" s="57">
        <v>0</v>
      </c>
      <c r="AU239" s="57">
        <v>0</v>
      </c>
      <c r="AV239" s="58">
        <v>23055000</v>
      </c>
      <c r="AW239" s="58">
        <v>0</v>
      </c>
      <c r="AX239" s="58">
        <v>0</v>
      </c>
      <c r="AY239" s="57">
        <v>0</v>
      </c>
      <c r="AZ239" s="58">
        <v>0</v>
      </c>
      <c r="BA239" s="58">
        <v>0</v>
      </c>
      <c r="BB239" s="58">
        <v>41270000</v>
      </c>
      <c r="BC239" s="58">
        <v>0</v>
      </c>
      <c r="BD239" s="58">
        <v>0</v>
      </c>
      <c r="BE239" s="58">
        <v>41270000</v>
      </c>
      <c r="BF239" s="58">
        <v>0</v>
      </c>
      <c r="BG239" s="72">
        <v>255</v>
      </c>
      <c r="BH239" s="72">
        <v>651</v>
      </c>
      <c r="BI239" s="72">
        <v>396</v>
      </c>
      <c r="BJ239" s="72">
        <v>155.29411764705884</v>
      </c>
      <c r="BK239" s="72">
        <v>641</v>
      </c>
      <c r="BL239" s="72">
        <v>386</v>
      </c>
      <c r="BM239" s="72">
        <v>151.37254901960785</v>
      </c>
      <c r="BN239" s="150" t="s">
        <v>1347</v>
      </c>
      <c r="BO239" s="72" t="s">
        <v>1474</v>
      </c>
    </row>
    <row r="240" spans="1:67" ht="27.6" customHeight="1">
      <c r="A240" s="55">
        <v>231</v>
      </c>
      <c r="B240" s="145" t="s">
        <v>197</v>
      </c>
      <c r="C240" s="147" t="s">
        <v>904</v>
      </c>
      <c r="D240" s="148" t="s">
        <v>677</v>
      </c>
      <c r="E240" s="145">
        <v>5</v>
      </c>
      <c r="F240" s="146" t="s">
        <v>1241</v>
      </c>
      <c r="G240" s="70">
        <v>0</v>
      </c>
      <c r="H240" s="57">
        <v>0</v>
      </c>
      <c r="I240" s="57">
        <v>0</v>
      </c>
      <c r="J240" s="57">
        <v>0</v>
      </c>
      <c r="K240" s="70">
        <v>0</v>
      </c>
      <c r="L240" s="57">
        <v>0</v>
      </c>
      <c r="M240" s="57">
        <v>0</v>
      </c>
      <c r="N240" s="57">
        <v>0</v>
      </c>
      <c r="O240" s="70">
        <v>0</v>
      </c>
      <c r="P240" s="57">
        <v>0</v>
      </c>
      <c r="Q240" s="57">
        <v>0</v>
      </c>
      <c r="R240" s="57">
        <v>0</v>
      </c>
      <c r="S240" s="70">
        <v>0</v>
      </c>
      <c r="T240" s="57">
        <v>0</v>
      </c>
      <c r="U240" s="57">
        <v>0</v>
      </c>
      <c r="V240" s="57">
        <v>0</v>
      </c>
      <c r="W240" s="57"/>
      <c r="X240" s="57"/>
      <c r="Y240" s="57"/>
      <c r="Z240" s="57">
        <v>0</v>
      </c>
      <c r="AA240" s="57">
        <v>0</v>
      </c>
      <c r="AB240" s="57">
        <v>0</v>
      </c>
      <c r="AC240" s="59">
        <v>450</v>
      </c>
      <c r="AD240" s="59">
        <v>18</v>
      </c>
      <c r="AE240" s="59">
        <v>100</v>
      </c>
      <c r="AF240" s="59">
        <v>5</v>
      </c>
      <c r="AG240" s="59">
        <v>350</v>
      </c>
      <c r="AH240" s="59">
        <v>13</v>
      </c>
      <c r="AI240" s="57">
        <v>17700000</v>
      </c>
      <c r="AJ240" s="57">
        <v>0</v>
      </c>
      <c r="AK240" s="58">
        <v>10050000</v>
      </c>
      <c r="AL240" s="57">
        <v>7650000</v>
      </c>
      <c r="AM240" s="57">
        <v>0</v>
      </c>
      <c r="AN240" s="70">
        <v>180</v>
      </c>
      <c r="AO240" s="70">
        <v>96.8</v>
      </c>
      <c r="AP240" s="70">
        <v>0</v>
      </c>
      <c r="AQ240" s="57">
        <v>2864400</v>
      </c>
      <c r="AR240" s="57">
        <v>0</v>
      </c>
      <c r="AS240" s="57">
        <v>0</v>
      </c>
      <c r="AT240" s="57">
        <v>0</v>
      </c>
      <c r="AU240" s="57">
        <v>0</v>
      </c>
      <c r="AV240" s="58">
        <v>2864400</v>
      </c>
      <c r="AW240" s="58">
        <v>0</v>
      </c>
      <c r="AX240" s="58">
        <v>0</v>
      </c>
      <c r="AY240" s="57">
        <v>0</v>
      </c>
      <c r="AZ240" s="58">
        <v>0</v>
      </c>
      <c r="BA240" s="58">
        <v>0</v>
      </c>
      <c r="BB240" s="58">
        <v>10514400</v>
      </c>
      <c r="BC240" s="58">
        <v>0</v>
      </c>
      <c r="BD240" s="58">
        <v>0</v>
      </c>
      <c r="BE240" s="58">
        <v>10514400</v>
      </c>
      <c r="BF240" s="58">
        <v>0</v>
      </c>
      <c r="BG240" s="72">
        <v>180</v>
      </c>
      <c r="BH240" s="72">
        <v>114.8</v>
      </c>
      <c r="BI240" s="72">
        <v>0</v>
      </c>
      <c r="BJ240" s="72">
        <v>0</v>
      </c>
      <c r="BK240" s="72">
        <v>96.8</v>
      </c>
      <c r="BL240" s="72">
        <v>0</v>
      </c>
      <c r="BM240" s="72">
        <v>0</v>
      </c>
      <c r="BN240" s="150" t="s">
        <v>1347</v>
      </c>
      <c r="BO240" s="72" t="s">
        <v>1474</v>
      </c>
    </row>
    <row r="241" spans="1:67" ht="27.6" customHeight="1">
      <c r="A241" s="55">
        <v>232</v>
      </c>
      <c r="B241" s="145" t="s">
        <v>199</v>
      </c>
      <c r="C241" s="147" t="s">
        <v>782</v>
      </c>
      <c r="D241" s="148" t="s">
        <v>661</v>
      </c>
      <c r="E241" s="145">
        <v>5</v>
      </c>
      <c r="F241" s="146" t="s">
        <v>1241</v>
      </c>
      <c r="G241" s="70">
        <v>0</v>
      </c>
      <c r="H241" s="57">
        <v>0</v>
      </c>
      <c r="I241" s="57">
        <v>0</v>
      </c>
      <c r="J241" s="57">
        <v>0</v>
      </c>
      <c r="K241" s="70">
        <v>0</v>
      </c>
      <c r="L241" s="57">
        <v>0</v>
      </c>
      <c r="M241" s="57">
        <v>0</v>
      </c>
      <c r="N241" s="57">
        <v>0</v>
      </c>
      <c r="O241" s="70">
        <v>0</v>
      </c>
      <c r="P241" s="57">
        <v>0</v>
      </c>
      <c r="Q241" s="57">
        <v>0</v>
      </c>
      <c r="R241" s="57">
        <v>0</v>
      </c>
      <c r="S241" s="70">
        <v>135.89999999999998</v>
      </c>
      <c r="T241" s="57">
        <v>13929749.999999998</v>
      </c>
      <c r="U241" s="57">
        <v>0</v>
      </c>
      <c r="V241" s="57">
        <v>13929749.999999998</v>
      </c>
      <c r="W241" s="57"/>
      <c r="X241" s="57"/>
      <c r="Y241" s="57"/>
      <c r="Z241" s="57">
        <v>0</v>
      </c>
      <c r="AA241" s="57">
        <v>0</v>
      </c>
      <c r="AB241" s="57">
        <v>0</v>
      </c>
      <c r="AC241" s="59">
        <v>320</v>
      </c>
      <c r="AD241" s="59">
        <v>13</v>
      </c>
      <c r="AE241" s="59">
        <v>0</v>
      </c>
      <c r="AF241" s="59">
        <v>0</v>
      </c>
      <c r="AG241" s="59">
        <v>320</v>
      </c>
      <c r="AH241" s="59">
        <v>13</v>
      </c>
      <c r="AI241" s="57">
        <v>16600000</v>
      </c>
      <c r="AJ241" s="57">
        <v>0</v>
      </c>
      <c r="AK241" s="58">
        <v>7150000</v>
      </c>
      <c r="AL241" s="57">
        <v>9450000</v>
      </c>
      <c r="AM241" s="57">
        <v>0</v>
      </c>
      <c r="AN241" s="70">
        <v>300</v>
      </c>
      <c r="AO241" s="70">
        <v>412.6</v>
      </c>
      <c r="AP241" s="70">
        <v>99.300000000000011</v>
      </c>
      <c r="AQ241" s="57">
        <v>30725500</v>
      </c>
      <c r="AR241" s="57">
        <v>0</v>
      </c>
      <c r="AS241" s="57">
        <v>0</v>
      </c>
      <c r="AT241" s="57">
        <v>0</v>
      </c>
      <c r="AU241" s="57">
        <v>0</v>
      </c>
      <c r="AV241" s="58">
        <v>30725500</v>
      </c>
      <c r="AW241" s="58">
        <v>0</v>
      </c>
      <c r="AX241" s="58">
        <v>0</v>
      </c>
      <c r="AY241" s="57">
        <v>0</v>
      </c>
      <c r="AZ241" s="58">
        <v>0</v>
      </c>
      <c r="BA241" s="58">
        <v>0</v>
      </c>
      <c r="BB241" s="58">
        <v>54105250</v>
      </c>
      <c r="BC241" s="58">
        <v>0</v>
      </c>
      <c r="BD241" s="58">
        <v>0</v>
      </c>
      <c r="BE241" s="58">
        <v>54105250</v>
      </c>
      <c r="BF241" s="58">
        <v>0</v>
      </c>
      <c r="BG241" s="72">
        <v>300</v>
      </c>
      <c r="BH241" s="72">
        <v>660.8</v>
      </c>
      <c r="BI241" s="72">
        <v>360.79999999999995</v>
      </c>
      <c r="BJ241" s="72">
        <v>120.26666666666665</v>
      </c>
      <c r="BK241" s="72">
        <v>647.79999999999995</v>
      </c>
      <c r="BL241" s="72">
        <v>347.79999999999995</v>
      </c>
      <c r="BM241" s="72">
        <v>115.93333333333331</v>
      </c>
      <c r="BN241" s="150" t="s">
        <v>1347</v>
      </c>
      <c r="BO241" s="72" t="s">
        <v>1474</v>
      </c>
    </row>
    <row r="242" spans="1:67" ht="27.6" customHeight="1">
      <c r="A242" s="55">
        <v>233</v>
      </c>
      <c r="B242" s="145" t="s">
        <v>200</v>
      </c>
      <c r="C242" s="147" t="s">
        <v>668</v>
      </c>
      <c r="D242" s="148" t="s">
        <v>902</v>
      </c>
      <c r="E242" s="145">
        <v>5</v>
      </c>
      <c r="F242" s="146" t="s">
        <v>1241</v>
      </c>
      <c r="G242" s="70">
        <v>0</v>
      </c>
      <c r="H242" s="57">
        <v>0</v>
      </c>
      <c r="I242" s="57">
        <v>0</v>
      </c>
      <c r="J242" s="57">
        <v>0</v>
      </c>
      <c r="K242" s="70">
        <v>0</v>
      </c>
      <c r="L242" s="57">
        <v>0</v>
      </c>
      <c r="M242" s="57">
        <v>0</v>
      </c>
      <c r="N242" s="57">
        <v>0</v>
      </c>
      <c r="O242" s="70">
        <v>45.1</v>
      </c>
      <c r="P242" s="57">
        <v>4622750</v>
      </c>
      <c r="Q242" s="57">
        <v>0</v>
      </c>
      <c r="R242" s="57">
        <v>4622750</v>
      </c>
      <c r="S242" s="70">
        <v>30.3</v>
      </c>
      <c r="T242" s="57">
        <v>3105750</v>
      </c>
      <c r="U242" s="57">
        <v>0</v>
      </c>
      <c r="V242" s="57">
        <v>3105750</v>
      </c>
      <c r="W242" s="57"/>
      <c r="X242" s="57"/>
      <c r="Y242" s="57"/>
      <c r="Z242" s="57">
        <v>0</v>
      </c>
      <c r="AA242" s="57">
        <v>0</v>
      </c>
      <c r="AB242" s="57">
        <v>0</v>
      </c>
      <c r="AC242" s="59">
        <v>220</v>
      </c>
      <c r="AD242" s="59">
        <v>11</v>
      </c>
      <c r="AE242" s="59">
        <v>0</v>
      </c>
      <c r="AF242" s="59">
        <v>0</v>
      </c>
      <c r="AG242" s="59">
        <v>220</v>
      </c>
      <c r="AH242" s="59">
        <v>11</v>
      </c>
      <c r="AI242" s="57">
        <v>11550000</v>
      </c>
      <c r="AJ242" s="57">
        <v>0</v>
      </c>
      <c r="AK242" s="58">
        <v>3150000</v>
      </c>
      <c r="AL242" s="57">
        <v>8400000</v>
      </c>
      <c r="AM242" s="57">
        <v>0</v>
      </c>
      <c r="AN242" s="70">
        <v>105</v>
      </c>
      <c r="AO242" s="70">
        <v>372.79999999999995</v>
      </c>
      <c r="AP242" s="70">
        <v>0</v>
      </c>
      <c r="AQ242" s="57">
        <v>38831000</v>
      </c>
      <c r="AR242" s="57">
        <v>0</v>
      </c>
      <c r="AS242" s="57">
        <v>0</v>
      </c>
      <c r="AT242" s="57">
        <v>0</v>
      </c>
      <c r="AU242" s="57">
        <v>63886700</v>
      </c>
      <c r="AV242" s="58">
        <v>0</v>
      </c>
      <c r="AW242" s="58">
        <v>25055700</v>
      </c>
      <c r="AX242" s="58">
        <v>0</v>
      </c>
      <c r="AY242" s="57">
        <v>0</v>
      </c>
      <c r="AZ242" s="58">
        <v>0</v>
      </c>
      <c r="BA242" s="58">
        <v>0</v>
      </c>
      <c r="BB242" s="58">
        <v>11505750</v>
      </c>
      <c r="BC242" s="58">
        <v>25055700</v>
      </c>
      <c r="BD242" s="58">
        <v>0</v>
      </c>
      <c r="BE242" s="58">
        <v>0</v>
      </c>
      <c r="BF242" s="58">
        <v>13549950</v>
      </c>
      <c r="BG242" s="72">
        <v>105</v>
      </c>
      <c r="BH242" s="72">
        <v>459.19999999999993</v>
      </c>
      <c r="BI242" s="72">
        <v>354.19999999999993</v>
      </c>
      <c r="BJ242" s="72">
        <v>337.33333333333326</v>
      </c>
      <c r="BK242" s="72">
        <v>448.19999999999993</v>
      </c>
      <c r="BL242" s="72">
        <v>343.19999999999993</v>
      </c>
      <c r="BM242" s="72">
        <v>326.85714285714278</v>
      </c>
      <c r="BN242" s="150" t="s">
        <v>1347</v>
      </c>
      <c r="BO242" s="72" t="s">
        <v>1474</v>
      </c>
    </row>
    <row r="243" spans="1:67" ht="27.6" customHeight="1">
      <c r="A243" s="55">
        <v>234</v>
      </c>
      <c r="B243" s="145" t="s">
        <v>201</v>
      </c>
      <c r="C243" s="147" t="s">
        <v>899</v>
      </c>
      <c r="D243" s="148" t="s">
        <v>672</v>
      </c>
      <c r="E243" s="145">
        <v>5</v>
      </c>
      <c r="F243" s="146" t="s">
        <v>1241</v>
      </c>
      <c r="G243" s="70">
        <v>0</v>
      </c>
      <c r="H243" s="57">
        <v>0</v>
      </c>
      <c r="I243" s="57">
        <v>0</v>
      </c>
      <c r="J243" s="57">
        <v>0</v>
      </c>
      <c r="K243" s="70">
        <v>0</v>
      </c>
      <c r="L243" s="57">
        <v>0</v>
      </c>
      <c r="M243" s="57">
        <v>0</v>
      </c>
      <c r="N243" s="57">
        <v>0</v>
      </c>
      <c r="O243" s="70">
        <v>75.199999999999989</v>
      </c>
      <c r="P243" s="57">
        <v>7707999.9999999991</v>
      </c>
      <c r="Q243" s="57">
        <v>0</v>
      </c>
      <c r="R243" s="57">
        <v>7708000</v>
      </c>
      <c r="S243" s="70">
        <v>121</v>
      </c>
      <c r="T243" s="57">
        <v>12402500</v>
      </c>
      <c r="U243" s="57">
        <v>0</v>
      </c>
      <c r="V243" s="57">
        <v>12402500</v>
      </c>
      <c r="W243" s="57"/>
      <c r="X243" s="57"/>
      <c r="Y243" s="57"/>
      <c r="Z243" s="57">
        <v>0</v>
      </c>
      <c r="AA243" s="57">
        <v>0</v>
      </c>
      <c r="AB243" s="57">
        <v>0</v>
      </c>
      <c r="AC243" s="59">
        <v>200</v>
      </c>
      <c r="AD243" s="59">
        <v>10</v>
      </c>
      <c r="AE243" s="59">
        <v>0</v>
      </c>
      <c r="AF243" s="59">
        <v>0</v>
      </c>
      <c r="AG243" s="59">
        <v>200</v>
      </c>
      <c r="AH243" s="59">
        <v>10</v>
      </c>
      <c r="AI243" s="57">
        <v>10500000</v>
      </c>
      <c r="AJ243" s="57">
        <v>0</v>
      </c>
      <c r="AK243" s="58">
        <v>3150000</v>
      </c>
      <c r="AL243" s="57">
        <v>7350000</v>
      </c>
      <c r="AM243" s="57">
        <v>0</v>
      </c>
      <c r="AN243" s="70">
        <v>300</v>
      </c>
      <c r="AO243" s="70">
        <v>496.5</v>
      </c>
      <c r="AP243" s="70">
        <v>0</v>
      </c>
      <c r="AQ243" s="57">
        <v>26822250</v>
      </c>
      <c r="AR243" s="57">
        <v>0</v>
      </c>
      <c r="AS243" s="57">
        <v>0</v>
      </c>
      <c r="AT243" s="57">
        <v>0</v>
      </c>
      <c r="AU243" s="57">
        <v>48860900</v>
      </c>
      <c r="AV243" s="58">
        <v>0</v>
      </c>
      <c r="AW243" s="58">
        <v>22038650</v>
      </c>
      <c r="AX243" s="58">
        <v>0</v>
      </c>
      <c r="AY243" s="57">
        <v>0</v>
      </c>
      <c r="AZ243" s="58">
        <v>0</v>
      </c>
      <c r="BA243" s="58">
        <v>0</v>
      </c>
      <c r="BB243" s="58">
        <v>19752500</v>
      </c>
      <c r="BC243" s="58">
        <v>22038650</v>
      </c>
      <c r="BD243" s="58">
        <v>0</v>
      </c>
      <c r="BE243" s="58">
        <v>0</v>
      </c>
      <c r="BF243" s="58">
        <v>2286150</v>
      </c>
      <c r="BG243" s="72">
        <v>300</v>
      </c>
      <c r="BH243" s="72">
        <v>702.7</v>
      </c>
      <c r="BI243" s="72">
        <v>402.70000000000005</v>
      </c>
      <c r="BJ243" s="72">
        <v>134.23333333333335</v>
      </c>
      <c r="BK243" s="72">
        <v>692.7</v>
      </c>
      <c r="BL243" s="72">
        <v>392.70000000000005</v>
      </c>
      <c r="BM243" s="72">
        <v>130.9</v>
      </c>
      <c r="BN243" s="150" t="s">
        <v>1347</v>
      </c>
      <c r="BO243" s="72" t="s">
        <v>1474</v>
      </c>
    </row>
    <row r="244" spans="1:67" ht="27.6" customHeight="1">
      <c r="A244" s="55">
        <v>235</v>
      </c>
      <c r="B244" s="145" t="s">
        <v>204</v>
      </c>
      <c r="C244" s="147" t="s">
        <v>907</v>
      </c>
      <c r="D244" s="148" t="s">
        <v>723</v>
      </c>
      <c r="E244" s="145">
        <v>5</v>
      </c>
      <c r="F244" s="146" t="s">
        <v>1241</v>
      </c>
      <c r="G244" s="70">
        <v>0</v>
      </c>
      <c r="H244" s="57">
        <v>0</v>
      </c>
      <c r="I244" s="57">
        <v>0</v>
      </c>
      <c r="J244" s="57">
        <v>0</v>
      </c>
      <c r="K244" s="70">
        <v>0</v>
      </c>
      <c r="L244" s="57">
        <v>0</v>
      </c>
      <c r="M244" s="57">
        <v>0</v>
      </c>
      <c r="N244" s="57">
        <v>0</v>
      </c>
      <c r="O244" s="70">
        <v>45.300000000000004</v>
      </c>
      <c r="P244" s="57">
        <v>4643250</v>
      </c>
      <c r="Q244" s="57">
        <v>0</v>
      </c>
      <c r="R244" s="57">
        <v>4643250</v>
      </c>
      <c r="S244" s="70">
        <v>60.4</v>
      </c>
      <c r="T244" s="57">
        <v>6191000</v>
      </c>
      <c r="U244" s="57">
        <v>0</v>
      </c>
      <c r="V244" s="57">
        <v>6191000</v>
      </c>
      <c r="W244" s="57"/>
      <c r="X244" s="57"/>
      <c r="Y244" s="57"/>
      <c r="Z244" s="57">
        <v>0</v>
      </c>
      <c r="AA244" s="57">
        <v>0</v>
      </c>
      <c r="AB244" s="57">
        <v>0</v>
      </c>
      <c r="AC244" s="59">
        <v>320</v>
      </c>
      <c r="AD244" s="59">
        <v>12</v>
      </c>
      <c r="AE244" s="59">
        <v>0</v>
      </c>
      <c r="AF244" s="59">
        <v>0</v>
      </c>
      <c r="AG244" s="59">
        <v>320</v>
      </c>
      <c r="AH244" s="59">
        <v>12</v>
      </c>
      <c r="AI244" s="57">
        <v>16500000</v>
      </c>
      <c r="AJ244" s="57">
        <v>0</v>
      </c>
      <c r="AK244" s="58">
        <v>9150000</v>
      </c>
      <c r="AL244" s="57">
        <v>7350000</v>
      </c>
      <c r="AM244" s="57">
        <v>0</v>
      </c>
      <c r="AN244" s="70">
        <v>300</v>
      </c>
      <c r="AO244" s="70">
        <v>438.8</v>
      </c>
      <c r="AP244" s="70">
        <v>158.1</v>
      </c>
      <c r="AQ244" s="57">
        <v>43050500</v>
      </c>
      <c r="AR244" s="57">
        <v>0</v>
      </c>
      <c r="AS244" s="57">
        <v>0</v>
      </c>
      <c r="AT244" s="57">
        <v>0</v>
      </c>
      <c r="AU244" s="57">
        <v>25549000</v>
      </c>
      <c r="AV244" s="58">
        <v>17501500</v>
      </c>
      <c r="AW244" s="58">
        <v>0</v>
      </c>
      <c r="AX244" s="58">
        <v>0</v>
      </c>
      <c r="AY244" s="57">
        <v>0</v>
      </c>
      <c r="AZ244" s="58">
        <v>0</v>
      </c>
      <c r="BA244" s="58">
        <v>0</v>
      </c>
      <c r="BB244" s="58">
        <v>31042500</v>
      </c>
      <c r="BC244" s="58">
        <v>0</v>
      </c>
      <c r="BD244" s="58">
        <v>0</v>
      </c>
      <c r="BE244" s="58">
        <v>31042500</v>
      </c>
      <c r="BF244" s="58">
        <v>0</v>
      </c>
      <c r="BG244" s="72">
        <v>300</v>
      </c>
      <c r="BH244" s="72">
        <v>714.6</v>
      </c>
      <c r="BI244" s="72">
        <v>414.6</v>
      </c>
      <c r="BJ244" s="72">
        <v>138.20000000000002</v>
      </c>
      <c r="BK244" s="72">
        <v>702.6</v>
      </c>
      <c r="BL244" s="72">
        <v>402.6</v>
      </c>
      <c r="BM244" s="72">
        <v>134.20000000000002</v>
      </c>
      <c r="BN244" s="150" t="s">
        <v>1347</v>
      </c>
      <c r="BO244" s="72" t="s">
        <v>1474</v>
      </c>
    </row>
    <row r="245" spans="1:67" ht="27.6" customHeight="1">
      <c r="A245" s="55">
        <v>236</v>
      </c>
      <c r="B245" s="145" t="s">
        <v>202</v>
      </c>
      <c r="C245" s="147" t="s">
        <v>612</v>
      </c>
      <c r="D245" s="148" t="s">
        <v>661</v>
      </c>
      <c r="E245" s="145">
        <v>5</v>
      </c>
      <c r="F245" s="146" t="s">
        <v>1241</v>
      </c>
      <c r="G245" s="70">
        <v>0</v>
      </c>
      <c r="H245" s="57">
        <v>0</v>
      </c>
      <c r="I245" s="57">
        <v>0</v>
      </c>
      <c r="J245" s="57">
        <v>0</v>
      </c>
      <c r="K245" s="70">
        <v>0</v>
      </c>
      <c r="L245" s="57">
        <v>0</v>
      </c>
      <c r="M245" s="57">
        <v>0</v>
      </c>
      <c r="N245" s="57">
        <v>0</v>
      </c>
      <c r="O245" s="70">
        <v>60.7</v>
      </c>
      <c r="P245" s="57">
        <v>6221750</v>
      </c>
      <c r="Q245" s="57">
        <v>0</v>
      </c>
      <c r="R245" s="57">
        <v>6221750</v>
      </c>
      <c r="S245" s="70">
        <v>30.1</v>
      </c>
      <c r="T245" s="57">
        <v>3085250</v>
      </c>
      <c r="U245" s="57">
        <v>0</v>
      </c>
      <c r="V245" s="57">
        <v>3085250</v>
      </c>
      <c r="W245" s="57"/>
      <c r="X245" s="57"/>
      <c r="Y245" s="57"/>
      <c r="Z245" s="57">
        <v>0</v>
      </c>
      <c r="AA245" s="57">
        <v>0</v>
      </c>
      <c r="AB245" s="57">
        <v>0</v>
      </c>
      <c r="AC245" s="59">
        <v>200</v>
      </c>
      <c r="AD245" s="59">
        <v>10</v>
      </c>
      <c r="AE245" s="59">
        <v>0</v>
      </c>
      <c r="AF245" s="59">
        <v>0</v>
      </c>
      <c r="AG245" s="59">
        <v>200</v>
      </c>
      <c r="AH245" s="59">
        <v>10</v>
      </c>
      <c r="AI245" s="57">
        <v>10500000</v>
      </c>
      <c r="AJ245" s="57">
        <v>0</v>
      </c>
      <c r="AK245" s="58">
        <v>3150000</v>
      </c>
      <c r="AL245" s="57">
        <v>7350000</v>
      </c>
      <c r="AM245" s="57">
        <v>0</v>
      </c>
      <c r="AN245" s="70">
        <v>300</v>
      </c>
      <c r="AO245" s="70">
        <v>553.79999999999995</v>
      </c>
      <c r="AP245" s="70">
        <v>0</v>
      </c>
      <c r="AQ245" s="57">
        <v>34643700</v>
      </c>
      <c r="AR245" s="57">
        <v>0</v>
      </c>
      <c r="AS245" s="57">
        <v>0</v>
      </c>
      <c r="AT245" s="57">
        <v>0</v>
      </c>
      <c r="AU245" s="57">
        <v>35817600</v>
      </c>
      <c r="AV245" s="58">
        <v>0</v>
      </c>
      <c r="AW245" s="58">
        <v>1173900</v>
      </c>
      <c r="AX245" s="58">
        <v>0</v>
      </c>
      <c r="AY245" s="57">
        <v>0</v>
      </c>
      <c r="AZ245" s="58">
        <v>0</v>
      </c>
      <c r="BA245" s="58">
        <v>0</v>
      </c>
      <c r="BB245" s="58">
        <v>10435250</v>
      </c>
      <c r="BC245" s="58">
        <v>1173900</v>
      </c>
      <c r="BD245" s="58">
        <v>0</v>
      </c>
      <c r="BE245" s="58">
        <v>9261350</v>
      </c>
      <c r="BF245" s="58">
        <v>0</v>
      </c>
      <c r="BG245" s="72">
        <v>300</v>
      </c>
      <c r="BH245" s="72">
        <v>654.59999999999991</v>
      </c>
      <c r="BI245" s="72">
        <v>354.59999999999991</v>
      </c>
      <c r="BJ245" s="72">
        <v>118.19999999999997</v>
      </c>
      <c r="BK245" s="72">
        <v>644.59999999999991</v>
      </c>
      <c r="BL245" s="72">
        <v>344.59999999999991</v>
      </c>
      <c r="BM245" s="72">
        <v>114.86666666666663</v>
      </c>
      <c r="BN245" s="150" t="s">
        <v>1347</v>
      </c>
      <c r="BO245" s="72" t="s">
        <v>1474</v>
      </c>
    </row>
    <row r="246" spans="1:67" ht="27.6" customHeight="1">
      <c r="A246" s="55">
        <v>237</v>
      </c>
      <c r="B246" s="145" t="s">
        <v>203</v>
      </c>
      <c r="C246" s="147" t="s">
        <v>900</v>
      </c>
      <c r="D246" s="148" t="s">
        <v>635</v>
      </c>
      <c r="E246" s="145">
        <v>5</v>
      </c>
      <c r="F246" s="146" t="s">
        <v>1241</v>
      </c>
      <c r="G246" s="70">
        <v>0</v>
      </c>
      <c r="H246" s="57">
        <v>0</v>
      </c>
      <c r="I246" s="57">
        <v>0</v>
      </c>
      <c r="J246" s="57">
        <v>0</v>
      </c>
      <c r="K246" s="70">
        <v>0</v>
      </c>
      <c r="L246" s="57">
        <v>0</v>
      </c>
      <c r="M246" s="57">
        <v>0</v>
      </c>
      <c r="N246" s="57">
        <v>0</v>
      </c>
      <c r="O246" s="70">
        <v>30.1</v>
      </c>
      <c r="P246" s="57">
        <v>3085250</v>
      </c>
      <c r="Q246" s="57">
        <v>0</v>
      </c>
      <c r="R246" s="57">
        <v>3085250</v>
      </c>
      <c r="S246" s="70">
        <v>30.1</v>
      </c>
      <c r="T246" s="57">
        <v>3085250</v>
      </c>
      <c r="U246" s="57">
        <v>0</v>
      </c>
      <c r="V246" s="57">
        <v>3085250</v>
      </c>
      <c r="W246" s="57"/>
      <c r="X246" s="57"/>
      <c r="Y246" s="57"/>
      <c r="Z246" s="57">
        <v>0</v>
      </c>
      <c r="AA246" s="57">
        <v>0</v>
      </c>
      <c r="AB246" s="57">
        <v>0</v>
      </c>
      <c r="AC246" s="59">
        <v>280</v>
      </c>
      <c r="AD246" s="59">
        <v>12</v>
      </c>
      <c r="AE246" s="59">
        <v>0</v>
      </c>
      <c r="AF246" s="59">
        <v>0</v>
      </c>
      <c r="AG246" s="59">
        <v>280</v>
      </c>
      <c r="AH246" s="59">
        <v>12</v>
      </c>
      <c r="AI246" s="57">
        <v>14500000</v>
      </c>
      <c r="AJ246" s="57">
        <v>0</v>
      </c>
      <c r="AK246" s="58">
        <v>7150000</v>
      </c>
      <c r="AL246" s="57">
        <v>7350000</v>
      </c>
      <c r="AM246" s="57">
        <v>0</v>
      </c>
      <c r="AN246" s="70">
        <v>255</v>
      </c>
      <c r="AO246" s="70">
        <v>496.40000000000003</v>
      </c>
      <c r="AP246" s="70">
        <v>51.9</v>
      </c>
      <c r="AQ246" s="57">
        <v>40035450</v>
      </c>
      <c r="AR246" s="57">
        <v>0</v>
      </c>
      <c r="AS246" s="57">
        <v>0</v>
      </c>
      <c r="AT246" s="57">
        <v>0</v>
      </c>
      <c r="AU246" s="57">
        <v>19860750</v>
      </c>
      <c r="AV246" s="58">
        <v>20174700</v>
      </c>
      <c r="AW246" s="58">
        <v>0</v>
      </c>
      <c r="AX246" s="58">
        <v>0</v>
      </c>
      <c r="AY246" s="57">
        <v>0</v>
      </c>
      <c r="AZ246" s="58">
        <v>0</v>
      </c>
      <c r="BA246" s="58">
        <v>0</v>
      </c>
      <c r="BB246" s="58">
        <v>30609950</v>
      </c>
      <c r="BC246" s="58">
        <v>0</v>
      </c>
      <c r="BD246" s="58">
        <v>0</v>
      </c>
      <c r="BE246" s="58">
        <v>30609950</v>
      </c>
      <c r="BF246" s="58">
        <v>0</v>
      </c>
      <c r="BG246" s="72">
        <v>255</v>
      </c>
      <c r="BH246" s="72">
        <v>620.5</v>
      </c>
      <c r="BI246" s="72">
        <v>365.5</v>
      </c>
      <c r="BJ246" s="72">
        <v>143.33333333333334</v>
      </c>
      <c r="BK246" s="72">
        <v>608.5</v>
      </c>
      <c r="BL246" s="72">
        <v>353.5</v>
      </c>
      <c r="BM246" s="72">
        <v>138.62745098039215</v>
      </c>
      <c r="BN246" s="150" t="s">
        <v>1347</v>
      </c>
      <c r="BO246" s="72" t="s">
        <v>1474</v>
      </c>
    </row>
    <row r="247" spans="1:67" ht="27.6" customHeight="1">
      <c r="A247" s="55">
        <v>238</v>
      </c>
      <c r="B247" s="145" t="s">
        <v>198</v>
      </c>
      <c r="C247" s="147" t="s">
        <v>840</v>
      </c>
      <c r="D247" s="148" t="s">
        <v>740</v>
      </c>
      <c r="E247" s="145">
        <v>5</v>
      </c>
      <c r="F247" s="146" t="s">
        <v>1241</v>
      </c>
      <c r="G247" s="70">
        <v>0</v>
      </c>
      <c r="H247" s="57">
        <v>0</v>
      </c>
      <c r="I247" s="57">
        <v>0</v>
      </c>
      <c r="J247" s="57">
        <v>0</v>
      </c>
      <c r="K247" s="70">
        <v>0</v>
      </c>
      <c r="L247" s="57">
        <v>0</v>
      </c>
      <c r="M247" s="57">
        <v>0</v>
      </c>
      <c r="N247" s="57">
        <v>0</v>
      </c>
      <c r="O247" s="70">
        <v>0</v>
      </c>
      <c r="P247" s="57">
        <v>0</v>
      </c>
      <c r="Q247" s="57">
        <v>0</v>
      </c>
      <c r="R247" s="57">
        <v>0</v>
      </c>
      <c r="S247" s="70">
        <v>0</v>
      </c>
      <c r="T247" s="57">
        <v>0</v>
      </c>
      <c r="U247" s="57">
        <v>0</v>
      </c>
      <c r="V247" s="57">
        <v>0</v>
      </c>
      <c r="W247" s="57"/>
      <c r="X247" s="57"/>
      <c r="Y247" s="57"/>
      <c r="Z247" s="57">
        <v>0</v>
      </c>
      <c r="AA247" s="57">
        <v>0</v>
      </c>
      <c r="AB247" s="57">
        <v>0</v>
      </c>
      <c r="AC247" s="59">
        <v>0</v>
      </c>
      <c r="AD247" s="59">
        <v>0</v>
      </c>
      <c r="AE247" s="59">
        <v>0</v>
      </c>
      <c r="AF247" s="59">
        <v>0</v>
      </c>
      <c r="AG247" s="59">
        <v>0</v>
      </c>
      <c r="AH247" s="59">
        <v>0</v>
      </c>
      <c r="AI247" s="57">
        <v>0</v>
      </c>
      <c r="AJ247" s="57">
        <v>0</v>
      </c>
      <c r="AK247" s="58">
        <v>0</v>
      </c>
      <c r="AL247" s="57">
        <v>0</v>
      </c>
      <c r="AM247" s="57">
        <v>0</v>
      </c>
      <c r="AN247" s="70">
        <v>75</v>
      </c>
      <c r="AO247" s="70">
        <v>169</v>
      </c>
      <c r="AP247" s="70">
        <v>0</v>
      </c>
      <c r="AQ247" s="57">
        <v>12831000</v>
      </c>
      <c r="AR247" s="57">
        <v>0</v>
      </c>
      <c r="AS247" s="57">
        <v>0</v>
      </c>
      <c r="AT247" s="57">
        <v>0</v>
      </c>
      <c r="AU247" s="57">
        <v>0</v>
      </c>
      <c r="AV247" s="58">
        <v>12831000</v>
      </c>
      <c r="AW247" s="58">
        <v>0</v>
      </c>
      <c r="AX247" s="58">
        <v>0</v>
      </c>
      <c r="AY247" s="57">
        <v>0</v>
      </c>
      <c r="AZ247" s="58">
        <v>0</v>
      </c>
      <c r="BA247" s="58">
        <v>0</v>
      </c>
      <c r="BB247" s="58">
        <v>12831000</v>
      </c>
      <c r="BC247" s="58">
        <v>0</v>
      </c>
      <c r="BD247" s="58">
        <v>0</v>
      </c>
      <c r="BE247" s="58">
        <v>12831000</v>
      </c>
      <c r="BF247" s="58">
        <v>0</v>
      </c>
      <c r="BG247" s="72">
        <v>75</v>
      </c>
      <c r="BH247" s="72">
        <v>169</v>
      </c>
      <c r="BI247" s="72">
        <v>94</v>
      </c>
      <c r="BJ247" s="72">
        <v>125.33333333333334</v>
      </c>
      <c r="BK247" s="72">
        <v>169</v>
      </c>
      <c r="BL247" s="72">
        <v>94</v>
      </c>
      <c r="BM247" s="72">
        <v>125.33333333333334</v>
      </c>
      <c r="BN247" s="150" t="s">
        <v>1347</v>
      </c>
      <c r="BO247" s="72" t="s">
        <v>1474</v>
      </c>
    </row>
    <row r="248" spans="1:67" ht="27.6" customHeight="1">
      <c r="A248" s="55">
        <v>239</v>
      </c>
      <c r="B248" s="145" t="s">
        <v>183</v>
      </c>
      <c r="C248" s="147" t="s">
        <v>646</v>
      </c>
      <c r="D248" s="148" t="s">
        <v>913</v>
      </c>
      <c r="E248" s="145">
        <v>5</v>
      </c>
      <c r="F248" s="146" t="s">
        <v>1242</v>
      </c>
      <c r="G248" s="70">
        <v>0</v>
      </c>
      <c r="H248" s="57">
        <v>0</v>
      </c>
      <c r="I248" s="57">
        <v>0</v>
      </c>
      <c r="J248" s="57">
        <v>0</v>
      </c>
      <c r="K248" s="70">
        <v>0</v>
      </c>
      <c r="L248" s="57">
        <v>0</v>
      </c>
      <c r="M248" s="57">
        <v>0</v>
      </c>
      <c r="N248" s="57">
        <v>0</v>
      </c>
      <c r="O248" s="70">
        <v>0</v>
      </c>
      <c r="P248" s="57">
        <v>0</v>
      </c>
      <c r="Q248" s="57">
        <v>0</v>
      </c>
      <c r="R248" s="57">
        <v>0</v>
      </c>
      <c r="S248" s="70">
        <v>0</v>
      </c>
      <c r="T248" s="57">
        <v>0</v>
      </c>
      <c r="U248" s="57">
        <v>0</v>
      </c>
      <c r="V248" s="57">
        <v>0</v>
      </c>
      <c r="W248" s="57"/>
      <c r="X248" s="57"/>
      <c r="Y248" s="57"/>
      <c r="Z248" s="57">
        <v>0</v>
      </c>
      <c r="AA248" s="57">
        <v>0</v>
      </c>
      <c r="AB248" s="57">
        <v>0</v>
      </c>
      <c r="AC248" s="59">
        <v>240</v>
      </c>
      <c r="AD248" s="59">
        <v>11</v>
      </c>
      <c r="AE248" s="59">
        <v>180</v>
      </c>
      <c r="AF248" s="59">
        <v>9</v>
      </c>
      <c r="AG248" s="59">
        <v>60</v>
      </c>
      <c r="AH248" s="59">
        <v>2</v>
      </c>
      <c r="AI248" s="57">
        <v>3000000</v>
      </c>
      <c r="AJ248" s="57">
        <v>0</v>
      </c>
      <c r="AK248" s="58">
        <v>4050000</v>
      </c>
      <c r="AL248" s="57">
        <v>0</v>
      </c>
      <c r="AM248" s="57">
        <v>1050000</v>
      </c>
      <c r="AN248" s="70">
        <v>300</v>
      </c>
      <c r="AO248" s="70">
        <v>125.9</v>
      </c>
      <c r="AP248" s="70">
        <v>0</v>
      </c>
      <c r="AQ248" s="57">
        <v>1005950</v>
      </c>
      <c r="AR248" s="57">
        <v>0</v>
      </c>
      <c r="AS248" s="57">
        <v>0</v>
      </c>
      <c r="AT248" s="57">
        <v>0</v>
      </c>
      <c r="AU248" s="57">
        <v>0</v>
      </c>
      <c r="AV248" s="58">
        <v>1005950</v>
      </c>
      <c r="AW248" s="58">
        <v>0</v>
      </c>
      <c r="AX248" s="58">
        <v>0</v>
      </c>
      <c r="AY248" s="57">
        <v>0</v>
      </c>
      <c r="AZ248" s="58">
        <v>0</v>
      </c>
      <c r="BA248" s="58">
        <v>0</v>
      </c>
      <c r="BB248" s="58">
        <v>1005950</v>
      </c>
      <c r="BC248" s="58">
        <v>1050000</v>
      </c>
      <c r="BD248" s="58">
        <v>0</v>
      </c>
      <c r="BE248" s="58">
        <v>0</v>
      </c>
      <c r="BF248" s="58">
        <v>44050</v>
      </c>
      <c r="BG248" s="72">
        <v>300</v>
      </c>
      <c r="BH248" s="72">
        <v>136.9</v>
      </c>
      <c r="BI248" s="72">
        <v>0</v>
      </c>
      <c r="BJ248" s="72">
        <v>0</v>
      </c>
      <c r="BK248" s="72">
        <v>125.9</v>
      </c>
      <c r="BL248" s="72">
        <v>0</v>
      </c>
      <c r="BM248" s="72">
        <v>0</v>
      </c>
      <c r="BN248" s="150" t="s">
        <v>1348</v>
      </c>
      <c r="BO248" s="72" t="s">
        <v>1474</v>
      </c>
    </row>
    <row r="249" spans="1:67" ht="27.6" customHeight="1">
      <c r="A249" s="55">
        <v>240</v>
      </c>
      <c r="B249" s="145" t="s">
        <v>184</v>
      </c>
      <c r="C249" s="147" t="s">
        <v>660</v>
      </c>
      <c r="D249" s="148" t="s">
        <v>707</v>
      </c>
      <c r="E249" s="145">
        <v>5</v>
      </c>
      <c r="F249" s="146" t="s">
        <v>1242</v>
      </c>
      <c r="G249" s="70">
        <v>0</v>
      </c>
      <c r="H249" s="57">
        <v>0</v>
      </c>
      <c r="I249" s="57">
        <v>0</v>
      </c>
      <c r="J249" s="57">
        <v>0</v>
      </c>
      <c r="K249" s="70">
        <v>0</v>
      </c>
      <c r="L249" s="57">
        <v>0</v>
      </c>
      <c r="M249" s="57">
        <v>0</v>
      </c>
      <c r="N249" s="57">
        <v>0</v>
      </c>
      <c r="O249" s="70">
        <v>30.1</v>
      </c>
      <c r="P249" s="57">
        <v>3085250</v>
      </c>
      <c r="Q249" s="57">
        <v>0</v>
      </c>
      <c r="R249" s="57">
        <v>3085250</v>
      </c>
      <c r="S249" s="70">
        <v>60.300000000000004</v>
      </c>
      <c r="T249" s="57">
        <v>6180750</v>
      </c>
      <c r="U249" s="57">
        <v>0</v>
      </c>
      <c r="V249" s="57">
        <v>6180750</v>
      </c>
      <c r="W249" s="57"/>
      <c r="X249" s="57"/>
      <c r="Y249" s="57"/>
      <c r="Z249" s="57">
        <v>0</v>
      </c>
      <c r="AA249" s="57">
        <v>0</v>
      </c>
      <c r="AB249" s="57">
        <v>0</v>
      </c>
      <c r="AC249" s="59">
        <v>280</v>
      </c>
      <c r="AD249" s="59">
        <v>12</v>
      </c>
      <c r="AE249" s="59">
        <v>0</v>
      </c>
      <c r="AF249" s="59">
        <v>0</v>
      </c>
      <c r="AG249" s="59">
        <v>280</v>
      </c>
      <c r="AH249" s="59">
        <v>12</v>
      </c>
      <c r="AI249" s="57">
        <v>14500000</v>
      </c>
      <c r="AJ249" s="57">
        <v>0</v>
      </c>
      <c r="AK249" s="58">
        <v>5050000</v>
      </c>
      <c r="AL249" s="57">
        <v>9450000</v>
      </c>
      <c r="AM249" s="57">
        <v>0</v>
      </c>
      <c r="AN249" s="70">
        <v>300</v>
      </c>
      <c r="AO249" s="70">
        <v>453.09999999999997</v>
      </c>
      <c r="AP249" s="70">
        <v>49.8</v>
      </c>
      <c r="AQ249" s="57">
        <v>27695850</v>
      </c>
      <c r="AR249" s="57">
        <v>0</v>
      </c>
      <c r="AS249" s="57">
        <v>0</v>
      </c>
      <c r="AT249" s="57">
        <v>0</v>
      </c>
      <c r="AU249" s="57">
        <v>0</v>
      </c>
      <c r="AV249" s="58">
        <v>27695850</v>
      </c>
      <c r="AW249" s="58">
        <v>0</v>
      </c>
      <c r="AX249" s="58">
        <v>0</v>
      </c>
      <c r="AY249" s="57">
        <v>0</v>
      </c>
      <c r="AZ249" s="58">
        <v>0</v>
      </c>
      <c r="BA249" s="58">
        <v>0</v>
      </c>
      <c r="BB249" s="58">
        <v>43326600</v>
      </c>
      <c r="BC249" s="58">
        <v>0</v>
      </c>
      <c r="BD249" s="58">
        <v>0</v>
      </c>
      <c r="BE249" s="58">
        <v>43326600</v>
      </c>
      <c r="BF249" s="58">
        <v>0</v>
      </c>
      <c r="BG249" s="72">
        <v>300</v>
      </c>
      <c r="BH249" s="72">
        <v>605.29999999999995</v>
      </c>
      <c r="BI249" s="72">
        <v>305.29999999999995</v>
      </c>
      <c r="BJ249" s="72">
        <v>101.76666666666665</v>
      </c>
      <c r="BK249" s="72">
        <v>593.29999999999995</v>
      </c>
      <c r="BL249" s="72">
        <v>293.29999999999995</v>
      </c>
      <c r="BM249" s="72">
        <v>97.766666666666652</v>
      </c>
      <c r="BN249" s="150" t="s">
        <v>1348</v>
      </c>
      <c r="BO249" s="72" t="s">
        <v>1474</v>
      </c>
    </row>
    <row r="250" spans="1:67" ht="27.6" customHeight="1">
      <c r="A250" s="55">
        <v>241</v>
      </c>
      <c r="B250" s="145" t="s">
        <v>185</v>
      </c>
      <c r="C250" s="147" t="s">
        <v>668</v>
      </c>
      <c r="D250" s="148" t="s">
        <v>909</v>
      </c>
      <c r="E250" s="145">
        <v>5</v>
      </c>
      <c r="F250" s="146" t="s">
        <v>1242</v>
      </c>
      <c r="G250" s="70">
        <v>0</v>
      </c>
      <c r="H250" s="57">
        <v>0</v>
      </c>
      <c r="I250" s="57">
        <v>0</v>
      </c>
      <c r="J250" s="57">
        <v>0</v>
      </c>
      <c r="K250" s="70">
        <v>0</v>
      </c>
      <c r="L250" s="57">
        <v>0</v>
      </c>
      <c r="M250" s="57">
        <v>0</v>
      </c>
      <c r="N250" s="57">
        <v>0</v>
      </c>
      <c r="O250" s="70">
        <v>30.3</v>
      </c>
      <c r="P250" s="57">
        <v>3105750</v>
      </c>
      <c r="Q250" s="57">
        <v>0</v>
      </c>
      <c r="R250" s="57">
        <v>3105750</v>
      </c>
      <c r="S250" s="70">
        <v>60.7</v>
      </c>
      <c r="T250" s="57">
        <v>6221750</v>
      </c>
      <c r="U250" s="57">
        <v>0</v>
      </c>
      <c r="V250" s="57">
        <v>6221750</v>
      </c>
      <c r="W250" s="57"/>
      <c r="X250" s="57"/>
      <c r="Y250" s="57"/>
      <c r="Z250" s="57">
        <v>0</v>
      </c>
      <c r="AA250" s="57">
        <v>0</v>
      </c>
      <c r="AB250" s="57">
        <v>0</v>
      </c>
      <c r="AC250" s="59">
        <v>320</v>
      </c>
      <c r="AD250" s="59">
        <v>15</v>
      </c>
      <c r="AE250" s="59">
        <v>0</v>
      </c>
      <c r="AF250" s="59">
        <v>0</v>
      </c>
      <c r="AG250" s="59">
        <v>320</v>
      </c>
      <c r="AH250" s="59">
        <v>15</v>
      </c>
      <c r="AI250" s="57">
        <v>16550000</v>
      </c>
      <c r="AJ250" s="57">
        <v>0</v>
      </c>
      <c r="AK250" s="58">
        <v>7650000</v>
      </c>
      <c r="AL250" s="57">
        <v>8900000</v>
      </c>
      <c r="AM250" s="57">
        <v>0</v>
      </c>
      <c r="AN250" s="70">
        <v>300</v>
      </c>
      <c r="AO250" s="70">
        <v>345.3</v>
      </c>
      <c r="AP250" s="70">
        <v>100.5</v>
      </c>
      <c r="AQ250" s="57">
        <v>21141000</v>
      </c>
      <c r="AR250" s="57">
        <v>0</v>
      </c>
      <c r="AS250" s="57">
        <v>0</v>
      </c>
      <c r="AT250" s="57">
        <v>0</v>
      </c>
      <c r="AU250" s="57">
        <v>8236000</v>
      </c>
      <c r="AV250" s="58">
        <v>12905000</v>
      </c>
      <c r="AW250" s="58">
        <v>0</v>
      </c>
      <c r="AX250" s="58">
        <v>0</v>
      </c>
      <c r="AY250" s="57">
        <v>0</v>
      </c>
      <c r="AZ250" s="58">
        <v>0</v>
      </c>
      <c r="BA250" s="58">
        <v>0</v>
      </c>
      <c r="BB250" s="58">
        <v>28026750</v>
      </c>
      <c r="BC250" s="58">
        <v>0</v>
      </c>
      <c r="BD250" s="58">
        <v>0</v>
      </c>
      <c r="BE250" s="58">
        <v>28026750</v>
      </c>
      <c r="BF250" s="58">
        <v>0</v>
      </c>
      <c r="BG250" s="72">
        <v>300</v>
      </c>
      <c r="BH250" s="72">
        <v>551.79999999999995</v>
      </c>
      <c r="BI250" s="72">
        <v>251.79999999999995</v>
      </c>
      <c r="BJ250" s="72">
        <v>83.933333333333309</v>
      </c>
      <c r="BK250" s="72">
        <v>536.79999999999995</v>
      </c>
      <c r="BL250" s="72">
        <v>236.79999999999995</v>
      </c>
      <c r="BM250" s="72">
        <v>78.933333333333323</v>
      </c>
      <c r="BN250" s="150" t="s">
        <v>1348</v>
      </c>
      <c r="BO250" s="72" t="s">
        <v>1474</v>
      </c>
    </row>
    <row r="251" spans="1:67" ht="27.6" customHeight="1">
      <c r="A251" s="55">
        <v>242</v>
      </c>
      <c r="B251" s="145" t="s">
        <v>186</v>
      </c>
      <c r="C251" s="147" t="s">
        <v>915</v>
      </c>
      <c r="D251" s="148" t="s">
        <v>710</v>
      </c>
      <c r="E251" s="145">
        <v>5</v>
      </c>
      <c r="F251" s="146" t="s">
        <v>1242</v>
      </c>
      <c r="G251" s="70">
        <v>0</v>
      </c>
      <c r="H251" s="57">
        <v>0</v>
      </c>
      <c r="I251" s="57">
        <v>0</v>
      </c>
      <c r="J251" s="57">
        <v>0</v>
      </c>
      <c r="K251" s="70">
        <v>0</v>
      </c>
      <c r="L251" s="57">
        <v>0</v>
      </c>
      <c r="M251" s="57">
        <v>0</v>
      </c>
      <c r="N251" s="57">
        <v>0</v>
      </c>
      <c r="O251" s="70">
        <v>30.3</v>
      </c>
      <c r="P251" s="57">
        <v>3105750</v>
      </c>
      <c r="Q251" s="57">
        <v>0</v>
      </c>
      <c r="R251" s="57">
        <v>3105750</v>
      </c>
      <c r="S251" s="70">
        <v>30.1</v>
      </c>
      <c r="T251" s="57">
        <v>3085250</v>
      </c>
      <c r="U251" s="57">
        <v>0</v>
      </c>
      <c r="V251" s="57">
        <v>3085250</v>
      </c>
      <c r="W251" s="57"/>
      <c r="X251" s="57"/>
      <c r="Y251" s="57"/>
      <c r="Z251" s="57">
        <v>0</v>
      </c>
      <c r="AA251" s="57">
        <v>0</v>
      </c>
      <c r="AB251" s="57">
        <v>0</v>
      </c>
      <c r="AC251" s="59">
        <v>260</v>
      </c>
      <c r="AD251" s="59">
        <v>11</v>
      </c>
      <c r="AE251" s="59">
        <v>0</v>
      </c>
      <c r="AF251" s="59">
        <v>0</v>
      </c>
      <c r="AG251" s="59">
        <v>260</v>
      </c>
      <c r="AH251" s="59">
        <v>11</v>
      </c>
      <c r="AI251" s="57">
        <v>13400000</v>
      </c>
      <c r="AJ251" s="57">
        <v>0</v>
      </c>
      <c r="AK251" s="58">
        <v>6600000</v>
      </c>
      <c r="AL251" s="57">
        <v>6800000</v>
      </c>
      <c r="AM251" s="57">
        <v>0</v>
      </c>
      <c r="AN251" s="70">
        <v>240</v>
      </c>
      <c r="AO251" s="70">
        <v>222.39999999999998</v>
      </c>
      <c r="AP251" s="70">
        <v>107.7</v>
      </c>
      <c r="AQ251" s="57">
        <v>13064500</v>
      </c>
      <c r="AR251" s="57">
        <v>0</v>
      </c>
      <c r="AS251" s="57">
        <v>0</v>
      </c>
      <c r="AT251" s="57">
        <v>0</v>
      </c>
      <c r="AU251" s="57">
        <v>0</v>
      </c>
      <c r="AV251" s="58">
        <v>13064500</v>
      </c>
      <c r="AW251" s="58">
        <v>0</v>
      </c>
      <c r="AX251" s="58">
        <v>0</v>
      </c>
      <c r="AY251" s="57">
        <v>0</v>
      </c>
      <c r="AZ251" s="58">
        <v>0</v>
      </c>
      <c r="BA251" s="58">
        <v>0</v>
      </c>
      <c r="BB251" s="58">
        <v>22949750</v>
      </c>
      <c r="BC251" s="58">
        <v>0</v>
      </c>
      <c r="BD251" s="58">
        <v>0</v>
      </c>
      <c r="BE251" s="58">
        <v>22949750</v>
      </c>
      <c r="BF251" s="58">
        <v>0</v>
      </c>
      <c r="BG251" s="72">
        <v>240</v>
      </c>
      <c r="BH251" s="72">
        <v>401.49999999999994</v>
      </c>
      <c r="BI251" s="72">
        <v>161.49999999999994</v>
      </c>
      <c r="BJ251" s="72">
        <v>67.291666666666643</v>
      </c>
      <c r="BK251" s="72">
        <v>390.49999999999994</v>
      </c>
      <c r="BL251" s="72">
        <v>150.49999999999994</v>
      </c>
      <c r="BM251" s="72">
        <v>62.708333333333307</v>
      </c>
      <c r="BN251" s="150" t="s">
        <v>1348</v>
      </c>
      <c r="BO251" s="72" t="s">
        <v>1474</v>
      </c>
    </row>
    <row r="252" spans="1:67" ht="27.6" customHeight="1">
      <c r="A252" s="55">
        <v>243</v>
      </c>
      <c r="B252" s="145" t="s">
        <v>187</v>
      </c>
      <c r="C252" s="147" t="s">
        <v>914</v>
      </c>
      <c r="D252" s="148" t="s">
        <v>624</v>
      </c>
      <c r="E252" s="145">
        <v>5</v>
      </c>
      <c r="F252" s="146" t="s">
        <v>1242</v>
      </c>
      <c r="G252" s="70">
        <v>0</v>
      </c>
      <c r="H252" s="57">
        <v>0</v>
      </c>
      <c r="I252" s="57">
        <v>0</v>
      </c>
      <c r="J252" s="57">
        <v>0</v>
      </c>
      <c r="K252" s="70">
        <v>0</v>
      </c>
      <c r="L252" s="57">
        <v>0</v>
      </c>
      <c r="M252" s="57">
        <v>0</v>
      </c>
      <c r="N252" s="57">
        <v>0</v>
      </c>
      <c r="O252" s="70">
        <v>0</v>
      </c>
      <c r="P252" s="57">
        <v>0</v>
      </c>
      <c r="Q252" s="57">
        <v>0</v>
      </c>
      <c r="R252" s="57">
        <v>0</v>
      </c>
      <c r="S252" s="70">
        <v>0</v>
      </c>
      <c r="T252" s="57">
        <v>0</v>
      </c>
      <c r="U252" s="57">
        <v>0</v>
      </c>
      <c r="V252" s="57">
        <v>0</v>
      </c>
      <c r="W252" s="57"/>
      <c r="X252" s="57"/>
      <c r="Y252" s="57"/>
      <c r="Z252" s="57">
        <v>0</v>
      </c>
      <c r="AA252" s="57">
        <v>0</v>
      </c>
      <c r="AB252" s="57">
        <v>0</v>
      </c>
      <c r="AC252" s="59">
        <v>500</v>
      </c>
      <c r="AD252" s="59">
        <v>20</v>
      </c>
      <c r="AE252" s="59">
        <v>0</v>
      </c>
      <c r="AF252" s="59">
        <v>0</v>
      </c>
      <c r="AG252" s="59">
        <v>500</v>
      </c>
      <c r="AH252" s="59">
        <v>20</v>
      </c>
      <c r="AI252" s="57">
        <v>25300000</v>
      </c>
      <c r="AJ252" s="57">
        <v>0</v>
      </c>
      <c r="AK252" s="58">
        <v>12550000</v>
      </c>
      <c r="AL252" s="57">
        <v>12750000</v>
      </c>
      <c r="AM252" s="57">
        <v>0</v>
      </c>
      <c r="AN252" s="70">
        <v>210</v>
      </c>
      <c r="AO252" s="70">
        <v>149.30000000000001</v>
      </c>
      <c r="AP252" s="70">
        <v>218.3</v>
      </c>
      <c r="AQ252" s="57">
        <v>26870800</v>
      </c>
      <c r="AR252" s="57">
        <v>0</v>
      </c>
      <c r="AS252" s="57">
        <v>0</v>
      </c>
      <c r="AT252" s="57">
        <v>0</v>
      </c>
      <c r="AU252" s="57">
        <v>1619750</v>
      </c>
      <c r="AV252" s="58">
        <v>25251050</v>
      </c>
      <c r="AW252" s="58">
        <v>0</v>
      </c>
      <c r="AX252" s="58">
        <v>0</v>
      </c>
      <c r="AY252" s="57">
        <v>0</v>
      </c>
      <c r="AZ252" s="58">
        <v>0</v>
      </c>
      <c r="BA252" s="58">
        <v>0</v>
      </c>
      <c r="BB252" s="58">
        <v>38001050</v>
      </c>
      <c r="BC252" s="58">
        <v>0</v>
      </c>
      <c r="BD252" s="58">
        <v>0</v>
      </c>
      <c r="BE252" s="58">
        <v>38001050</v>
      </c>
      <c r="BF252" s="58">
        <v>0</v>
      </c>
      <c r="BG252" s="72">
        <v>210</v>
      </c>
      <c r="BH252" s="72">
        <v>387.6</v>
      </c>
      <c r="BI252" s="72">
        <v>177.60000000000002</v>
      </c>
      <c r="BJ252" s="72">
        <v>84.571428571428584</v>
      </c>
      <c r="BK252" s="72">
        <v>367.6</v>
      </c>
      <c r="BL252" s="72">
        <v>157.60000000000002</v>
      </c>
      <c r="BM252" s="72">
        <v>75.047619047619065</v>
      </c>
      <c r="BN252" s="150" t="s">
        <v>1348</v>
      </c>
      <c r="BO252" s="72" t="s">
        <v>1474</v>
      </c>
    </row>
    <row r="253" spans="1:67" ht="27.6" customHeight="1">
      <c r="A253" s="55">
        <v>244</v>
      </c>
      <c r="B253" s="145" t="s">
        <v>189</v>
      </c>
      <c r="C253" s="147" t="s">
        <v>714</v>
      </c>
      <c r="D253" s="148" t="s">
        <v>908</v>
      </c>
      <c r="E253" s="145">
        <v>5</v>
      </c>
      <c r="F253" s="146" t="s">
        <v>1242</v>
      </c>
      <c r="G253" s="70">
        <v>0</v>
      </c>
      <c r="H253" s="57">
        <v>0</v>
      </c>
      <c r="I253" s="57">
        <v>0</v>
      </c>
      <c r="J253" s="57">
        <v>0</v>
      </c>
      <c r="K253" s="70">
        <v>0</v>
      </c>
      <c r="L253" s="57">
        <v>0</v>
      </c>
      <c r="M253" s="57">
        <v>0</v>
      </c>
      <c r="N253" s="57">
        <v>0</v>
      </c>
      <c r="O253" s="70">
        <v>30.3</v>
      </c>
      <c r="P253" s="57">
        <v>3105750</v>
      </c>
      <c r="Q253" s="57">
        <v>0</v>
      </c>
      <c r="R253" s="57">
        <v>3105750</v>
      </c>
      <c r="S253" s="70">
        <v>91.1</v>
      </c>
      <c r="T253" s="57">
        <v>9337750</v>
      </c>
      <c r="U253" s="57">
        <v>0</v>
      </c>
      <c r="V253" s="57">
        <v>9337750</v>
      </c>
      <c r="W253" s="57"/>
      <c r="X253" s="57"/>
      <c r="Y253" s="57"/>
      <c r="Z253" s="57">
        <v>0</v>
      </c>
      <c r="AA253" s="57">
        <v>0</v>
      </c>
      <c r="AB253" s="57">
        <v>0</v>
      </c>
      <c r="AC253" s="59">
        <v>220</v>
      </c>
      <c r="AD253" s="59">
        <v>10</v>
      </c>
      <c r="AE253" s="59">
        <v>0</v>
      </c>
      <c r="AF253" s="59">
        <v>0</v>
      </c>
      <c r="AG253" s="59">
        <v>220</v>
      </c>
      <c r="AH253" s="59">
        <v>10</v>
      </c>
      <c r="AI253" s="57">
        <v>11450000</v>
      </c>
      <c r="AJ253" s="57">
        <v>0</v>
      </c>
      <c r="AK253" s="58">
        <v>4100000</v>
      </c>
      <c r="AL253" s="57">
        <v>7350000</v>
      </c>
      <c r="AM253" s="57">
        <v>0</v>
      </c>
      <c r="AN253" s="70">
        <v>300</v>
      </c>
      <c r="AO253" s="70">
        <v>429</v>
      </c>
      <c r="AP253" s="70">
        <v>0</v>
      </c>
      <c r="AQ253" s="57">
        <v>17608500</v>
      </c>
      <c r="AR253" s="57">
        <v>0</v>
      </c>
      <c r="AS253" s="57">
        <v>0</v>
      </c>
      <c r="AT253" s="57">
        <v>0</v>
      </c>
      <c r="AU253" s="57">
        <v>13650</v>
      </c>
      <c r="AV253" s="58">
        <v>17594850</v>
      </c>
      <c r="AW253" s="58">
        <v>0</v>
      </c>
      <c r="AX253" s="58">
        <v>0</v>
      </c>
      <c r="AY253" s="57">
        <v>0</v>
      </c>
      <c r="AZ253" s="58">
        <v>0</v>
      </c>
      <c r="BA253" s="58">
        <v>0</v>
      </c>
      <c r="BB253" s="58">
        <v>34282600</v>
      </c>
      <c r="BC253" s="58">
        <v>0</v>
      </c>
      <c r="BD253" s="58">
        <v>0</v>
      </c>
      <c r="BE253" s="58">
        <v>34282600</v>
      </c>
      <c r="BF253" s="58">
        <v>0</v>
      </c>
      <c r="BG253" s="72">
        <v>300</v>
      </c>
      <c r="BH253" s="72">
        <v>560.4</v>
      </c>
      <c r="BI253" s="72">
        <v>260.39999999999998</v>
      </c>
      <c r="BJ253" s="72">
        <v>86.799999999999983</v>
      </c>
      <c r="BK253" s="72">
        <v>550.4</v>
      </c>
      <c r="BL253" s="72">
        <v>250.39999999999998</v>
      </c>
      <c r="BM253" s="72">
        <v>83.466666666666654</v>
      </c>
      <c r="BN253" s="150" t="s">
        <v>1348</v>
      </c>
      <c r="BO253" s="72" t="s">
        <v>1474</v>
      </c>
    </row>
    <row r="254" spans="1:67" ht="27.6" customHeight="1">
      <c r="A254" s="55">
        <v>245</v>
      </c>
      <c r="B254" s="145" t="s">
        <v>193</v>
      </c>
      <c r="C254" s="147" t="s">
        <v>916</v>
      </c>
      <c r="D254" s="148" t="s">
        <v>665</v>
      </c>
      <c r="E254" s="145">
        <v>5</v>
      </c>
      <c r="F254" s="146" t="s">
        <v>1242</v>
      </c>
      <c r="G254" s="70">
        <v>0</v>
      </c>
      <c r="H254" s="57">
        <v>0</v>
      </c>
      <c r="I254" s="57">
        <v>0</v>
      </c>
      <c r="J254" s="57">
        <v>0</v>
      </c>
      <c r="K254" s="70">
        <v>0</v>
      </c>
      <c r="L254" s="57">
        <v>0</v>
      </c>
      <c r="M254" s="57">
        <v>0</v>
      </c>
      <c r="N254" s="57">
        <v>0</v>
      </c>
      <c r="O254" s="70">
        <v>30.3</v>
      </c>
      <c r="P254" s="57">
        <v>3105750</v>
      </c>
      <c r="Q254" s="57">
        <v>0</v>
      </c>
      <c r="R254" s="57">
        <v>3105750</v>
      </c>
      <c r="S254" s="70">
        <v>60.699999999999996</v>
      </c>
      <c r="T254" s="57">
        <v>6221750</v>
      </c>
      <c r="U254" s="57">
        <v>0</v>
      </c>
      <c r="V254" s="57">
        <v>6221750</v>
      </c>
      <c r="W254" s="57"/>
      <c r="X254" s="57"/>
      <c r="Y254" s="57"/>
      <c r="Z254" s="57">
        <v>0</v>
      </c>
      <c r="AA254" s="57">
        <v>0</v>
      </c>
      <c r="AB254" s="57">
        <v>0</v>
      </c>
      <c r="AC254" s="59">
        <v>220</v>
      </c>
      <c r="AD254" s="59">
        <v>11</v>
      </c>
      <c r="AE254" s="59">
        <v>0</v>
      </c>
      <c r="AF254" s="59">
        <v>0</v>
      </c>
      <c r="AG254" s="59">
        <v>220</v>
      </c>
      <c r="AH254" s="59">
        <v>11</v>
      </c>
      <c r="AI254" s="57">
        <v>11550000</v>
      </c>
      <c r="AJ254" s="57">
        <v>0</v>
      </c>
      <c r="AK254" s="58">
        <v>3150000</v>
      </c>
      <c r="AL254" s="57">
        <v>8400000</v>
      </c>
      <c r="AM254" s="57">
        <v>0</v>
      </c>
      <c r="AN254" s="70">
        <v>300</v>
      </c>
      <c r="AO254" s="70">
        <v>448.29999999999995</v>
      </c>
      <c r="AP254" s="70">
        <v>0</v>
      </c>
      <c r="AQ254" s="57">
        <v>20242950</v>
      </c>
      <c r="AR254" s="57">
        <v>0</v>
      </c>
      <c r="AS254" s="57">
        <v>0</v>
      </c>
      <c r="AT254" s="57">
        <v>0</v>
      </c>
      <c r="AU254" s="57">
        <v>25675650</v>
      </c>
      <c r="AV254" s="58">
        <v>0</v>
      </c>
      <c r="AW254" s="58">
        <v>5432700</v>
      </c>
      <c r="AX254" s="58">
        <v>0</v>
      </c>
      <c r="AY254" s="57">
        <v>0</v>
      </c>
      <c r="AZ254" s="58">
        <v>0</v>
      </c>
      <c r="BA254" s="58">
        <v>0</v>
      </c>
      <c r="BB254" s="58">
        <v>14621750</v>
      </c>
      <c r="BC254" s="58">
        <v>5432700</v>
      </c>
      <c r="BD254" s="58">
        <v>0</v>
      </c>
      <c r="BE254" s="58">
        <v>9189050</v>
      </c>
      <c r="BF254" s="58">
        <v>0</v>
      </c>
      <c r="BG254" s="72">
        <v>300</v>
      </c>
      <c r="BH254" s="72">
        <v>550.29999999999995</v>
      </c>
      <c r="BI254" s="72">
        <v>250.29999999999995</v>
      </c>
      <c r="BJ254" s="72">
        <v>83.433333333333309</v>
      </c>
      <c r="BK254" s="72">
        <v>539.29999999999995</v>
      </c>
      <c r="BL254" s="72">
        <v>239.29999999999995</v>
      </c>
      <c r="BM254" s="72">
        <v>79.766666666666652</v>
      </c>
      <c r="BN254" s="150" t="s">
        <v>1348</v>
      </c>
      <c r="BO254" s="72" t="s">
        <v>1474</v>
      </c>
    </row>
    <row r="255" spans="1:67" ht="27.6" customHeight="1">
      <c r="A255" s="55">
        <v>246</v>
      </c>
      <c r="B255" s="145" t="s">
        <v>191</v>
      </c>
      <c r="C255" s="147" t="s">
        <v>1455</v>
      </c>
      <c r="D255" s="148" t="s">
        <v>634</v>
      </c>
      <c r="E255" s="145">
        <v>5</v>
      </c>
      <c r="F255" s="146" t="s">
        <v>1242</v>
      </c>
      <c r="G255" s="70">
        <v>0</v>
      </c>
      <c r="H255" s="57">
        <v>0</v>
      </c>
      <c r="I255" s="57">
        <v>0</v>
      </c>
      <c r="J255" s="57">
        <v>0</v>
      </c>
      <c r="K255" s="70">
        <v>0</v>
      </c>
      <c r="L255" s="57">
        <v>0</v>
      </c>
      <c r="M255" s="57">
        <v>0</v>
      </c>
      <c r="N255" s="57">
        <v>0</v>
      </c>
      <c r="O255" s="70">
        <v>0</v>
      </c>
      <c r="P255" s="57">
        <v>0</v>
      </c>
      <c r="Q255" s="57">
        <v>0</v>
      </c>
      <c r="R255" s="57">
        <v>0</v>
      </c>
      <c r="S255" s="70">
        <v>30.599999999999998</v>
      </c>
      <c r="T255" s="57">
        <v>3136500</v>
      </c>
      <c r="U255" s="57">
        <v>0</v>
      </c>
      <c r="V255" s="57">
        <v>3136500</v>
      </c>
      <c r="W255" s="57"/>
      <c r="X255" s="57"/>
      <c r="Y255" s="57"/>
      <c r="Z255" s="57">
        <v>0</v>
      </c>
      <c r="AA255" s="57">
        <v>0</v>
      </c>
      <c r="AB255" s="57">
        <v>0</v>
      </c>
      <c r="AC255" s="59">
        <v>260</v>
      </c>
      <c r="AD255" s="59">
        <v>11</v>
      </c>
      <c r="AE255" s="59">
        <v>0</v>
      </c>
      <c r="AF255" s="59">
        <v>0</v>
      </c>
      <c r="AG255" s="59">
        <v>260</v>
      </c>
      <c r="AH255" s="59">
        <v>11</v>
      </c>
      <c r="AI255" s="57">
        <v>13450000</v>
      </c>
      <c r="AJ255" s="57">
        <v>0</v>
      </c>
      <c r="AK255" s="58">
        <v>6100000</v>
      </c>
      <c r="AL255" s="57">
        <v>7350000</v>
      </c>
      <c r="AM255" s="57">
        <v>0</v>
      </c>
      <c r="AN255" s="70">
        <v>255</v>
      </c>
      <c r="AO255" s="70">
        <v>387.4</v>
      </c>
      <c r="AP255" s="70">
        <v>0</v>
      </c>
      <c r="AQ255" s="57">
        <v>18072600</v>
      </c>
      <c r="AR255" s="57">
        <v>0</v>
      </c>
      <c r="AS255" s="57">
        <v>0</v>
      </c>
      <c r="AT255" s="57">
        <v>0</v>
      </c>
      <c r="AU255" s="57">
        <v>0</v>
      </c>
      <c r="AV255" s="58">
        <v>18072600</v>
      </c>
      <c r="AW255" s="58">
        <v>0</v>
      </c>
      <c r="AX255" s="58">
        <v>0</v>
      </c>
      <c r="AY255" s="57">
        <v>0</v>
      </c>
      <c r="AZ255" s="58">
        <v>0</v>
      </c>
      <c r="BA255" s="58">
        <v>0</v>
      </c>
      <c r="BB255" s="58">
        <v>28559100</v>
      </c>
      <c r="BC255" s="58">
        <v>0</v>
      </c>
      <c r="BD255" s="58">
        <v>0</v>
      </c>
      <c r="BE255" s="58">
        <v>28559100</v>
      </c>
      <c r="BF255" s="58">
        <v>0</v>
      </c>
      <c r="BG255" s="72">
        <v>255</v>
      </c>
      <c r="BH255" s="72">
        <v>429</v>
      </c>
      <c r="BI255" s="72">
        <v>174</v>
      </c>
      <c r="BJ255" s="72">
        <v>68.235294117647058</v>
      </c>
      <c r="BK255" s="72">
        <v>418</v>
      </c>
      <c r="BL255" s="72">
        <v>163</v>
      </c>
      <c r="BM255" s="72">
        <v>63.921568627450974</v>
      </c>
      <c r="BN255" s="150" t="s">
        <v>1348</v>
      </c>
      <c r="BO255" s="72" t="s">
        <v>1474</v>
      </c>
    </row>
    <row r="256" spans="1:67" ht="27.6" customHeight="1">
      <c r="A256" s="55">
        <v>247</v>
      </c>
      <c r="B256" s="145" t="s">
        <v>192</v>
      </c>
      <c r="C256" s="147" t="s">
        <v>910</v>
      </c>
      <c r="D256" s="148" t="s">
        <v>911</v>
      </c>
      <c r="E256" s="145">
        <v>5</v>
      </c>
      <c r="F256" s="146" t="s">
        <v>1242</v>
      </c>
      <c r="G256" s="70">
        <v>0</v>
      </c>
      <c r="H256" s="57">
        <v>0</v>
      </c>
      <c r="I256" s="57">
        <v>0</v>
      </c>
      <c r="J256" s="57">
        <v>0</v>
      </c>
      <c r="K256" s="70">
        <v>0</v>
      </c>
      <c r="L256" s="57">
        <v>0</v>
      </c>
      <c r="M256" s="57">
        <v>0</v>
      </c>
      <c r="N256" s="57">
        <v>0</v>
      </c>
      <c r="O256" s="70">
        <v>30.1</v>
      </c>
      <c r="P256" s="57">
        <v>3085250</v>
      </c>
      <c r="Q256" s="57">
        <v>0</v>
      </c>
      <c r="R256" s="57">
        <v>3085250</v>
      </c>
      <c r="S256" s="70">
        <v>30.1</v>
      </c>
      <c r="T256" s="57">
        <v>3085250</v>
      </c>
      <c r="U256" s="57">
        <v>0</v>
      </c>
      <c r="V256" s="57">
        <v>3085250</v>
      </c>
      <c r="W256" s="57"/>
      <c r="X256" s="57"/>
      <c r="Y256" s="57"/>
      <c r="Z256" s="57">
        <v>0</v>
      </c>
      <c r="AA256" s="57">
        <v>0</v>
      </c>
      <c r="AB256" s="57">
        <v>0</v>
      </c>
      <c r="AC256" s="59">
        <v>300</v>
      </c>
      <c r="AD256" s="59">
        <v>14</v>
      </c>
      <c r="AE256" s="59">
        <v>0</v>
      </c>
      <c r="AF256" s="59">
        <v>0</v>
      </c>
      <c r="AG256" s="59">
        <v>300</v>
      </c>
      <c r="AH256" s="59">
        <v>14</v>
      </c>
      <c r="AI256" s="57">
        <v>15450000</v>
      </c>
      <c r="AJ256" s="57">
        <v>0</v>
      </c>
      <c r="AK256" s="58">
        <v>8150000</v>
      </c>
      <c r="AL256" s="57">
        <v>7300000</v>
      </c>
      <c r="AM256" s="57">
        <v>0</v>
      </c>
      <c r="AN256" s="70">
        <v>270</v>
      </c>
      <c r="AO256" s="70">
        <v>349.5</v>
      </c>
      <c r="AP256" s="70">
        <v>0</v>
      </c>
      <c r="AQ256" s="57">
        <v>10851750</v>
      </c>
      <c r="AR256" s="57">
        <v>0</v>
      </c>
      <c r="AS256" s="57">
        <v>0</v>
      </c>
      <c r="AT256" s="57">
        <v>0</v>
      </c>
      <c r="AU256" s="57">
        <v>0</v>
      </c>
      <c r="AV256" s="58">
        <v>10851750</v>
      </c>
      <c r="AW256" s="58">
        <v>0</v>
      </c>
      <c r="AX256" s="58">
        <v>0</v>
      </c>
      <c r="AY256" s="57">
        <v>0</v>
      </c>
      <c r="AZ256" s="58">
        <v>0</v>
      </c>
      <c r="BA256" s="58">
        <v>0</v>
      </c>
      <c r="BB256" s="58">
        <v>21237000</v>
      </c>
      <c r="BC256" s="58">
        <v>0</v>
      </c>
      <c r="BD256" s="58">
        <v>0</v>
      </c>
      <c r="BE256" s="58">
        <v>21237000</v>
      </c>
      <c r="BF256" s="58">
        <v>0</v>
      </c>
      <c r="BG256" s="72">
        <v>270</v>
      </c>
      <c r="BH256" s="72">
        <v>423.7</v>
      </c>
      <c r="BI256" s="72">
        <v>153.69999999999999</v>
      </c>
      <c r="BJ256" s="72">
        <v>56.925925925925924</v>
      </c>
      <c r="BK256" s="72">
        <v>409.7</v>
      </c>
      <c r="BL256" s="72">
        <v>139.69999999999999</v>
      </c>
      <c r="BM256" s="72">
        <v>51.740740740740733</v>
      </c>
      <c r="BN256" s="150" t="s">
        <v>1348</v>
      </c>
      <c r="BO256" s="72" t="s">
        <v>1474</v>
      </c>
    </row>
    <row r="257" spans="1:67" ht="27.6" customHeight="1">
      <c r="A257" s="55">
        <v>248</v>
      </c>
      <c r="B257" s="145" t="s">
        <v>190</v>
      </c>
      <c r="C257" s="147" t="s">
        <v>674</v>
      </c>
      <c r="D257" s="148" t="s">
        <v>815</v>
      </c>
      <c r="E257" s="145">
        <v>5</v>
      </c>
      <c r="F257" s="146" t="s">
        <v>1242</v>
      </c>
      <c r="G257" s="70">
        <v>0</v>
      </c>
      <c r="H257" s="57">
        <v>0</v>
      </c>
      <c r="I257" s="57">
        <v>0</v>
      </c>
      <c r="J257" s="57">
        <v>0</v>
      </c>
      <c r="K257" s="70">
        <v>0</v>
      </c>
      <c r="L257" s="57">
        <v>0</v>
      </c>
      <c r="M257" s="57">
        <v>0</v>
      </c>
      <c r="N257" s="57">
        <v>0</v>
      </c>
      <c r="O257" s="70">
        <v>30.599999999999998</v>
      </c>
      <c r="P257" s="57">
        <v>3136500</v>
      </c>
      <c r="Q257" s="57">
        <v>0</v>
      </c>
      <c r="R257" s="57">
        <v>3136500</v>
      </c>
      <c r="S257" s="70">
        <v>0</v>
      </c>
      <c r="T257" s="57">
        <v>0</v>
      </c>
      <c r="U257" s="57">
        <v>0</v>
      </c>
      <c r="V257" s="57">
        <v>0</v>
      </c>
      <c r="W257" s="57"/>
      <c r="X257" s="57"/>
      <c r="Y257" s="57"/>
      <c r="Z257" s="57">
        <v>0</v>
      </c>
      <c r="AA257" s="57">
        <v>0</v>
      </c>
      <c r="AB257" s="57">
        <v>0</v>
      </c>
      <c r="AC257" s="59">
        <v>300</v>
      </c>
      <c r="AD257" s="59">
        <v>12</v>
      </c>
      <c r="AE257" s="59">
        <v>0</v>
      </c>
      <c r="AF257" s="59">
        <v>0</v>
      </c>
      <c r="AG257" s="59">
        <v>300</v>
      </c>
      <c r="AH257" s="59">
        <v>12</v>
      </c>
      <c r="AI257" s="57">
        <v>15550000</v>
      </c>
      <c r="AJ257" s="57">
        <v>0</v>
      </c>
      <c r="AK257" s="58">
        <v>7150000</v>
      </c>
      <c r="AL257" s="57">
        <v>8400000</v>
      </c>
      <c r="AM257" s="57">
        <v>0</v>
      </c>
      <c r="AN257" s="70">
        <v>300</v>
      </c>
      <c r="AO257" s="70">
        <v>425.59999999999997</v>
      </c>
      <c r="AP257" s="70">
        <v>0</v>
      </c>
      <c r="AQ257" s="57">
        <v>17144400</v>
      </c>
      <c r="AR257" s="57">
        <v>0</v>
      </c>
      <c r="AS257" s="57">
        <v>0</v>
      </c>
      <c r="AT257" s="57">
        <v>0</v>
      </c>
      <c r="AU257" s="57">
        <v>16775850</v>
      </c>
      <c r="AV257" s="58">
        <v>368550</v>
      </c>
      <c r="AW257" s="58">
        <v>0</v>
      </c>
      <c r="AX257" s="58">
        <v>0</v>
      </c>
      <c r="AY257" s="57">
        <v>0</v>
      </c>
      <c r="AZ257" s="58">
        <v>0</v>
      </c>
      <c r="BA257" s="58">
        <v>0</v>
      </c>
      <c r="BB257" s="58">
        <v>8768550</v>
      </c>
      <c r="BC257" s="58">
        <v>0</v>
      </c>
      <c r="BD257" s="58">
        <v>0</v>
      </c>
      <c r="BE257" s="58">
        <v>8768550</v>
      </c>
      <c r="BF257" s="58">
        <v>0</v>
      </c>
      <c r="BG257" s="72">
        <v>300</v>
      </c>
      <c r="BH257" s="72">
        <v>468.19999999999993</v>
      </c>
      <c r="BI257" s="72">
        <v>168.19999999999993</v>
      </c>
      <c r="BJ257" s="72">
        <v>56.066666666666642</v>
      </c>
      <c r="BK257" s="72">
        <v>456.2</v>
      </c>
      <c r="BL257" s="72">
        <v>156.19999999999999</v>
      </c>
      <c r="BM257" s="72">
        <v>52.066666666666663</v>
      </c>
      <c r="BN257" s="150" t="s">
        <v>1348</v>
      </c>
      <c r="BO257" s="72" t="s">
        <v>1474</v>
      </c>
    </row>
    <row r="258" spans="1:67" ht="27.6" customHeight="1">
      <c r="A258" s="55">
        <v>249</v>
      </c>
      <c r="B258" s="145" t="s">
        <v>188</v>
      </c>
      <c r="C258" s="147" t="s">
        <v>917</v>
      </c>
      <c r="D258" s="148" t="s">
        <v>784</v>
      </c>
      <c r="E258" s="145">
        <v>5</v>
      </c>
      <c r="F258" s="146" t="s">
        <v>1242</v>
      </c>
      <c r="G258" s="70">
        <v>0</v>
      </c>
      <c r="H258" s="57">
        <v>0</v>
      </c>
      <c r="I258" s="57">
        <v>0</v>
      </c>
      <c r="J258" s="57">
        <v>0</v>
      </c>
      <c r="K258" s="70">
        <v>0</v>
      </c>
      <c r="L258" s="57">
        <v>0</v>
      </c>
      <c r="M258" s="57">
        <v>0</v>
      </c>
      <c r="N258" s="57">
        <v>0</v>
      </c>
      <c r="O258" s="70">
        <v>45.1</v>
      </c>
      <c r="P258" s="57">
        <v>4622750</v>
      </c>
      <c r="Q258" s="57">
        <v>0</v>
      </c>
      <c r="R258" s="57">
        <v>4622750</v>
      </c>
      <c r="S258" s="70">
        <v>68.599999999999994</v>
      </c>
      <c r="T258" s="57">
        <v>7031499.9999999991</v>
      </c>
      <c r="U258" s="57">
        <v>0</v>
      </c>
      <c r="V258" s="57">
        <v>7031500</v>
      </c>
      <c r="W258" s="57"/>
      <c r="X258" s="57"/>
      <c r="Y258" s="57"/>
      <c r="Z258" s="57">
        <v>0</v>
      </c>
      <c r="AA258" s="57">
        <v>0</v>
      </c>
      <c r="AB258" s="57">
        <v>0</v>
      </c>
      <c r="AC258" s="59">
        <v>300</v>
      </c>
      <c r="AD258" s="59">
        <v>12</v>
      </c>
      <c r="AE258" s="59">
        <v>0</v>
      </c>
      <c r="AF258" s="59">
        <v>0</v>
      </c>
      <c r="AG258" s="59">
        <v>300</v>
      </c>
      <c r="AH258" s="59">
        <v>12</v>
      </c>
      <c r="AI258" s="57">
        <v>15550000</v>
      </c>
      <c r="AJ258" s="57">
        <v>0</v>
      </c>
      <c r="AK258" s="58">
        <v>7150000</v>
      </c>
      <c r="AL258" s="57">
        <v>8400000</v>
      </c>
      <c r="AM258" s="57">
        <v>0</v>
      </c>
      <c r="AN258" s="70">
        <v>300</v>
      </c>
      <c r="AO258" s="70">
        <v>352.7</v>
      </c>
      <c r="AP258" s="70">
        <v>52.5</v>
      </c>
      <c r="AQ258" s="57">
        <v>14359800</v>
      </c>
      <c r="AR258" s="57">
        <v>0</v>
      </c>
      <c r="AS258" s="57">
        <v>0</v>
      </c>
      <c r="AT258" s="57">
        <v>0</v>
      </c>
      <c r="AU258" s="57">
        <v>9828000</v>
      </c>
      <c r="AV258" s="58">
        <v>4531800</v>
      </c>
      <c r="AW258" s="58">
        <v>0</v>
      </c>
      <c r="AX258" s="58">
        <v>0</v>
      </c>
      <c r="AY258" s="57">
        <v>0</v>
      </c>
      <c r="AZ258" s="58">
        <v>0</v>
      </c>
      <c r="BA258" s="58">
        <v>0</v>
      </c>
      <c r="BB258" s="58">
        <v>19963300</v>
      </c>
      <c r="BC258" s="58">
        <v>0</v>
      </c>
      <c r="BD258" s="58">
        <v>0</v>
      </c>
      <c r="BE258" s="58">
        <v>19963300</v>
      </c>
      <c r="BF258" s="58">
        <v>0</v>
      </c>
      <c r="BG258" s="72">
        <v>300</v>
      </c>
      <c r="BH258" s="72">
        <v>530.9</v>
      </c>
      <c r="BI258" s="72">
        <v>230.89999999999998</v>
      </c>
      <c r="BJ258" s="72">
        <v>76.966666666666654</v>
      </c>
      <c r="BK258" s="72">
        <v>518.9</v>
      </c>
      <c r="BL258" s="72">
        <v>218.89999999999998</v>
      </c>
      <c r="BM258" s="72">
        <v>72.966666666666654</v>
      </c>
      <c r="BN258" s="150" t="s">
        <v>1348</v>
      </c>
      <c r="BO258" s="72" t="s">
        <v>1474</v>
      </c>
    </row>
    <row r="259" spans="1:67" ht="27.6" customHeight="1">
      <c r="A259" s="55">
        <v>250</v>
      </c>
      <c r="B259" s="145" t="s">
        <v>215</v>
      </c>
      <c r="C259" s="147" t="s">
        <v>654</v>
      </c>
      <c r="D259" s="148" t="s">
        <v>925</v>
      </c>
      <c r="E259" s="145">
        <v>5</v>
      </c>
      <c r="F259" s="146" t="s">
        <v>1243</v>
      </c>
      <c r="G259" s="70">
        <v>0</v>
      </c>
      <c r="H259" s="57">
        <v>0</v>
      </c>
      <c r="I259" s="57">
        <v>0</v>
      </c>
      <c r="J259" s="57">
        <v>0</v>
      </c>
      <c r="K259" s="70">
        <v>54.699999999999996</v>
      </c>
      <c r="L259" s="57">
        <v>5606750</v>
      </c>
      <c r="M259" s="57">
        <v>0</v>
      </c>
      <c r="N259" s="57">
        <v>5606750</v>
      </c>
      <c r="O259" s="70">
        <v>0</v>
      </c>
      <c r="P259" s="57">
        <v>0</v>
      </c>
      <c r="Q259" s="57">
        <v>0</v>
      </c>
      <c r="R259" s="57">
        <v>0</v>
      </c>
      <c r="S259" s="70">
        <v>0</v>
      </c>
      <c r="T259" s="57">
        <v>0</v>
      </c>
      <c r="U259" s="57">
        <v>0</v>
      </c>
      <c r="V259" s="57">
        <v>0</v>
      </c>
      <c r="W259" s="57"/>
      <c r="X259" s="57"/>
      <c r="Y259" s="57"/>
      <c r="Z259" s="57">
        <v>0</v>
      </c>
      <c r="AA259" s="57">
        <v>0</v>
      </c>
      <c r="AB259" s="57">
        <v>0</v>
      </c>
      <c r="AC259" s="59">
        <v>250</v>
      </c>
      <c r="AD259" s="59">
        <v>10</v>
      </c>
      <c r="AE259" s="59">
        <v>0</v>
      </c>
      <c r="AF259" s="59">
        <v>0</v>
      </c>
      <c r="AG259" s="59">
        <v>250</v>
      </c>
      <c r="AH259" s="59">
        <v>10</v>
      </c>
      <c r="AI259" s="57">
        <v>12850000</v>
      </c>
      <c r="AJ259" s="57">
        <v>0</v>
      </c>
      <c r="AK259" s="58">
        <v>6550000</v>
      </c>
      <c r="AL259" s="57">
        <v>6300000</v>
      </c>
      <c r="AM259" s="57">
        <v>0</v>
      </c>
      <c r="AN259" s="70">
        <v>300</v>
      </c>
      <c r="AO259" s="70">
        <v>299.70000000000005</v>
      </c>
      <c r="AP259" s="70">
        <v>50.9</v>
      </c>
      <c r="AQ259" s="57">
        <v>8627300</v>
      </c>
      <c r="AR259" s="57">
        <v>0</v>
      </c>
      <c r="AS259" s="57">
        <v>0</v>
      </c>
      <c r="AT259" s="57">
        <v>0</v>
      </c>
      <c r="AU259" s="57">
        <v>0</v>
      </c>
      <c r="AV259" s="58">
        <v>8627300</v>
      </c>
      <c r="AW259" s="58">
        <v>0</v>
      </c>
      <c r="AX259" s="58">
        <v>0</v>
      </c>
      <c r="AY259" s="57">
        <v>0</v>
      </c>
      <c r="AZ259" s="58">
        <v>0</v>
      </c>
      <c r="BA259" s="58">
        <v>0</v>
      </c>
      <c r="BB259" s="58">
        <v>20534050</v>
      </c>
      <c r="BC259" s="58">
        <v>0</v>
      </c>
      <c r="BD259" s="58">
        <v>0</v>
      </c>
      <c r="BE259" s="58">
        <v>20534050</v>
      </c>
      <c r="BF259" s="58">
        <v>0</v>
      </c>
      <c r="BG259" s="72">
        <v>300</v>
      </c>
      <c r="BH259" s="72">
        <v>415.3</v>
      </c>
      <c r="BI259" s="72">
        <v>115.30000000000001</v>
      </c>
      <c r="BJ259" s="72">
        <v>38.433333333333337</v>
      </c>
      <c r="BK259" s="72">
        <v>405.3</v>
      </c>
      <c r="BL259" s="72">
        <v>105.30000000000001</v>
      </c>
      <c r="BM259" s="72">
        <v>35.1</v>
      </c>
      <c r="BN259" s="150" t="s">
        <v>1349</v>
      </c>
      <c r="BO259" s="72" t="s">
        <v>1474</v>
      </c>
    </row>
    <row r="260" spans="1:67" ht="27.6" customHeight="1">
      <c r="A260" s="55">
        <v>251</v>
      </c>
      <c r="B260" s="145" t="s">
        <v>216</v>
      </c>
      <c r="C260" s="147" t="s">
        <v>714</v>
      </c>
      <c r="D260" s="148" t="s">
        <v>926</v>
      </c>
      <c r="E260" s="145">
        <v>5</v>
      </c>
      <c r="F260" s="146" t="s">
        <v>1243</v>
      </c>
      <c r="G260" s="70">
        <v>0</v>
      </c>
      <c r="H260" s="57">
        <v>0</v>
      </c>
      <c r="I260" s="57">
        <v>0</v>
      </c>
      <c r="J260" s="57">
        <v>0</v>
      </c>
      <c r="K260" s="70">
        <v>0</v>
      </c>
      <c r="L260" s="57">
        <v>0</v>
      </c>
      <c r="M260" s="57">
        <v>0</v>
      </c>
      <c r="N260" s="57">
        <v>0</v>
      </c>
      <c r="O260" s="70">
        <v>0</v>
      </c>
      <c r="P260" s="57">
        <v>0</v>
      </c>
      <c r="Q260" s="57">
        <v>0</v>
      </c>
      <c r="R260" s="57">
        <v>0</v>
      </c>
      <c r="S260" s="70">
        <v>68.599999999999994</v>
      </c>
      <c r="T260" s="57">
        <v>7031499.9999999991</v>
      </c>
      <c r="U260" s="57">
        <v>0</v>
      </c>
      <c r="V260" s="57">
        <v>7031499.9999999991</v>
      </c>
      <c r="W260" s="57"/>
      <c r="X260" s="57"/>
      <c r="Y260" s="57"/>
      <c r="Z260" s="57">
        <v>0</v>
      </c>
      <c r="AA260" s="57">
        <v>0</v>
      </c>
      <c r="AB260" s="57">
        <v>0</v>
      </c>
      <c r="AC260" s="59">
        <v>380</v>
      </c>
      <c r="AD260" s="59">
        <v>17</v>
      </c>
      <c r="AE260" s="59">
        <v>0</v>
      </c>
      <c r="AF260" s="59">
        <v>0</v>
      </c>
      <c r="AG260" s="59">
        <v>380</v>
      </c>
      <c r="AH260" s="59">
        <v>17</v>
      </c>
      <c r="AI260" s="57">
        <v>19300000</v>
      </c>
      <c r="AJ260" s="57">
        <v>0</v>
      </c>
      <c r="AK260" s="58">
        <v>9000000</v>
      </c>
      <c r="AL260" s="57">
        <v>10300000</v>
      </c>
      <c r="AM260" s="57">
        <v>0</v>
      </c>
      <c r="AN260" s="70">
        <v>210</v>
      </c>
      <c r="AO260" s="70">
        <v>205.8</v>
      </c>
      <c r="AP260" s="70">
        <v>286.89999999999998</v>
      </c>
      <c r="AQ260" s="57">
        <v>40991500</v>
      </c>
      <c r="AR260" s="57">
        <v>0</v>
      </c>
      <c r="AS260" s="57">
        <v>0</v>
      </c>
      <c r="AT260" s="57">
        <v>0</v>
      </c>
      <c r="AU260" s="57">
        <v>10660650</v>
      </c>
      <c r="AV260" s="58">
        <v>30330850</v>
      </c>
      <c r="AW260" s="58">
        <v>0</v>
      </c>
      <c r="AX260" s="58">
        <v>0</v>
      </c>
      <c r="AY260" s="57">
        <v>0</v>
      </c>
      <c r="AZ260" s="58">
        <v>0</v>
      </c>
      <c r="BA260" s="58">
        <v>0</v>
      </c>
      <c r="BB260" s="58">
        <v>47662350</v>
      </c>
      <c r="BC260" s="58">
        <v>0</v>
      </c>
      <c r="BD260" s="58">
        <v>0</v>
      </c>
      <c r="BE260" s="58">
        <v>47662350</v>
      </c>
      <c r="BF260" s="58">
        <v>0</v>
      </c>
      <c r="BG260" s="72">
        <v>210</v>
      </c>
      <c r="BH260" s="72">
        <v>578.29999999999995</v>
      </c>
      <c r="BI260" s="72">
        <v>368.29999999999995</v>
      </c>
      <c r="BJ260" s="72">
        <v>175.38095238095235</v>
      </c>
      <c r="BK260" s="72">
        <v>561.29999999999995</v>
      </c>
      <c r="BL260" s="72">
        <v>351.29999999999995</v>
      </c>
      <c r="BM260" s="72">
        <v>167.28571428571425</v>
      </c>
      <c r="BN260" s="150" t="s">
        <v>1349</v>
      </c>
      <c r="BO260" s="72" t="s">
        <v>1474</v>
      </c>
    </row>
    <row r="261" spans="1:67" ht="27.6" customHeight="1">
      <c r="A261" s="55">
        <v>252</v>
      </c>
      <c r="B261" s="145" t="s">
        <v>217</v>
      </c>
      <c r="C261" s="147" t="s">
        <v>782</v>
      </c>
      <c r="D261" s="148" t="s">
        <v>723</v>
      </c>
      <c r="E261" s="145">
        <v>5</v>
      </c>
      <c r="F261" s="146" t="s">
        <v>1243</v>
      </c>
      <c r="G261" s="70">
        <v>0</v>
      </c>
      <c r="H261" s="57">
        <v>0</v>
      </c>
      <c r="I261" s="57">
        <v>0</v>
      </c>
      <c r="J261" s="57">
        <v>0</v>
      </c>
      <c r="K261" s="70">
        <v>0</v>
      </c>
      <c r="L261" s="57">
        <v>0</v>
      </c>
      <c r="M261" s="57">
        <v>0</v>
      </c>
      <c r="N261" s="57">
        <v>0</v>
      </c>
      <c r="O261" s="70">
        <v>91.399999999999991</v>
      </c>
      <c r="P261" s="57">
        <v>9368500</v>
      </c>
      <c r="Q261" s="57">
        <v>0</v>
      </c>
      <c r="R261" s="57">
        <v>9368500</v>
      </c>
      <c r="S261" s="70">
        <v>30.1</v>
      </c>
      <c r="T261" s="57">
        <v>3085250</v>
      </c>
      <c r="U261" s="57">
        <v>0</v>
      </c>
      <c r="V261" s="57">
        <v>3085250</v>
      </c>
      <c r="W261" s="57"/>
      <c r="X261" s="57"/>
      <c r="Y261" s="57"/>
      <c r="Z261" s="57">
        <v>0</v>
      </c>
      <c r="AA261" s="57">
        <v>0</v>
      </c>
      <c r="AB261" s="57">
        <v>0</v>
      </c>
      <c r="AC261" s="59">
        <v>340</v>
      </c>
      <c r="AD261" s="59">
        <v>13</v>
      </c>
      <c r="AE261" s="59">
        <v>0</v>
      </c>
      <c r="AF261" s="59">
        <v>0</v>
      </c>
      <c r="AG261" s="59">
        <v>340</v>
      </c>
      <c r="AH261" s="59">
        <v>13</v>
      </c>
      <c r="AI261" s="57">
        <v>17650000</v>
      </c>
      <c r="AJ261" s="57">
        <v>0</v>
      </c>
      <c r="AK261" s="58">
        <v>8200000</v>
      </c>
      <c r="AL261" s="57">
        <v>9450000</v>
      </c>
      <c r="AM261" s="57">
        <v>0</v>
      </c>
      <c r="AN261" s="70">
        <v>300</v>
      </c>
      <c r="AO261" s="70">
        <v>737.3</v>
      </c>
      <c r="AP261" s="70">
        <v>55.800000000000004</v>
      </c>
      <c r="AQ261" s="57">
        <v>66575450</v>
      </c>
      <c r="AR261" s="57">
        <v>0</v>
      </c>
      <c r="AS261" s="57">
        <v>0</v>
      </c>
      <c r="AT261" s="57">
        <v>0</v>
      </c>
      <c r="AU261" s="57">
        <v>0</v>
      </c>
      <c r="AV261" s="58">
        <v>66575450</v>
      </c>
      <c r="AW261" s="58">
        <v>0</v>
      </c>
      <c r="AX261" s="58">
        <v>0</v>
      </c>
      <c r="AY261" s="57">
        <v>0</v>
      </c>
      <c r="AZ261" s="58">
        <v>0</v>
      </c>
      <c r="BA261" s="58">
        <v>0</v>
      </c>
      <c r="BB261" s="58">
        <v>79110700</v>
      </c>
      <c r="BC261" s="58">
        <v>0</v>
      </c>
      <c r="BD261" s="58">
        <v>0</v>
      </c>
      <c r="BE261" s="58">
        <v>79110700</v>
      </c>
      <c r="BF261" s="58">
        <v>0</v>
      </c>
      <c r="BG261" s="72">
        <v>300</v>
      </c>
      <c r="BH261" s="72">
        <v>927.59999999999991</v>
      </c>
      <c r="BI261" s="72">
        <v>627.59999999999991</v>
      </c>
      <c r="BJ261" s="72">
        <v>209.19999999999996</v>
      </c>
      <c r="BK261" s="72">
        <v>914.59999999999991</v>
      </c>
      <c r="BL261" s="72">
        <v>614.59999999999991</v>
      </c>
      <c r="BM261" s="72">
        <v>204.86666666666662</v>
      </c>
      <c r="BN261" s="150" t="s">
        <v>1349</v>
      </c>
      <c r="BO261" s="72" t="s">
        <v>1475</v>
      </c>
    </row>
    <row r="262" spans="1:67" ht="27.6" customHeight="1">
      <c r="A262" s="55">
        <v>253</v>
      </c>
      <c r="B262" s="145" t="s">
        <v>218</v>
      </c>
      <c r="C262" s="147" t="s">
        <v>921</v>
      </c>
      <c r="D262" s="148" t="s">
        <v>922</v>
      </c>
      <c r="E262" s="145">
        <v>5</v>
      </c>
      <c r="F262" s="146" t="s">
        <v>1243</v>
      </c>
      <c r="G262" s="70">
        <v>0</v>
      </c>
      <c r="H262" s="57">
        <v>0</v>
      </c>
      <c r="I262" s="57">
        <v>0</v>
      </c>
      <c r="J262" s="57">
        <v>0</v>
      </c>
      <c r="K262" s="70">
        <v>0</v>
      </c>
      <c r="L262" s="57">
        <v>0</v>
      </c>
      <c r="M262" s="57">
        <v>0</v>
      </c>
      <c r="N262" s="57">
        <v>0</v>
      </c>
      <c r="O262" s="70">
        <v>0</v>
      </c>
      <c r="P262" s="57">
        <v>0</v>
      </c>
      <c r="Q262" s="57">
        <v>0</v>
      </c>
      <c r="R262" s="57">
        <v>0</v>
      </c>
      <c r="S262" s="70">
        <v>91.200000000000017</v>
      </c>
      <c r="T262" s="57">
        <v>9348000.0000000019</v>
      </c>
      <c r="U262" s="57">
        <v>0</v>
      </c>
      <c r="V262" s="57">
        <v>9348000.0000000019</v>
      </c>
      <c r="W262" s="57"/>
      <c r="X262" s="57"/>
      <c r="Y262" s="57"/>
      <c r="Z262" s="57">
        <v>0</v>
      </c>
      <c r="AA262" s="57">
        <v>0</v>
      </c>
      <c r="AB262" s="57">
        <v>0</v>
      </c>
      <c r="AC262" s="59">
        <v>280</v>
      </c>
      <c r="AD262" s="59">
        <v>12</v>
      </c>
      <c r="AE262" s="59">
        <v>0</v>
      </c>
      <c r="AF262" s="59">
        <v>0</v>
      </c>
      <c r="AG262" s="59">
        <v>280</v>
      </c>
      <c r="AH262" s="59">
        <v>12</v>
      </c>
      <c r="AI262" s="57">
        <v>14500000</v>
      </c>
      <c r="AJ262" s="57">
        <v>0</v>
      </c>
      <c r="AK262" s="58">
        <v>6100000</v>
      </c>
      <c r="AL262" s="57">
        <v>8400000</v>
      </c>
      <c r="AM262" s="57">
        <v>0</v>
      </c>
      <c r="AN262" s="70">
        <v>300</v>
      </c>
      <c r="AO262" s="70">
        <v>543.59999999999991</v>
      </c>
      <c r="AP262" s="70">
        <v>0</v>
      </c>
      <c r="AQ262" s="57">
        <v>35322000</v>
      </c>
      <c r="AR262" s="57">
        <v>0</v>
      </c>
      <c r="AS262" s="57">
        <v>0</v>
      </c>
      <c r="AT262" s="57">
        <v>0</v>
      </c>
      <c r="AU262" s="57">
        <v>0</v>
      </c>
      <c r="AV262" s="58">
        <v>35322000</v>
      </c>
      <c r="AW262" s="58">
        <v>0</v>
      </c>
      <c r="AX262" s="58">
        <v>0</v>
      </c>
      <c r="AY262" s="57">
        <v>0</v>
      </c>
      <c r="AZ262" s="58">
        <v>0</v>
      </c>
      <c r="BA262" s="58">
        <v>0</v>
      </c>
      <c r="BB262" s="58">
        <v>53070000</v>
      </c>
      <c r="BC262" s="58">
        <v>0</v>
      </c>
      <c r="BD262" s="58">
        <v>0</v>
      </c>
      <c r="BE262" s="58">
        <v>53070000</v>
      </c>
      <c r="BF262" s="58">
        <v>0</v>
      </c>
      <c r="BG262" s="72">
        <v>300</v>
      </c>
      <c r="BH262" s="72">
        <v>646.79999999999995</v>
      </c>
      <c r="BI262" s="72">
        <v>346.79999999999995</v>
      </c>
      <c r="BJ262" s="72">
        <v>115.6</v>
      </c>
      <c r="BK262" s="72">
        <v>634.79999999999995</v>
      </c>
      <c r="BL262" s="72">
        <v>334.79999999999995</v>
      </c>
      <c r="BM262" s="72">
        <v>111.6</v>
      </c>
      <c r="BN262" s="150" t="s">
        <v>1349</v>
      </c>
      <c r="BO262" s="72" t="s">
        <v>1474</v>
      </c>
    </row>
    <row r="263" spans="1:67" ht="27.6" customHeight="1">
      <c r="A263" s="55">
        <v>254</v>
      </c>
      <c r="B263" s="145" t="s">
        <v>219</v>
      </c>
      <c r="C263" s="147" t="s">
        <v>722</v>
      </c>
      <c r="D263" s="148" t="s">
        <v>814</v>
      </c>
      <c r="E263" s="145">
        <v>5</v>
      </c>
      <c r="F263" s="146" t="s">
        <v>1243</v>
      </c>
      <c r="G263" s="70">
        <v>0</v>
      </c>
      <c r="H263" s="57">
        <v>0</v>
      </c>
      <c r="I263" s="57">
        <v>0</v>
      </c>
      <c r="J263" s="57">
        <v>0</v>
      </c>
      <c r="K263" s="70">
        <v>0</v>
      </c>
      <c r="L263" s="57">
        <v>0</v>
      </c>
      <c r="M263" s="57">
        <v>0</v>
      </c>
      <c r="N263" s="57">
        <v>0</v>
      </c>
      <c r="O263" s="70">
        <v>30.3</v>
      </c>
      <c r="P263" s="57">
        <v>3105750</v>
      </c>
      <c r="Q263" s="57">
        <v>0</v>
      </c>
      <c r="R263" s="57">
        <v>3105750</v>
      </c>
      <c r="S263" s="70">
        <v>30.1</v>
      </c>
      <c r="T263" s="57">
        <v>3085250</v>
      </c>
      <c r="U263" s="57">
        <v>0</v>
      </c>
      <c r="V263" s="57">
        <v>3085250</v>
      </c>
      <c r="W263" s="57"/>
      <c r="X263" s="57"/>
      <c r="Y263" s="57"/>
      <c r="Z263" s="57">
        <v>0</v>
      </c>
      <c r="AA263" s="57">
        <v>0</v>
      </c>
      <c r="AB263" s="57">
        <v>0</v>
      </c>
      <c r="AC263" s="59">
        <v>470</v>
      </c>
      <c r="AD263" s="59">
        <v>20</v>
      </c>
      <c r="AE263" s="59">
        <v>0</v>
      </c>
      <c r="AF263" s="59">
        <v>0</v>
      </c>
      <c r="AG263" s="59">
        <v>470</v>
      </c>
      <c r="AH263" s="59">
        <v>20</v>
      </c>
      <c r="AI263" s="57">
        <v>24000000</v>
      </c>
      <c r="AJ263" s="57">
        <v>0</v>
      </c>
      <c r="AK263" s="58">
        <v>12200000</v>
      </c>
      <c r="AL263" s="57">
        <v>11800000</v>
      </c>
      <c r="AM263" s="57">
        <v>0</v>
      </c>
      <c r="AN263" s="70">
        <v>300</v>
      </c>
      <c r="AO263" s="70">
        <v>198.6</v>
      </c>
      <c r="AP263" s="70">
        <v>190.99999999999997</v>
      </c>
      <c r="AQ263" s="57">
        <v>15276800</v>
      </c>
      <c r="AR263" s="57">
        <v>0</v>
      </c>
      <c r="AS263" s="57">
        <v>0</v>
      </c>
      <c r="AT263" s="57">
        <v>0</v>
      </c>
      <c r="AU263" s="57">
        <v>0</v>
      </c>
      <c r="AV263" s="58">
        <v>15276800</v>
      </c>
      <c r="AW263" s="58">
        <v>0</v>
      </c>
      <c r="AX263" s="58">
        <v>0</v>
      </c>
      <c r="AY263" s="57">
        <v>0</v>
      </c>
      <c r="AZ263" s="58">
        <v>0</v>
      </c>
      <c r="BA263" s="58">
        <v>0</v>
      </c>
      <c r="BB263" s="58">
        <v>30162050</v>
      </c>
      <c r="BC263" s="58">
        <v>0</v>
      </c>
      <c r="BD263" s="58">
        <v>0</v>
      </c>
      <c r="BE263" s="58">
        <v>30162050</v>
      </c>
      <c r="BF263" s="58">
        <v>0</v>
      </c>
      <c r="BG263" s="72">
        <v>300</v>
      </c>
      <c r="BH263" s="72">
        <v>470</v>
      </c>
      <c r="BI263" s="72">
        <v>170</v>
      </c>
      <c r="BJ263" s="72">
        <v>56.666666666666664</v>
      </c>
      <c r="BK263" s="72">
        <v>450</v>
      </c>
      <c r="BL263" s="72">
        <v>150</v>
      </c>
      <c r="BM263" s="72">
        <v>50</v>
      </c>
      <c r="BN263" s="150" t="s">
        <v>1349</v>
      </c>
      <c r="BO263" s="72" t="s">
        <v>1474</v>
      </c>
    </row>
    <row r="264" spans="1:67" ht="27.6" customHeight="1">
      <c r="A264" s="55">
        <v>255</v>
      </c>
      <c r="B264" s="145" t="s">
        <v>220</v>
      </c>
      <c r="C264" s="147" t="s">
        <v>923</v>
      </c>
      <c r="D264" s="148" t="s">
        <v>736</v>
      </c>
      <c r="E264" s="145">
        <v>5</v>
      </c>
      <c r="F264" s="146" t="s">
        <v>1243</v>
      </c>
      <c r="G264" s="70">
        <v>0</v>
      </c>
      <c r="H264" s="57">
        <v>0</v>
      </c>
      <c r="I264" s="57">
        <v>0</v>
      </c>
      <c r="J264" s="57">
        <v>0</v>
      </c>
      <c r="K264" s="70">
        <v>48.4</v>
      </c>
      <c r="L264" s="57">
        <v>4961000</v>
      </c>
      <c r="M264" s="57">
        <v>0</v>
      </c>
      <c r="N264" s="57">
        <v>4961000</v>
      </c>
      <c r="O264" s="70">
        <v>60.2</v>
      </c>
      <c r="P264" s="57">
        <v>6170500</v>
      </c>
      <c r="Q264" s="57">
        <v>0</v>
      </c>
      <c r="R264" s="57">
        <v>6170500</v>
      </c>
      <c r="S264" s="70">
        <v>0</v>
      </c>
      <c r="T264" s="57">
        <v>0</v>
      </c>
      <c r="U264" s="57">
        <v>0</v>
      </c>
      <c r="V264" s="57">
        <v>0</v>
      </c>
      <c r="W264" s="57"/>
      <c r="X264" s="57"/>
      <c r="Y264" s="57"/>
      <c r="Z264" s="57">
        <v>0</v>
      </c>
      <c r="AA264" s="57">
        <v>0</v>
      </c>
      <c r="AB264" s="57">
        <v>0</v>
      </c>
      <c r="AC264" s="59">
        <v>180</v>
      </c>
      <c r="AD264" s="59">
        <v>9</v>
      </c>
      <c r="AE264" s="59">
        <v>0</v>
      </c>
      <c r="AF264" s="59">
        <v>0</v>
      </c>
      <c r="AG264" s="59">
        <v>180</v>
      </c>
      <c r="AH264" s="59">
        <v>9</v>
      </c>
      <c r="AI264" s="57">
        <v>9450000</v>
      </c>
      <c r="AJ264" s="57">
        <v>0</v>
      </c>
      <c r="AK264" s="58">
        <v>3150000</v>
      </c>
      <c r="AL264" s="57">
        <v>6300000</v>
      </c>
      <c r="AM264" s="57">
        <v>0</v>
      </c>
      <c r="AN264" s="70">
        <v>300</v>
      </c>
      <c r="AO264" s="70">
        <v>417.7</v>
      </c>
      <c r="AP264" s="70">
        <v>0</v>
      </c>
      <c r="AQ264" s="57">
        <v>18066950</v>
      </c>
      <c r="AR264" s="57">
        <v>0</v>
      </c>
      <c r="AS264" s="57">
        <v>0</v>
      </c>
      <c r="AT264" s="57">
        <v>0</v>
      </c>
      <c r="AU264" s="57">
        <v>0</v>
      </c>
      <c r="AV264" s="58">
        <v>18066950</v>
      </c>
      <c r="AW264" s="58">
        <v>0</v>
      </c>
      <c r="AX264" s="58">
        <v>0</v>
      </c>
      <c r="AY264" s="57">
        <v>0</v>
      </c>
      <c r="AZ264" s="58">
        <v>0</v>
      </c>
      <c r="BA264" s="58">
        <v>0</v>
      </c>
      <c r="BB264" s="58">
        <v>29327950</v>
      </c>
      <c r="BC264" s="58">
        <v>0</v>
      </c>
      <c r="BD264" s="58">
        <v>0</v>
      </c>
      <c r="BE264" s="58">
        <v>29327950</v>
      </c>
      <c r="BF264" s="58">
        <v>0</v>
      </c>
      <c r="BG264" s="72">
        <v>300</v>
      </c>
      <c r="BH264" s="72">
        <v>535.29999999999995</v>
      </c>
      <c r="BI264" s="72">
        <v>235.29999999999995</v>
      </c>
      <c r="BJ264" s="72">
        <v>78.433333333333323</v>
      </c>
      <c r="BK264" s="72">
        <v>526.29999999999995</v>
      </c>
      <c r="BL264" s="72">
        <v>226.29999999999995</v>
      </c>
      <c r="BM264" s="72">
        <v>75.433333333333323</v>
      </c>
      <c r="BN264" s="150" t="s">
        <v>1349</v>
      </c>
      <c r="BO264" s="72" t="s">
        <v>1474</v>
      </c>
    </row>
    <row r="265" spans="1:67" ht="27.6" customHeight="1">
      <c r="A265" s="55">
        <v>256</v>
      </c>
      <c r="B265" s="145" t="s">
        <v>221</v>
      </c>
      <c r="C265" s="147" t="s">
        <v>658</v>
      </c>
      <c r="D265" s="148" t="s">
        <v>924</v>
      </c>
      <c r="E265" s="145">
        <v>5</v>
      </c>
      <c r="F265" s="146" t="s">
        <v>1243</v>
      </c>
      <c r="G265" s="70">
        <v>0</v>
      </c>
      <c r="H265" s="57">
        <v>0</v>
      </c>
      <c r="I265" s="57">
        <v>0</v>
      </c>
      <c r="J265" s="57">
        <v>0</v>
      </c>
      <c r="K265" s="70">
        <v>0</v>
      </c>
      <c r="L265" s="57">
        <v>0</v>
      </c>
      <c r="M265" s="57">
        <v>0</v>
      </c>
      <c r="N265" s="57">
        <v>0</v>
      </c>
      <c r="O265" s="70">
        <v>45.7</v>
      </c>
      <c r="P265" s="57">
        <v>4684250</v>
      </c>
      <c r="Q265" s="57">
        <v>0</v>
      </c>
      <c r="R265" s="57">
        <v>4684250</v>
      </c>
      <c r="S265" s="70">
        <v>0</v>
      </c>
      <c r="T265" s="57">
        <v>0</v>
      </c>
      <c r="U265" s="57">
        <v>0</v>
      </c>
      <c r="V265" s="57">
        <v>0</v>
      </c>
      <c r="W265" s="57"/>
      <c r="X265" s="57"/>
      <c r="Y265" s="57"/>
      <c r="Z265" s="57">
        <v>0</v>
      </c>
      <c r="AA265" s="57">
        <v>0</v>
      </c>
      <c r="AB265" s="57">
        <v>0</v>
      </c>
      <c r="AC265" s="59">
        <v>220</v>
      </c>
      <c r="AD265" s="59">
        <v>10</v>
      </c>
      <c r="AE265" s="59">
        <v>0</v>
      </c>
      <c r="AF265" s="59">
        <v>0</v>
      </c>
      <c r="AG265" s="59">
        <v>220</v>
      </c>
      <c r="AH265" s="59">
        <v>10</v>
      </c>
      <c r="AI265" s="57">
        <v>11450000</v>
      </c>
      <c r="AJ265" s="57">
        <v>0</v>
      </c>
      <c r="AK265" s="58">
        <v>2100000</v>
      </c>
      <c r="AL265" s="57">
        <v>9350000</v>
      </c>
      <c r="AM265" s="57">
        <v>0</v>
      </c>
      <c r="AN265" s="70">
        <v>240</v>
      </c>
      <c r="AO265" s="70">
        <v>440.2</v>
      </c>
      <c r="AP265" s="70">
        <v>49.8</v>
      </c>
      <c r="AQ265" s="57">
        <v>38375000</v>
      </c>
      <c r="AR265" s="57">
        <v>0</v>
      </c>
      <c r="AS265" s="57">
        <v>0</v>
      </c>
      <c r="AT265" s="57">
        <v>0</v>
      </c>
      <c r="AU265" s="57">
        <v>11466450</v>
      </c>
      <c r="AV265" s="58">
        <v>26908550</v>
      </c>
      <c r="AW265" s="58">
        <v>0</v>
      </c>
      <c r="AX265" s="58">
        <v>0</v>
      </c>
      <c r="AY265" s="57">
        <v>0</v>
      </c>
      <c r="AZ265" s="58">
        <v>0</v>
      </c>
      <c r="BA265" s="58">
        <v>0</v>
      </c>
      <c r="BB265" s="58">
        <v>36258550</v>
      </c>
      <c r="BC265" s="58">
        <v>0</v>
      </c>
      <c r="BD265" s="58">
        <v>0</v>
      </c>
      <c r="BE265" s="58">
        <v>36258550</v>
      </c>
      <c r="BF265" s="58">
        <v>0</v>
      </c>
      <c r="BG265" s="72">
        <v>240</v>
      </c>
      <c r="BH265" s="72">
        <v>545.69999999999993</v>
      </c>
      <c r="BI265" s="72">
        <v>305.69999999999993</v>
      </c>
      <c r="BJ265" s="72">
        <v>127.37499999999997</v>
      </c>
      <c r="BK265" s="72">
        <v>535.69999999999993</v>
      </c>
      <c r="BL265" s="72">
        <v>295.69999999999993</v>
      </c>
      <c r="BM265" s="72">
        <v>123.2083333333333</v>
      </c>
      <c r="BN265" s="150" t="s">
        <v>1349</v>
      </c>
      <c r="BO265" s="72" t="s">
        <v>1474</v>
      </c>
    </row>
    <row r="266" spans="1:67" ht="27.6" customHeight="1">
      <c r="A266" s="55">
        <v>257</v>
      </c>
      <c r="B266" s="145" t="s">
        <v>222</v>
      </c>
      <c r="C266" s="147" t="s">
        <v>657</v>
      </c>
      <c r="D266" s="148" t="s">
        <v>749</v>
      </c>
      <c r="E266" s="145">
        <v>5</v>
      </c>
      <c r="F266" s="146" t="s">
        <v>1243</v>
      </c>
      <c r="G266" s="70">
        <v>0</v>
      </c>
      <c r="H266" s="57">
        <v>0</v>
      </c>
      <c r="I266" s="57">
        <v>0</v>
      </c>
      <c r="J266" s="57">
        <v>0</v>
      </c>
      <c r="K266" s="70">
        <v>0</v>
      </c>
      <c r="L266" s="57">
        <v>0</v>
      </c>
      <c r="M266" s="57">
        <v>0</v>
      </c>
      <c r="N266" s="57">
        <v>0</v>
      </c>
      <c r="O266" s="70">
        <v>91.6</v>
      </c>
      <c r="P266" s="57">
        <v>9389000</v>
      </c>
      <c r="Q266" s="57">
        <v>0</v>
      </c>
      <c r="R266" s="57">
        <v>9389000</v>
      </c>
      <c r="S266" s="70">
        <v>45.7</v>
      </c>
      <c r="T266" s="57">
        <v>4684250</v>
      </c>
      <c r="U266" s="57">
        <v>0</v>
      </c>
      <c r="V266" s="57">
        <v>4684250</v>
      </c>
      <c r="W266" s="57"/>
      <c r="X266" s="57"/>
      <c r="Y266" s="57"/>
      <c r="Z266" s="57">
        <v>0</v>
      </c>
      <c r="AA266" s="57">
        <v>0</v>
      </c>
      <c r="AB266" s="57">
        <v>0</v>
      </c>
      <c r="AC266" s="59">
        <v>220</v>
      </c>
      <c r="AD266" s="59">
        <v>11</v>
      </c>
      <c r="AE266" s="59">
        <v>0</v>
      </c>
      <c r="AF266" s="59">
        <v>0</v>
      </c>
      <c r="AG266" s="59">
        <v>220</v>
      </c>
      <c r="AH266" s="59">
        <v>11</v>
      </c>
      <c r="AI266" s="57">
        <v>11550000</v>
      </c>
      <c r="AJ266" s="57">
        <v>0</v>
      </c>
      <c r="AK266" s="58">
        <v>3150000</v>
      </c>
      <c r="AL266" s="57">
        <v>8400000</v>
      </c>
      <c r="AM266" s="57">
        <v>0</v>
      </c>
      <c r="AN266" s="70">
        <v>300</v>
      </c>
      <c r="AO266" s="70">
        <v>413.3</v>
      </c>
      <c r="AP266" s="70">
        <v>0</v>
      </c>
      <c r="AQ266" s="57">
        <v>15465450</v>
      </c>
      <c r="AR266" s="57">
        <v>0</v>
      </c>
      <c r="AS266" s="57">
        <v>0</v>
      </c>
      <c r="AT266" s="57">
        <v>0</v>
      </c>
      <c r="AU266" s="57">
        <v>0</v>
      </c>
      <c r="AV266" s="58">
        <v>15465450</v>
      </c>
      <c r="AW266" s="58">
        <v>0</v>
      </c>
      <c r="AX266" s="58">
        <v>0</v>
      </c>
      <c r="AY266" s="57">
        <v>0</v>
      </c>
      <c r="AZ266" s="58">
        <v>0</v>
      </c>
      <c r="BA266" s="58">
        <v>0</v>
      </c>
      <c r="BB266" s="58">
        <v>28549700</v>
      </c>
      <c r="BC266" s="58">
        <v>0</v>
      </c>
      <c r="BD266" s="58">
        <v>0</v>
      </c>
      <c r="BE266" s="58">
        <v>28549700</v>
      </c>
      <c r="BF266" s="58">
        <v>0</v>
      </c>
      <c r="BG266" s="72">
        <v>300</v>
      </c>
      <c r="BH266" s="72">
        <v>561.6</v>
      </c>
      <c r="BI266" s="72">
        <v>261.60000000000002</v>
      </c>
      <c r="BJ266" s="72">
        <v>87.200000000000017</v>
      </c>
      <c r="BK266" s="72">
        <v>550.6</v>
      </c>
      <c r="BL266" s="72">
        <v>250.60000000000002</v>
      </c>
      <c r="BM266" s="72">
        <v>83.533333333333331</v>
      </c>
      <c r="BN266" s="150" t="s">
        <v>1349</v>
      </c>
      <c r="BO266" s="72" t="s">
        <v>1474</v>
      </c>
    </row>
    <row r="267" spans="1:67" ht="27.6" customHeight="1">
      <c r="A267" s="55">
        <v>258</v>
      </c>
      <c r="B267" s="145" t="s">
        <v>223</v>
      </c>
      <c r="C267" s="147" t="s">
        <v>920</v>
      </c>
      <c r="D267" s="148" t="s">
        <v>634</v>
      </c>
      <c r="E267" s="145">
        <v>5</v>
      </c>
      <c r="F267" s="146" t="s">
        <v>1243</v>
      </c>
      <c r="G267" s="70">
        <v>35.5</v>
      </c>
      <c r="H267" s="57">
        <v>3638750</v>
      </c>
      <c r="I267" s="57">
        <v>0</v>
      </c>
      <c r="J267" s="57">
        <v>3638750</v>
      </c>
      <c r="K267" s="70">
        <v>49.8</v>
      </c>
      <c r="L267" s="57">
        <v>5104500</v>
      </c>
      <c r="M267" s="57">
        <v>0</v>
      </c>
      <c r="N267" s="57">
        <v>5104500</v>
      </c>
      <c r="O267" s="70">
        <v>30.599999999999998</v>
      </c>
      <c r="P267" s="57">
        <v>3136500</v>
      </c>
      <c r="Q267" s="57">
        <v>0</v>
      </c>
      <c r="R267" s="57">
        <v>3136500</v>
      </c>
      <c r="S267" s="70">
        <v>91.3</v>
      </c>
      <c r="T267" s="57">
        <v>9358250</v>
      </c>
      <c r="U267" s="57">
        <v>0</v>
      </c>
      <c r="V267" s="57">
        <v>9358250</v>
      </c>
      <c r="W267" s="57"/>
      <c r="X267" s="57"/>
      <c r="Y267" s="57"/>
      <c r="Z267" s="57">
        <v>0</v>
      </c>
      <c r="AA267" s="57">
        <v>0</v>
      </c>
      <c r="AB267" s="57">
        <v>0</v>
      </c>
      <c r="AC267" s="59">
        <v>140</v>
      </c>
      <c r="AD267" s="59">
        <v>7</v>
      </c>
      <c r="AE267" s="59">
        <v>0</v>
      </c>
      <c r="AF267" s="59">
        <v>0</v>
      </c>
      <c r="AG267" s="59">
        <v>140</v>
      </c>
      <c r="AH267" s="59">
        <v>7</v>
      </c>
      <c r="AI267" s="57">
        <v>7350000</v>
      </c>
      <c r="AJ267" s="57">
        <v>0</v>
      </c>
      <c r="AK267" s="58">
        <v>1050000</v>
      </c>
      <c r="AL267" s="57">
        <v>6300000</v>
      </c>
      <c r="AM267" s="57">
        <v>0</v>
      </c>
      <c r="AN267" s="70">
        <v>105</v>
      </c>
      <c r="AO267" s="70">
        <v>442.7</v>
      </c>
      <c r="AP267" s="70">
        <v>0</v>
      </c>
      <c r="AQ267" s="57">
        <v>45191250</v>
      </c>
      <c r="AR267" s="57">
        <v>0</v>
      </c>
      <c r="AS267" s="57">
        <v>0</v>
      </c>
      <c r="AT267" s="57">
        <v>0</v>
      </c>
      <c r="AU267" s="57">
        <v>20297550</v>
      </c>
      <c r="AV267" s="58">
        <v>24893700</v>
      </c>
      <c r="AW267" s="58">
        <v>0</v>
      </c>
      <c r="AX267" s="58">
        <v>0</v>
      </c>
      <c r="AY267" s="57">
        <v>0</v>
      </c>
      <c r="AZ267" s="58">
        <v>0</v>
      </c>
      <c r="BA267" s="58">
        <v>0</v>
      </c>
      <c r="BB267" s="58">
        <v>45656450</v>
      </c>
      <c r="BC267" s="58">
        <v>0</v>
      </c>
      <c r="BD267" s="58">
        <v>0</v>
      </c>
      <c r="BE267" s="58">
        <v>45656450</v>
      </c>
      <c r="BF267" s="58">
        <v>0</v>
      </c>
      <c r="BG267" s="72">
        <v>105</v>
      </c>
      <c r="BH267" s="72">
        <v>656.9</v>
      </c>
      <c r="BI267" s="72">
        <v>551.9</v>
      </c>
      <c r="BJ267" s="72">
        <v>525.61904761904759</v>
      </c>
      <c r="BK267" s="72">
        <v>649.9</v>
      </c>
      <c r="BL267" s="72">
        <v>544.9</v>
      </c>
      <c r="BM267" s="72">
        <v>518.95238095238096</v>
      </c>
      <c r="BN267" s="150" t="s">
        <v>1349</v>
      </c>
      <c r="BO267" s="72" t="s">
        <v>1475</v>
      </c>
    </row>
    <row r="268" spans="1:67" ht="27.6" customHeight="1">
      <c r="A268" s="55">
        <v>259</v>
      </c>
      <c r="B268" s="145" t="s">
        <v>224</v>
      </c>
      <c r="C268" s="147" t="s">
        <v>885</v>
      </c>
      <c r="D268" s="148" t="s">
        <v>707</v>
      </c>
      <c r="E268" s="145">
        <v>5</v>
      </c>
      <c r="F268" s="146" t="s">
        <v>1243</v>
      </c>
      <c r="G268" s="70">
        <v>78.8</v>
      </c>
      <c r="H268" s="57">
        <v>8077000</v>
      </c>
      <c r="I268" s="57">
        <v>0</v>
      </c>
      <c r="J268" s="57">
        <v>8077000</v>
      </c>
      <c r="K268" s="70">
        <v>0</v>
      </c>
      <c r="L268" s="57">
        <v>0</v>
      </c>
      <c r="M268" s="57">
        <v>0</v>
      </c>
      <c r="N268" s="57">
        <v>0</v>
      </c>
      <c r="O268" s="70">
        <v>91.1</v>
      </c>
      <c r="P268" s="57">
        <v>9337750</v>
      </c>
      <c r="Q268" s="57">
        <v>0</v>
      </c>
      <c r="R268" s="57">
        <v>9337750</v>
      </c>
      <c r="S268" s="70">
        <v>45.800000000000004</v>
      </c>
      <c r="T268" s="57">
        <v>4694500</v>
      </c>
      <c r="U268" s="57">
        <v>0</v>
      </c>
      <c r="V268" s="57">
        <v>4694500</v>
      </c>
      <c r="W268" s="57"/>
      <c r="X268" s="57"/>
      <c r="Y268" s="57"/>
      <c r="Z268" s="57">
        <v>0</v>
      </c>
      <c r="AA268" s="57">
        <v>0</v>
      </c>
      <c r="AB268" s="57">
        <v>0</v>
      </c>
      <c r="AC268" s="59">
        <v>240</v>
      </c>
      <c r="AD268" s="59">
        <v>11</v>
      </c>
      <c r="AE268" s="59">
        <v>0</v>
      </c>
      <c r="AF268" s="59">
        <v>0</v>
      </c>
      <c r="AG268" s="59">
        <v>240</v>
      </c>
      <c r="AH268" s="59">
        <v>11</v>
      </c>
      <c r="AI268" s="57">
        <v>12500000</v>
      </c>
      <c r="AJ268" s="57">
        <v>0</v>
      </c>
      <c r="AK268" s="58">
        <v>4100000</v>
      </c>
      <c r="AL268" s="57">
        <v>8400000</v>
      </c>
      <c r="AM268" s="57">
        <v>0</v>
      </c>
      <c r="AN268" s="70">
        <v>300</v>
      </c>
      <c r="AO268" s="70">
        <v>520.29999999999995</v>
      </c>
      <c r="AP268" s="70">
        <v>0</v>
      </c>
      <c r="AQ268" s="57">
        <v>30070950</v>
      </c>
      <c r="AR268" s="57">
        <v>0</v>
      </c>
      <c r="AS268" s="57">
        <v>0</v>
      </c>
      <c r="AT268" s="57">
        <v>0</v>
      </c>
      <c r="AU268" s="57">
        <v>0</v>
      </c>
      <c r="AV268" s="58">
        <v>30070950</v>
      </c>
      <c r="AW268" s="58">
        <v>0</v>
      </c>
      <c r="AX268" s="58">
        <v>0</v>
      </c>
      <c r="AY268" s="57">
        <v>0</v>
      </c>
      <c r="AZ268" s="58">
        <v>0</v>
      </c>
      <c r="BA268" s="58">
        <v>0</v>
      </c>
      <c r="BB268" s="58">
        <v>43165450</v>
      </c>
      <c r="BC268" s="58">
        <v>0</v>
      </c>
      <c r="BD268" s="58">
        <v>0</v>
      </c>
      <c r="BE268" s="58">
        <v>43165450</v>
      </c>
      <c r="BF268" s="58">
        <v>0</v>
      </c>
      <c r="BG268" s="72">
        <v>300</v>
      </c>
      <c r="BH268" s="72">
        <v>747</v>
      </c>
      <c r="BI268" s="72">
        <v>447</v>
      </c>
      <c r="BJ268" s="72">
        <v>149</v>
      </c>
      <c r="BK268" s="72">
        <v>736</v>
      </c>
      <c r="BL268" s="72">
        <v>436</v>
      </c>
      <c r="BM268" s="72">
        <v>145.33333333333334</v>
      </c>
      <c r="BN268" s="150" t="s">
        <v>1349</v>
      </c>
      <c r="BO268" s="72" t="s">
        <v>1474</v>
      </c>
    </row>
    <row r="269" spans="1:67" ht="27.6" customHeight="1">
      <c r="A269" s="55">
        <v>260</v>
      </c>
      <c r="B269" s="145" t="s">
        <v>225</v>
      </c>
      <c r="C269" s="147" t="s">
        <v>721</v>
      </c>
      <c r="D269" s="148" t="s">
        <v>685</v>
      </c>
      <c r="E269" s="145">
        <v>5</v>
      </c>
      <c r="F269" s="146" t="s">
        <v>1243</v>
      </c>
      <c r="G269" s="70">
        <v>0</v>
      </c>
      <c r="H269" s="57">
        <v>0</v>
      </c>
      <c r="I269" s="57">
        <v>0</v>
      </c>
      <c r="J269" s="57">
        <v>0</v>
      </c>
      <c r="K269" s="70">
        <v>0</v>
      </c>
      <c r="L269" s="57">
        <v>0</v>
      </c>
      <c r="M269" s="57">
        <v>0</v>
      </c>
      <c r="N269" s="57">
        <v>0</v>
      </c>
      <c r="O269" s="70">
        <v>75.599999999999994</v>
      </c>
      <c r="P269" s="57">
        <v>7748999.9999999991</v>
      </c>
      <c r="Q269" s="57">
        <v>0</v>
      </c>
      <c r="R269" s="57">
        <v>7749000</v>
      </c>
      <c r="S269" s="70">
        <v>75.699999999999989</v>
      </c>
      <c r="T269" s="57">
        <v>7759249.9999999991</v>
      </c>
      <c r="U269" s="57">
        <v>0</v>
      </c>
      <c r="V269" s="57">
        <v>7759249.9999999981</v>
      </c>
      <c r="W269" s="57"/>
      <c r="X269" s="57"/>
      <c r="Y269" s="57"/>
      <c r="Z269" s="57">
        <v>0</v>
      </c>
      <c r="AA269" s="57">
        <v>0</v>
      </c>
      <c r="AB269" s="57">
        <v>0</v>
      </c>
      <c r="AC269" s="59">
        <v>220</v>
      </c>
      <c r="AD269" s="59">
        <v>11</v>
      </c>
      <c r="AE269" s="59">
        <v>0</v>
      </c>
      <c r="AF269" s="59">
        <v>0</v>
      </c>
      <c r="AG269" s="59">
        <v>220</v>
      </c>
      <c r="AH269" s="59">
        <v>11</v>
      </c>
      <c r="AI269" s="57">
        <v>11550000</v>
      </c>
      <c r="AJ269" s="57">
        <v>0</v>
      </c>
      <c r="AK269" s="58">
        <v>3150000</v>
      </c>
      <c r="AL269" s="57">
        <v>8400000</v>
      </c>
      <c r="AM269" s="57">
        <v>0</v>
      </c>
      <c r="AN269" s="70">
        <v>300</v>
      </c>
      <c r="AO269" s="70">
        <v>364.9</v>
      </c>
      <c r="AP269" s="70">
        <v>51.9</v>
      </c>
      <c r="AQ269" s="57">
        <v>15943200</v>
      </c>
      <c r="AR269" s="57">
        <v>0</v>
      </c>
      <c r="AS269" s="57">
        <v>0</v>
      </c>
      <c r="AT269" s="57">
        <v>0</v>
      </c>
      <c r="AU269" s="57">
        <v>0</v>
      </c>
      <c r="AV269" s="58">
        <v>15943200</v>
      </c>
      <c r="AW269" s="58">
        <v>0</v>
      </c>
      <c r="AX269" s="58">
        <v>0</v>
      </c>
      <c r="AY269" s="57">
        <v>0</v>
      </c>
      <c r="AZ269" s="58">
        <v>0</v>
      </c>
      <c r="BA269" s="58">
        <v>0</v>
      </c>
      <c r="BB269" s="58">
        <v>32102450</v>
      </c>
      <c r="BC269" s="58">
        <v>0</v>
      </c>
      <c r="BD269" s="58">
        <v>0</v>
      </c>
      <c r="BE269" s="58">
        <v>32102450</v>
      </c>
      <c r="BF269" s="58">
        <v>0</v>
      </c>
      <c r="BG269" s="72">
        <v>300</v>
      </c>
      <c r="BH269" s="72">
        <v>579.09999999999991</v>
      </c>
      <c r="BI269" s="72">
        <v>279.09999999999991</v>
      </c>
      <c r="BJ269" s="72">
        <v>93.033333333333303</v>
      </c>
      <c r="BK269" s="72">
        <v>568.09999999999991</v>
      </c>
      <c r="BL269" s="72">
        <v>268.09999999999991</v>
      </c>
      <c r="BM269" s="72">
        <v>89.366666666666646</v>
      </c>
      <c r="BN269" s="150" t="s">
        <v>1349</v>
      </c>
      <c r="BO269" s="72" t="s">
        <v>1474</v>
      </c>
    </row>
    <row r="270" spans="1:67" ht="27.6" customHeight="1">
      <c r="A270" s="55">
        <v>261</v>
      </c>
      <c r="B270" s="145" t="s">
        <v>228</v>
      </c>
      <c r="C270" s="147" t="s">
        <v>697</v>
      </c>
      <c r="D270" s="148" t="s">
        <v>698</v>
      </c>
      <c r="E270" s="145">
        <v>5</v>
      </c>
      <c r="F270" s="146" t="s">
        <v>1243</v>
      </c>
      <c r="G270" s="70">
        <v>0</v>
      </c>
      <c r="H270" s="57">
        <v>0</v>
      </c>
      <c r="I270" s="57">
        <v>0</v>
      </c>
      <c r="J270" s="57">
        <v>0</v>
      </c>
      <c r="K270" s="70">
        <v>0</v>
      </c>
      <c r="L270" s="57">
        <v>0</v>
      </c>
      <c r="M270" s="57">
        <v>0</v>
      </c>
      <c r="N270" s="57">
        <v>0</v>
      </c>
      <c r="O270" s="70">
        <v>30.1</v>
      </c>
      <c r="P270" s="57">
        <v>3085250</v>
      </c>
      <c r="Q270" s="57">
        <v>0</v>
      </c>
      <c r="R270" s="57">
        <v>3085250</v>
      </c>
      <c r="S270" s="70">
        <v>75.899999999999991</v>
      </c>
      <c r="T270" s="57">
        <v>7779749.9999999991</v>
      </c>
      <c r="U270" s="57">
        <v>0</v>
      </c>
      <c r="V270" s="57">
        <v>7779750</v>
      </c>
      <c r="W270" s="57"/>
      <c r="X270" s="57"/>
      <c r="Y270" s="57"/>
      <c r="Z270" s="57">
        <v>0</v>
      </c>
      <c r="AA270" s="57">
        <v>0</v>
      </c>
      <c r="AB270" s="57">
        <v>0</v>
      </c>
      <c r="AC270" s="59">
        <v>320</v>
      </c>
      <c r="AD270" s="59">
        <v>14</v>
      </c>
      <c r="AE270" s="59">
        <v>0</v>
      </c>
      <c r="AF270" s="59">
        <v>0</v>
      </c>
      <c r="AG270" s="59">
        <v>320</v>
      </c>
      <c r="AH270" s="59">
        <v>14</v>
      </c>
      <c r="AI270" s="57">
        <v>16500000</v>
      </c>
      <c r="AJ270" s="57">
        <v>0</v>
      </c>
      <c r="AK270" s="58">
        <v>7100000</v>
      </c>
      <c r="AL270" s="57">
        <v>9400000</v>
      </c>
      <c r="AM270" s="57">
        <v>0</v>
      </c>
      <c r="AN270" s="70">
        <v>300</v>
      </c>
      <c r="AO270" s="70">
        <v>325.10000000000002</v>
      </c>
      <c r="AP270" s="70">
        <v>51.9</v>
      </c>
      <c r="AQ270" s="57">
        <v>10510500</v>
      </c>
      <c r="AR270" s="57">
        <v>0</v>
      </c>
      <c r="AS270" s="57">
        <v>0</v>
      </c>
      <c r="AT270" s="57">
        <v>0</v>
      </c>
      <c r="AU270" s="57">
        <v>0</v>
      </c>
      <c r="AV270" s="58">
        <v>10510500</v>
      </c>
      <c r="AW270" s="58">
        <v>0</v>
      </c>
      <c r="AX270" s="58">
        <v>0</v>
      </c>
      <c r="AY270" s="57">
        <v>0</v>
      </c>
      <c r="AZ270" s="58">
        <v>0</v>
      </c>
      <c r="BA270" s="58">
        <v>0</v>
      </c>
      <c r="BB270" s="58">
        <v>27690250</v>
      </c>
      <c r="BC270" s="58">
        <v>0</v>
      </c>
      <c r="BD270" s="58">
        <v>0</v>
      </c>
      <c r="BE270" s="58">
        <v>27690250</v>
      </c>
      <c r="BF270" s="58">
        <v>0</v>
      </c>
      <c r="BG270" s="72">
        <v>300</v>
      </c>
      <c r="BH270" s="72">
        <v>497</v>
      </c>
      <c r="BI270" s="72">
        <v>197</v>
      </c>
      <c r="BJ270" s="72">
        <v>65.666666666666657</v>
      </c>
      <c r="BK270" s="72">
        <v>483</v>
      </c>
      <c r="BL270" s="72">
        <v>183</v>
      </c>
      <c r="BM270" s="72">
        <v>61</v>
      </c>
      <c r="BN270" s="150" t="s">
        <v>1349</v>
      </c>
      <c r="BO270" s="72" t="s">
        <v>1474</v>
      </c>
    </row>
    <row r="271" spans="1:67" ht="27.6" customHeight="1">
      <c r="A271" s="55">
        <v>262</v>
      </c>
      <c r="B271" s="145" t="s">
        <v>1456</v>
      </c>
      <c r="C271" s="147" t="s">
        <v>839</v>
      </c>
      <c r="D271" s="148" t="s">
        <v>821</v>
      </c>
      <c r="E271" s="145">
        <v>5</v>
      </c>
      <c r="F271" s="146" t="s">
        <v>1243</v>
      </c>
      <c r="G271" s="70">
        <v>0</v>
      </c>
      <c r="H271" s="57">
        <v>0</v>
      </c>
      <c r="I271" s="57">
        <v>0</v>
      </c>
      <c r="J271" s="57">
        <v>0</v>
      </c>
      <c r="K271" s="70">
        <v>0</v>
      </c>
      <c r="L271" s="57">
        <v>0</v>
      </c>
      <c r="M271" s="57">
        <v>0</v>
      </c>
      <c r="N271" s="57">
        <v>0</v>
      </c>
      <c r="O271" s="70">
        <v>0</v>
      </c>
      <c r="P271" s="57">
        <v>0</v>
      </c>
      <c r="Q271" s="57">
        <v>0</v>
      </c>
      <c r="R271" s="57">
        <v>0</v>
      </c>
      <c r="S271" s="70">
        <v>0</v>
      </c>
      <c r="T271" s="57">
        <v>0</v>
      </c>
      <c r="U271" s="57">
        <v>0</v>
      </c>
      <c r="V271" s="57">
        <v>0</v>
      </c>
      <c r="W271" s="57"/>
      <c r="X271" s="57"/>
      <c r="Y271" s="57"/>
      <c r="Z271" s="57">
        <v>0</v>
      </c>
      <c r="AA271" s="57">
        <v>0</v>
      </c>
      <c r="AB271" s="57">
        <v>0</v>
      </c>
      <c r="AC271" s="59">
        <v>0</v>
      </c>
      <c r="AD271" s="59">
        <v>0</v>
      </c>
      <c r="AE271" s="59">
        <v>0</v>
      </c>
      <c r="AF271" s="59">
        <v>0</v>
      </c>
      <c r="AG271" s="59">
        <v>0</v>
      </c>
      <c r="AH271" s="59">
        <v>0</v>
      </c>
      <c r="AI271" s="57">
        <v>0</v>
      </c>
      <c r="AJ271" s="57">
        <v>0</v>
      </c>
      <c r="AK271" s="58">
        <v>0</v>
      </c>
      <c r="AL271" s="57">
        <v>0</v>
      </c>
      <c r="AM271" s="57">
        <v>0</v>
      </c>
      <c r="AN271" s="70">
        <v>67.5</v>
      </c>
      <c r="AO271" s="70">
        <v>117.2</v>
      </c>
      <c r="AP271" s="70">
        <v>0</v>
      </c>
      <c r="AQ271" s="57">
        <v>5094250</v>
      </c>
      <c r="AR271" s="57">
        <v>0</v>
      </c>
      <c r="AS271" s="57">
        <v>0</v>
      </c>
      <c r="AT271" s="57">
        <v>0</v>
      </c>
      <c r="AU271" s="57">
        <v>0</v>
      </c>
      <c r="AV271" s="58">
        <v>5094250</v>
      </c>
      <c r="AW271" s="58">
        <v>0</v>
      </c>
      <c r="AX271" s="58">
        <v>0</v>
      </c>
      <c r="AY271" s="57">
        <v>0</v>
      </c>
      <c r="AZ271" s="58">
        <v>0</v>
      </c>
      <c r="BA271" s="58">
        <v>0</v>
      </c>
      <c r="BB271" s="58">
        <v>5094250</v>
      </c>
      <c r="BC271" s="58">
        <v>0</v>
      </c>
      <c r="BD271" s="58">
        <v>0</v>
      </c>
      <c r="BE271" s="58">
        <v>5094250</v>
      </c>
      <c r="BF271" s="58">
        <v>0</v>
      </c>
      <c r="BG271" s="72">
        <v>67.5</v>
      </c>
      <c r="BH271" s="72">
        <v>117.2</v>
      </c>
      <c r="BI271" s="72">
        <v>49.7</v>
      </c>
      <c r="BJ271" s="72">
        <v>73.629629629629633</v>
      </c>
      <c r="BK271" s="72">
        <v>117.2</v>
      </c>
      <c r="BL271" s="72">
        <v>49.7</v>
      </c>
      <c r="BM271" s="72">
        <v>73.629629629629633</v>
      </c>
      <c r="BN271" s="150" t="s">
        <v>1349</v>
      </c>
      <c r="BO271" s="72" t="s">
        <v>1474</v>
      </c>
    </row>
    <row r="272" spans="1:67" ht="27.6" customHeight="1">
      <c r="A272" s="55">
        <v>263</v>
      </c>
      <c r="B272" s="145" t="s">
        <v>226</v>
      </c>
      <c r="C272" s="147" t="s">
        <v>612</v>
      </c>
      <c r="D272" s="148" t="s">
        <v>927</v>
      </c>
      <c r="E272" s="145">
        <v>5</v>
      </c>
      <c r="F272" s="146" t="s">
        <v>1243</v>
      </c>
      <c r="G272" s="70">
        <v>0</v>
      </c>
      <c r="H272" s="57">
        <v>0</v>
      </c>
      <c r="I272" s="57">
        <v>0</v>
      </c>
      <c r="J272" s="57">
        <v>0</v>
      </c>
      <c r="K272" s="70">
        <v>0</v>
      </c>
      <c r="L272" s="57">
        <v>0</v>
      </c>
      <c r="M272" s="57">
        <v>0</v>
      </c>
      <c r="N272" s="57">
        <v>0</v>
      </c>
      <c r="O272" s="70">
        <v>30.1</v>
      </c>
      <c r="P272" s="57">
        <v>3085250</v>
      </c>
      <c r="Q272" s="57">
        <v>0</v>
      </c>
      <c r="R272" s="57">
        <v>3085250</v>
      </c>
      <c r="S272" s="70">
        <v>75.400000000000006</v>
      </c>
      <c r="T272" s="57">
        <v>7728500.0000000009</v>
      </c>
      <c r="U272" s="57">
        <v>0</v>
      </c>
      <c r="V272" s="57">
        <v>7728500</v>
      </c>
      <c r="W272" s="57"/>
      <c r="X272" s="57"/>
      <c r="Y272" s="57"/>
      <c r="Z272" s="57">
        <v>0</v>
      </c>
      <c r="AA272" s="57">
        <v>0</v>
      </c>
      <c r="AB272" s="57">
        <v>0</v>
      </c>
      <c r="AC272" s="59">
        <v>200</v>
      </c>
      <c r="AD272" s="59">
        <v>11</v>
      </c>
      <c r="AE272" s="59">
        <v>0</v>
      </c>
      <c r="AF272" s="59">
        <v>0</v>
      </c>
      <c r="AG272" s="59">
        <v>200</v>
      </c>
      <c r="AH272" s="59">
        <v>11</v>
      </c>
      <c r="AI272" s="57">
        <v>10450000</v>
      </c>
      <c r="AJ272" s="57">
        <v>0</v>
      </c>
      <c r="AK272" s="58">
        <v>1550000</v>
      </c>
      <c r="AL272" s="57">
        <v>8900000</v>
      </c>
      <c r="AM272" s="57">
        <v>0</v>
      </c>
      <c r="AN272" s="70">
        <v>240</v>
      </c>
      <c r="AO272" s="70">
        <v>588.1</v>
      </c>
      <c r="AP272" s="70">
        <v>55.800000000000004</v>
      </c>
      <c r="AQ272" s="57">
        <v>52638750</v>
      </c>
      <c r="AR272" s="57">
        <v>0</v>
      </c>
      <c r="AS272" s="57">
        <v>0</v>
      </c>
      <c r="AT272" s="57">
        <v>0</v>
      </c>
      <c r="AU272" s="57">
        <v>0</v>
      </c>
      <c r="AV272" s="58">
        <v>52638750</v>
      </c>
      <c r="AW272" s="58">
        <v>0</v>
      </c>
      <c r="AX272" s="58">
        <v>0</v>
      </c>
      <c r="AY272" s="57">
        <v>0</v>
      </c>
      <c r="AZ272" s="58">
        <v>0</v>
      </c>
      <c r="BA272" s="58">
        <v>0</v>
      </c>
      <c r="BB272" s="58">
        <v>69267250</v>
      </c>
      <c r="BC272" s="58">
        <v>0</v>
      </c>
      <c r="BD272" s="58">
        <v>0</v>
      </c>
      <c r="BE272" s="58">
        <v>69267250</v>
      </c>
      <c r="BF272" s="58">
        <v>0</v>
      </c>
      <c r="BG272" s="72">
        <v>240</v>
      </c>
      <c r="BH272" s="72">
        <v>760.4</v>
      </c>
      <c r="BI272" s="72">
        <v>520.4</v>
      </c>
      <c r="BJ272" s="72">
        <v>216.83333333333334</v>
      </c>
      <c r="BK272" s="72">
        <v>749.4</v>
      </c>
      <c r="BL272" s="72">
        <v>509.4</v>
      </c>
      <c r="BM272" s="72">
        <v>212.25</v>
      </c>
      <c r="BN272" s="150" t="s">
        <v>1349</v>
      </c>
      <c r="BO272" s="72" t="s">
        <v>1475</v>
      </c>
    </row>
    <row r="273" spans="1:67" ht="27.6" customHeight="1">
      <c r="A273" s="55">
        <v>264</v>
      </c>
      <c r="B273" s="145" t="s">
        <v>227</v>
      </c>
      <c r="C273" s="147" t="s">
        <v>919</v>
      </c>
      <c r="D273" s="148" t="s">
        <v>632</v>
      </c>
      <c r="E273" s="145">
        <v>5</v>
      </c>
      <c r="F273" s="146" t="s">
        <v>1243</v>
      </c>
      <c r="G273" s="70">
        <v>0</v>
      </c>
      <c r="H273" s="57">
        <v>0</v>
      </c>
      <c r="I273" s="57">
        <v>0</v>
      </c>
      <c r="J273" s="57">
        <v>0</v>
      </c>
      <c r="K273" s="70">
        <v>0</v>
      </c>
      <c r="L273" s="57">
        <v>0</v>
      </c>
      <c r="M273" s="57">
        <v>0</v>
      </c>
      <c r="N273" s="57">
        <v>0</v>
      </c>
      <c r="O273" s="70">
        <v>0</v>
      </c>
      <c r="P273" s="57">
        <v>0</v>
      </c>
      <c r="Q273" s="57">
        <v>0</v>
      </c>
      <c r="R273" s="57">
        <v>0</v>
      </c>
      <c r="S273" s="70">
        <v>0</v>
      </c>
      <c r="T273" s="57">
        <v>0</v>
      </c>
      <c r="U273" s="57">
        <v>0</v>
      </c>
      <c r="V273" s="57">
        <v>0</v>
      </c>
      <c r="W273" s="57"/>
      <c r="X273" s="57"/>
      <c r="Y273" s="57"/>
      <c r="Z273" s="57">
        <v>0</v>
      </c>
      <c r="AA273" s="57">
        <v>0</v>
      </c>
      <c r="AB273" s="57">
        <v>0</v>
      </c>
      <c r="AC273" s="59">
        <v>0</v>
      </c>
      <c r="AD273" s="59">
        <v>0</v>
      </c>
      <c r="AE273" s="59">
        <v>0</v>
      </c>
      <c r="AF273" s="59">
        <v>0</v>
      </c>
      <c r="AG273" s="59">
        <v>0</v>
      </c>
      <c r="AH273" s="59">
        <v>0</v>
      </c>
      <c r="AI273" s="57">
        <v>0</v>
      </c>
      <c r="AJ273" s="57">
        <v>0</v>
      </c>
      <c r="AK273" s="58">
        <v>0</v>
      </c>
      <c r="AL273" s="57">
        <v>0</v>
      </c>
      <c r="AM273" s="57">
        <v>0</v>
      </c>
      <c r="AN273" s="70">
        <v>0</v>
      </c>
      <c r="AO273" s="70">
        <v>0</v>
      </c>
      <c r="AP273" s="70">
        <v>0</v>
      </c>
      <c r="AQ273" s="57">
        <v>0</v>
      </c>
      <c r="AR273" s="57">
        <v>0</v>
      </c>
      <c r="AS273" s="57">
        <v>0</v>
      </c>
      <c r="AT273" s="57">
        <v>0</v>
      </c>
      <c r="AU273" s="57">
        <v>0</v>
      </c>
      <c r="AV273" s="58">
        <v>0</v>
      </c>
      <c r="AW273" s="58">
        <v>0</v>
      </c>
      <c r="AX273" s="58">
        <v>0</v>
      </c>
      <c r="AY273" s="57">
        <v>0</v>
      </c>
      <c r="AZ273" s="58">
        <v>0</v>
      </c>
      <c r="BA273" s="58">
        <v>0</v>
      </c>
      <c r="BB273" s="58">
        <v>0</v>
      </c>
      <c r="BC273" s="58">
        <v>0</v>
      </c>
      <c r="BD273" s="58">
        <v>0</v>
      </c>
      <c r="BE273" s="58">
        <v>0</v>
      </c>
      <c r="BF273" s="58">
        <v>0</v>
      </c>
      <c r="BG273" s="72">
        <v>0</v>
      </c>
      <c r="BH273" s="72">
        <v>0</v>
      </c>
      <c r="BI273" s="72">
        <v>0</v>
      </c>
      <c r="BJ273" s="72">
        <v>0</v>
      </c>
      <c r="BK273" s="72">
        <v>0</v>
      </c>
      <c r="BL273" s="72">
        <v>0</v>
      </c>
      <c r="BM273" s="72">
        <v>0</v>
      </c>
      <c r="BN273" s="150" t="s">
        <v>1349</v>
      </c>
      <c r="BO273" s="72" t="s">
        <v>1474</v>
      </c>
    </row>
    <row r="274" spans="1:67" ht="27.6" customHeight="1">
      <c r="A274" s="55">
        <v>265</v>
      </c>
      <c r="B274" s="145" t="s">
        <v>229</v>
      </c>
      <c r="C274" s="147" t="s">
        <v>928</v>
      </c>
      <c r="D274" s="148" t="s">
        <v>725</v>
      </c>
      <c r="E274" s="145">
        <v>5</v>
      </c>
      <c r="F274" s="146" t="s">
        <v>1243</v>
      </c>
      <c r="G274" s="70">
        <v>0</v>
      </c>
      <c r="H274" s="57">
        <v>0</v>
      </c>
      <c r="I274" s="57">
        <v>0</v>
      </c>
      <c r="J274" s="57">
        <v>0</v>
      </c>
      <c r="K274" s="70">
        <v>0</v>
      </c>
      <c r="L274" s="57">
        <v>0</v>
      </c>
      <c r="M274" s="57">
        <v>0</v>
      </c>
      <c r="N274" s="57">
        <v>0</v>
      </c>
      <c r="O274" s="70">
        <v>0</v>
      </c>
      <c r="P274" s="57">
        <v>0</v>
      </c>
      <c r="Q274" s="57">
        <v>0</v>
      </c>
      <c r="R274" s="57">
        <v>0</v>
      </c>
      <c r="S274" s="70">
        <v>0</v>
      </c>
      <c r="T274" s="57">
        <v>0</v>
      </c>
      <c r="U274" s="57">
        <v>0</v>
      </c>
      <c r="V274" s="57">
        <v>0</v>
      </c>
      <c r="W274" s="57"/>
      <c r="X274" s="57"/>
      <c r="Y274" s="57"/>
      <c r="Z274" s="57">
        <v>0</v>
      </c>
      <c r="AA274" s="57">
        <v>0</v>
      </c>
      <c r="AB274" s="57">
        <v>0</v>
      </c>
      <c r="AC274" s="59">
        <v>0</v>
      </c>
      <c r="AD274" s="59">
        <v>0</v>
      </c>
      <c r="AE274" s="59">
        <v>0</v>
      </c>
      <c r="AF274" s="59">
        <v>0</v>
      </c>
      <c r="AG274" s="59">
        <v>0</v>
      </c>
      <c r="AH274" s="59">
        <v>0</v>
      </c>
      <c r="AI274" s="57">
        <v>0</v>
      </c>
      <c r="AJ274" s="57">
        <v>0</v>
      </c>
      <c r="AK274" s="58">
        <v>0</v>
      </c>
      <c r="AL274" s="57">
        <v>0</v>
      </c>
      <c r="AM274" s="57">
        <v>0</v>
      </c>
      <c r="AN274" s="70">
        <v>0</v>
      </c>
      <c r="AO274" s="70">
        <v>0</v>
      </c>
      <c r="AP274" s="70">
        <v>0</v>
      </c>
      <c r="AQ274" s="57">
        <v>0</v>
      </c>
      <c r="AR274" s="57">
        <v>0</v>
      </c>
      <c r="AS274" s="57">
        <v>0</v>
      </c>
      <c r="AT274" s="57">
        <v>0</v>
      </c>
      <c r="AU274" s="57">
        <v>0</v>
      </c>
      <c r="AV274" s="58">
        <v>0</v>
      </c>
      <c r="AW274" s="58">
        <v>0</v>
      </c>
      <c r="AX274" s="58">
        <v>0</v>
      </c>
      <c r="AY274" s="57">
        <v>0</v>
      </c>
      <c r="AZ274" s="58">
        <v>0</v>
      </c>
      <c r="BA274" s="58">
        <v>0</v>
      </c>
      <c r="BB274" s="58">
        <v>0</v>
      </c>
      <c r="BC274" s="58">
        <v>0</v>
      </c>
      <c r="BD274" s="58">
        <v>0</v>
      </c>
      <c r="BE274" s="58">
        <v>0</v>
      </c>
      <c r="BF274" s="58">
        <v>0</v>
      </c>
      <c r="BG274" s="72">
        <v>0</v>
      </c>
      <c r="BH274" s="72">
        <v>0</v>
      </c>
      <c r="BI274" s="72">
        <v>0</v>
      </c>
      <c r="BJ274" s="72">
        <v>0</v>
      </c>
      <c r="BK274" s="72">
        <v>0</v>
      </c>
      <c r="BL274" s="72">
        <v>0</v>
      </c>
      <c r="BM274" s="72">
        <v>0</v>
      </c>
      <c r="BN274" s="150" t="s">
        <v>1349</v>
      </c>
      <c r="BO274" s="72" t="s">
        <v>1474</v>
      </c>
    </row>
    <row r="275" spans="1:67" ht="27.6" customHeight="1">
      <c r="A275" s="55">
        <v>266</v>
      </c>
      <c r="B275" s="145" t="s">
        <v>205</v>
      </c>
      <c r="C275" s="147" t="s">
        <v>935</v>
      </c>
      <c r="D275" s="148" t="s">
        <v>936</v>
      </c>
      <c r="E275" s="145">
        <v>5</v>
      </c>
      <c r="F275" s="146" t="s">
        <v>1244</v>
      </c>
      <c r="G275" s="70">
        <v>0</v>
      </c>
      <c r="H275" s="57">
        <v>0</v>
      </c>
      <c r="I275" s="57">
        <v>0</v>
      </c>
      <c r="J275" s="57">
        <v>0</v>
      </c>
      <c r="K275" s="70">
        <v>0</v>
      </c>
      <c r="L275" s="57">
        <v>0</v>
      </c>
      <c r="M275" s="57">
        <v>0</v>
      </c>
      <c r="N275" s="57">
        <v>0</v>
      </c>
      <c r="O275" s="70">
        <v>0</v>
      </c>
      <c r="P275" s="57">
        <v>0</v>
      </c>
      <c r="Q275" s="57">
        <v>0</v>
      </c>
      <c r="R275" s="57">
        <v>0</v>
      </c>
      <c r="S275" s="70">
        <v>0</v>
      </c>
      <c r="T275" s="57">
        <v>0</v>
      </c>
      <c r="U275" s="57">
        <v>0</v>
      </c>
      <c r="V275" s="57">
        <v>0</v>
      </c>
      <c r="W275" s="57"/>
      <c r="X275" s="57"/>
      <c r="Y275" s="57"/>
      <c r="Z275" s="57">
        <v>0</v>
      </c>
      <c r="AA275" s="57">
        <v>0</v>
      </c>
      <c r="AB275" s="57">
        <v>0</v>
      </c>
      <c r="AC275" s="59">
        <v>120</v>
      </c>
      <c r="AD275" s="59">
        <v>3</v>
      </c>
      <c r="AE275" s="59">
        <v>0</v>
      </c>
      <c r="AF275" s="59">
        <v>0</v>
      </c>
      <c r="AG275" s="59">
        <v>120</v>
      </c>
      <c r="AH275" s="59">
        <v>3</v>
      </c>
      <c r="AI275" s="57">
        <v>6000000</v>
      </c>
      <c r="AJ275" s="57">
        <v>0</v>
      </c>
      <c r="AK275" s="58">
        <v>4000000</v>
      </c>
      <c r="AL275" s="57">
        <v>2000000</v>
      </c>
      <c r="AM275" s="57">
        <v>0</v>
      </c>
      <c r="AN275" s="70">
        <v>300</v>
      </c>
      <c r="AO275" s="70">
        <v>382.9</v>
      </c>
      <c r="AP275" s="70">
        <v>186.1</v>
      </c>
      <c r="AQ275" s="57">
        <v>45864500</v>
      </c>
      <c r="AR275" s="57">
        <v>0</v>
      </c>
      <c r="AS275" s="57">
        <v>0</v>
      </c>
      <c r="AT275" s="57">
        <v>0</v>
      </c>
      <c r="AU275" s="57">
        <v>23205050</v>
      </c>
      <c r="AV275" s="58">
        <v>22659450</v>
      </c>
      <c r="AW275" s="58">
        <v>0</v>
      </c>
      <c r="AX275" s="58">
        <v>0</v>
      </c>
      <c r="AY275" s="57">
        <v>0</v>
      </c>
      <c r="AZ275" s="58">
        <v>0</v>
      </c>
      <c r="BA275" s="58">
        <v>0</v>
      </c>
      <c r="BB275" s="58">
        <v>24659450</v>
      </c>
      <c r="BC275" s="58">
        <v>0</v>
      </c>
      <c r="BD275" s="58">
        <v>0</v>
      </c>
      <c r="BE275" s="58">
        <v>24659450</v>
      </c>
      <c r="BF275" s="58">
        <v>0</v>
      </c>
      <c r="BG275" s="72">
        <v>300</v>
      </c>
      <c r="BH275" s="72">
        <v>572</v>
      </c>
      <c r="BI275" s="72">
        <v>272</v>
      </c>
      <c r="BJ275" s="72">
        <v>90.666666666666657</v>
      </c>
      <c r="BK275" s="72">
        <v>569</v>
      </c>
      <c r="BL275" s="72">
        <v>269</v>
      </c>
      <c r="BM275" s="72">
        <v>89.666666666666657</v>
      </c>
      <c r="BN275" s="150" t="s">
        <v>1350</v>
      </c>
      <c r="BO275" s="72" t="s">
        <v>1474</v>
      </c>
    </row>
    <row r="276" spans="1:67" ht="27.6" customHeight="1">
      <c r="A276" s="55">
        <v>267</v>
      </c>
      <c r="B276" s="145" t="s">
        <v>206</v>
      </c>
      <c r="C276" s="147" t="s">
        <v>612</v>
      </c>
      <c r="D276" s="148" t="s">
        <v>617</v>
      </c>
      <c r="E276" s="145">
        <v>5</v>
      </c>
      <c r="F276" s="146" t="s">
        <v>1244</v>
      </c>
      <c r="G276" s="70">
        <v>0</v>
      </c>
      <c r="H276" s="57">
        <v>0</v>
      </c>
      <c r="I276" s="57">
        <v>0</v>
      </c>
      <c r="J276" s="57">
        <v>0</v>
      </c>
      <c r="K276" s="70">
        <v>0</v>
      </c>
      <c r="L276" s="57">
        <v>0</v>
      </c>
      <c r="M276" s="57">
        <v>0</v>
      </c>
      <c r="N276" s="57">
        <v>0</v>
      </c>
      <c r="O276" s="70">
        <v>151.29999999999995</v>
      </c>
      <c r="P276" s="57">
        <v>15508249.999999994</v>
      </c>
      <c r="Q276" s="57">
        <v>0</v>
      </c>
      <c r="R276" s="57">
        <v>15508250</v>
      </c>
      <c r="S276" s="70">
        <v>76.2</v>
      </c>
      <c r="T276" s="57">
        <v>7810500</v>
      </c>
      <c r="U276" s="57">
        <v>0</v>
      </c>
      <c r="V276" s="57">
        <v>7810499.9999999925</v>
      </c>
      <c r="W276" s="57"/>
      <c r="X276" s="57"/>
      <c r="Y276" s="57"/>
      <c r="Z276" s="57">
        <v>0</v>
      </c>
      <c r="AA276" s="57">
        <v>0</v>
      </c>
      <c r="AB276" s="57">
        <v>0</v>
      </c>
      <c r="AC276" s="59">
        <v>330</v>
      </c>
      <c r="AD276" s="59">
        <v>18</v>
      </c>
      <c r="AE276" s="59">
        <v>0</v>
      </c>
      <c r="AF276" s="59">
        <v>0</v>
      </c>
      <c r="AG276" s="59">
        <v>330</v>
      </c>
      <c r="AH276" s="59">
        <v>18</v>
      </c>
      <c r="AI276" s="57">
        <v>17225000</v>
      </c>
      <c r="AJ276" s="57">
        <v>0</v>
      </c>
      <c r="AK276" s="58">
        <v>3100000</v>
      </c>
      <c r="AL276" s="57">
        <v>14125000</v>
      </c>
      <c r="AM276" s="57">
        <v>0</v>
      </c>
      <c r="AN276" s="70">
        <v>300</v>
      </c>
      <c r="AO276" s="70">
        <v>789.3</v>
      </c>
      <c r="AP276" s="70">
        <v>179.2</v>
      </c>
      <c r="AQ276" s="57">
        <v>87535750</v>
      </c>
      <c r="AR276" s="57">
        <v>0</v>
      </c>
      <c r="AS276" s="57">
        <v>0</v>
      </c>
      <c r="AT276" s="57">
        <v>0</v>
      </c>
      <c r="AU276" s="57">
        <v>56513550</v>
      </c>
      <c r="AV276" s="58">
        <v>31022200</v>
      </c>
      <c r="AW276" s="58">
        <v>0</v>
      </c>
      <c r="AX276" s="58">
        <v>0</v>
      </c>
      <c r="AY276" s="57">
        <v>0</v>
      </c>
      <c r="AZ276" s="58">
        <v>0</v>
      </c>
      <c r="BA276" s="58">
        <v>0</v>
      </c>
      <c r="BB276" s="58">
        <v>52957699.999999993</v>
      </c>
      <c r="BC276" s="58">
        <v>0</v>
      </c>
      <c r="BD276" s="58">
        <v>0</v>
      </c>
      <c r="BE276" s="58">
        <v>52957699.999999993</v>
      </c>
      <c r="BF276" s="58">
        <v>0</v>
      </c>
      <c r="BG276" s="72">
        <v>300</v>
      </c>
      <c r="BH276" s="72">
        <v>1214</v>
      </c>
      <c r="BI276" s="72">
        <v>914</v>
      </c>
      <c r="BJ276" s="72">
        <v>304.66666666666669</v>
      </c>
      <c r="BK276" s="72">
        <v>1196</v>
      </c>
      <c r="BL276" s="72">
        <v>896</v>
      </c>
      <c r="BM276" s="72">
        <v>298.66666666666669</v>
      </c>
      <c r="BN276" s="150" t="s">
        <v>1350</v>
      </c>
      <c r="BO276" s="72" t="s">
        <v>1475</v>
      </c>
    </row>
    <row r="277" spans="1:67" ht="27.6" customHeight="1">
      <c r="A277" s="55">
        <v>268</v>
      </c>
      <c r="B277" s="145" t="s">
        <v>207</v>
      </c>
      <c r="C277" s="147" t="s">
        <v>933</v>
      </c>
      <c r="D277" s="148" t="s">
        <v>755</v>
      </c>
      <c r="E277" s="145">
        <v>5</v>
      </c>
      <c r="F277" s="146" t="s">
        <v>1244</v>
      </c>
      <c r="G277" s="70">
        <v>0</v>
      </c>
      <c r="H277" s="57">
        <v>0</v>
      </c>
      <c r="I277" s="57">
        <v>0</v>
      </c>
      <c r="J277" s="57">
        <v>0</v>
      </c>
      <c r="K277" s="70">
        <v>0</v>
      </c>
      <c r="L277" s="57">
        <v>0</v>
      </c>
      <c r="M277" s="57">
        <v>0</v>
      </c>
      <c r="N277" s="57">
        <v>0</v>
      </c>
      <c r="O277" s="70">
        <v>45.1</v>
      </c>
      <c r="P277" s="57">
        <v>4622750</v>
      </c>
      <c r="Q277" s="57">
        <v>0</v>
      </c>
      <c r="R277" s="57">
        <v>4622750</v>
      </c>
      <c r="S277" s="70">
        <v>159.30000000000001</v>
      </c>
      <c r="T277" s="57">
        <v>16328250.000000002</v>
      </c>
      <c r="U277" s="57">
        <v>0</v>
      </c>
      <c r="V277" s="57">
        <v>16328250</v>
      </c>
      <c r="W277" s="57"/>
      <c r="X277" s="57"/>
      <c r="Y277" s="57"/>
      <c r="Z277" s="57">
        <v>0</v>
      </c>
      <c r="AA277" s="57">
        <v>0</v>
      </c>
      <c r="AB277" s="57">
        <v>0</v>
      </c>
      <c r="AC277" s="59">
        <v>520</v>
      </c>
      <c r="AD277" s="59">
        <v>21</v>
      </c>
      <c r="AE277" s="59">
        <v>0</v>
      </c>
      <c r="AF277" s="59">
        <v>0</v>
      </c>
      <c r="AG277" s="59">
        <v>520</v>
      </c>
      <c r="AH277" s="59">
        <v>21</v>
      </c>
      <c r="AI277" s="57">
        <v>26600000</v>
      </c>
      <c r="AJ277" s="57">
        <v>0</v>
      </c>
      <c r="AK277" s="58">
        <v>15850000</v>
      </c>
      <c r="AL277" s="57">
        <v>10750000</v>
      </c>
      <c r="AM277" s="57">
        <v>0</v>
      </c>
      <c r="AN277" s="70">
        <v>300</v>
      </c>
      <c r="AO277" s="70">
        <v>647.70000000000005</v>
      </c>
      <c r="AP277" s="70">
        <v>0</v>
      </c>
      <c r="AQ277" s="57">
        <v>57661050</v>
      </c>
      <c r="AR277" s="57">
        <v>0</v>
      </c>
      <c r="AS277" s="57">
        <v>0</v>
      </c>
      <c r="AT277" s="57">
        <v>0</v>
      </c>
      <c r="AU277" s="57">
        <v>30314900</v>
      </c>
      <c r="AV277" s="58">
        <v>27346150</v>
      </c>
      <c r="AW277" s="58">
        <v>0</v>
      </c>
      <c r="AX277" s="58">
        <v>0</v>
      </c>
      <c r="AY277" s="57">
        <v>4000000</v>
      </c>
      <c r="AZ277" s="58">
        <v>0</v>
      </c>
      <c r="BA277" s="58">
        <v>4000000</v>
      </c>
      <c r="BB277" s="58">
        <v>58424400</v>
      </c>
      <c r="BC277" s="58">
        <v>0</v>
      </c>
      <c r="BD277" s="58">
        <v>0</v>
      </c>
      <c r="BE277" s="58">
        <v>58424400</v>
      </c>
      <c r="BF277" s="58">
        <v>0</v>
      </c>
      <c r="BG277" s="72">
        <v>300</v>
      </c>
      <c r="BH277" s="72">
        <v>873.1</v>
      </c>
      <c r="BI277" s="72">
        <v>573.1</v>
      </c>
      <c r="BJ277" s="72">
        <v>191.03333333333333</v>
      </c>
      <c r="BK277" s="72">
        <v>852.1</v>
      </c>
      <c r="BL277" s="72">
        <v>552.1</v>
      </c>
      <c r="BM277" s="72">
        <v>184.03333333333333</v>
      </c>
      <c r="BN277" s="150" t="s">
        <v>1350</v>
      </c>
      <c r="BO277" s="72" t="s">
        <v>1475</v>
      </c>
    </row>
    <row r="278" spans="1:67" ht="27.6" customHeight="1">
      <c r="A278" s="55">
        <v>269</v>
      </c>
      <c r="B278" s="145" t="s">
        <v>209</v>
      </c>
      <c r="C278" s="147" t="s">
        <v>929</v>
      </c>
      <c r="D278" s="148" t="s">
        <v>826</v>
      </c>
      <c r="E278" s="145">
        <v>5</v>
      </c>
      <c r="F278" s="146" t="s">
        <v>1244</v>
      </c>
      <c r="G278" s="70">
        <v>0</v>
      </c>
      <c r="H278" s="57">
        <v>0</v>
      </c>
      <c r="I278" s="57">
        <v>0</v>
      </c>
      <c r="J278" s="57">
        <v>0</v>
      </c>
      <c r="K278" s="70">
        <v>0</v>
      </c>
      <c r="L278" s="57">
        <v>0</v>
      </c>
      <c r="M278" s="57">
        <v>0</v>
      </c>
      <c r="N278" s="57">
        <v>0</v>
      </c>
      <c r="O278" s="70">
        <v>151.29999999999993</v>
      </c>
      <c r="P278" s="57">
        <v>15508249.999999993</v>
      </c>
      <c r="Q278" s="57">
        <v>0</v>
      </c>
      <c r="R278" s="57">
        <v>15508250</v>
      </c>
      <c r="S278" s="70">
        <v>106.2</v>
      </c>
      <c r="T278" s="57">
        <v>10885500</v>
      </c>
      <c r="U278" s="57">
        <v>0</v>
      </c>
      <c r="V278" s="57">
        <v>10885499.999999993</v>
      </c>
      <c r="W278" s="57"/>
      <c r="X278" s="57"/>
      <c r="Y278" s="57"/>
      <c r="Z278" s="57">
        <v>0</v>
      </c>
      <c r="AA278" s="57">
        <v>0</v>
      </c>
      <c r="AB278" s="57">
        <v>0</v>
      </c>
      <c r="AC278" s="59">
        <v>340</v>
      </c>
      <c r="AD278" s="59">
        <v>15</v>
      </c>
      <c r="AE278" s="59">
        <v>0</v>
      </c>
      <c r="AF278" s="59">
        <v>0</v>
      </c>
      <c r="AG278" s="59">
        <v>340</v>
      </c>
      <c r="AH278" s="59">
        <v>15</v>
      </c>
      <c r="AI278" s="57">
        <v>17650000</v>
      </c>
      <c r="AJ278" s="57">
        <v>0</v>
      </c>
      <c r="AK278" s="58">
        <v>4100000</v>
      </c>
      <c r="AL278" s="57">
        <v>13550000</v>
      </c>
      <c r="AM278" s="57">
        <v>0</v>
      </c>
      <c r="AN278" s="70">
        <v>300</v>
      </c>
      <c r="AO278" s="70">
        <v>827.8</v>
      </c>
      <c r="AP278" s="70">
        <v>100.5</v>
      </c>
      <c r="AQ278" s="57">
        <v>80181850</v>
      </c>
      <c r="AR278" s="57">
        <v>0</v>
      </c>
      <c r="AS278" s="57">
        <v>0</v>
      </c>
      <c r="AT278" s="57">
        <v>0</v>
      </c>
      <c r="AU278" s="57">
        <v>57357350</v>
      </c>
      <c r="AV278" s="58">
        <v>22824500</v>
      </c>
      <c r="AW278" s="58">
        <v>0</v>
      </c>
      <c r="AX278" s="58">
        <v>0</v>
      </c>
      <c r="AY278" s="57">
        <v>0</v>
      </c>
      <c r="AZ278" s="58">
        <v>0</v>
      </c>
      <c r="BA278" s="58">
        <v>0</v>
      </c>
      <c r="BB278" s="58">
        <v>47259999.999999993</v>
      </c>
      <c r="BC278" s="58">
        <v>0</v>
      </c>
      <c r="BD278" s="58">
        <v>0</v>
      </c>
      <c r="BE278" s="58">
        <v>47259999.999999993</v>
      </c>
      <c r="BF278" s="58">
        <v>0</v>
      </c>
      <c r="BG278" s="72">
        <v>300</v>
      </c>
      <c r="BH278" s="72">
        <v>1200.8</v>
      </c>
      <c r="BI278" s="72">
        <v>900.8</v>
      </c>
      <c r="BJ278" s="72">
        <v>300.26666666666665</v>
      </c>
      <c r="BK278" s="72">
        <v>1185.8</v>
      </c>
      <c r="BL278" s="72">
        <v>885.8</v>
      </c>
      <c r="BM278" s="72">
        <v>295.26666666666665</v>
      </c>
      <c r="BN278" s="150" t="s">
        <v>1350</v>
      </c>
      <c r="BO278" s="72" t="s">
        <v>1475</v>
      </c>
    </row>
    <row r="279" spans="1:67" ht="27.6" customHeight="1">
      <c r="A279" s="55">
        <v>270</v>
      </c>
      <c r="B279" s="145" t="s">
        <v>211</v>
      </c>
      <c r="C279" s="147" t="s">
        <v>678</v>
      </c>
      <c r="D279" s="148" t="s">
        <v>930</v>
      </c>
      <c r="E279" s="145">
        <v>5</v>
      </c>
      <c r="F279" s="146" t="s">
        <v>1244</v>
      </c>
      <c r="G279" s="70">
        <v>0</v>
      </c>
      <c r="H279" s="57">
        <v>0</v>
      </c>
      <c r="I279" s="57">
        <v>0</v>
      </c>
      <c r="J279" s="57">
        <v>0</v>
      </c>
      <c r="K279" s="70">
        <v>0</v>
      </c>
      <c r="L279" s="57">
        <v>0</v>
      </c>
      <c r="M279" s="57">
        <v>0</v>
      </c>
      <c r="N279" s="57">
        <v>0</v>
      </c>
      <c r="O279" s="70">
        <v>165.89999999999995</v>
      </c>
      <c r="P279" s="57">
        <v>17004749.999999996</v>
      </c>
      <c r="Q279" s="57">
        <v>0</v>
      </c>
      <c r="R279" s="57">
        <v>17004750</v>
      </c>
      <c r="S279" s="70">
        <v>61.2</v>
      </c>
      <c r="T279" s="57">
        <v>6273000</v>
      </c>
      <c r="U279" s="57">
        <v>0</v>
      </c>
      <c r="V279" s="57">
        <v>6272999.9999999963</v>
      </c>
      <c r="W279" s="57"/>
      <c r="X279" s="57"/>
      <c r="Y279" s="57"/>
      <c r="Z279" s="57">
        <v>0</v>
      </c>
      <c r="AA279" s="57">
        <v>0</v>
      </c>
      <c r="AB279" s="57">
        <v>0</v>
      </c>
      <c r="AC279" s="59">
        <v>370</v>
      </c>
      <c r="AD279" s="59">
        <v>18</v>
      </c>
      <c r="AE279" s="59">
        <v>0</v>
      </c>
      <c r="AF279" s="59">
        <v>0</v>
      </c>
      <c r="AG279" s="59">
        <v>370</v>
      </c>
      <c r="AH279" s="59">
        <v>18</v>
      </c>
      <c r="AI279" s="57">
        <v>19050000</v>
      </c>
      <c r="AJ279" s="57">
        <v>0</v>
      </c>
      <c r="AK279" s="58">
        <v>6000000</v>
      </c>
      <c r="AL279" s="57">
        <v>13050000</v>
      </c>
      <c r="AM279" s="57">
        <v>0</v>
      </c>
      <c r="AN279" s="70">
        <v>255</v>
      </c>
      <c r="AO279" s="70">
        <v>756.3</v>
      </c>
      <c r="AP279" s="70">
        <v>196.10000000000002</v>
      </c>
      <c r="AQ279" s="57">
        <v>85657500</v>
      </c>
      <c r="AR279" s="57">
        <v>0</v>
      </c>
      <c r="AS279" s="57">
        <v>0</v>
      </c>
      <c r="AT279" s="57">
        <v>0</v>
      </c>
      <c r="AU279" s="57">
        <v>84307500</v>
      </c>
      <c r="AV279" s="58">
        <v>1350000</v>
      </c>
      <c r="AW279" s="58">
        <v>0</v>
      </c>
      <c r="AX279" s="58">
        <v>0</v>
      </c>
      <c r="AY279" s="57">
        <v>0</v>
      </c>
      <c r="AZ279" s="58">
        <v>0</v>
      </c>
      <c r="BA279" s="58">
        <v>0</v>
      </c>
      <c r="BB279" s="58">
        <v>20672999.999999996</v>
      </c>
      <c r="BC279" s="58">
        <v>0</v>
      </c>
      <c r="BD279" s="58">
        <v>0</v>
      </c>
      <c r="BE279" s="58">
        <v>20672999.999999996</v>
      </c>
      <c r="BF279" s="58">
        <v>0</v>
      </c>
      <c r="BG279" s="72">
        <v>255</v>
      </c>
      <c r="BH279" s="72">
        <v>1197.5</v>
      </c>
      <c r="BI279" s="72">
        <v>942.5</v>
      </c>
      <c r="BJ279" s="72">
        <v>369.60784313725492</v>
      </c>
      <c r="BK279" s="72">
        <v>1179.5</v>
      </c>
      <c r="BL279" s="72">
        <v>924.5</v>
      </c>
      <c r="BM279" s="72">
        <v>362.54901960784315</v>
      </c>
      <c r="BN279" s="150" t="s">
        <v>1350</v>
      </c>
      <c r="BO279" s="72" t="s">
        <v>1475</v>
      </c>
    </row>
    <row r="280" spans="1:67" ht="27.6" customHeight="1">
      <c r="A280" s="55">
        <v>271</v>
      </c>
      <c r="B280" s="145" t="s">
        <v>212</v>
      </c>
      <c r="C280" s="147" t="s">
        <v>934</v>
      </c>
      <c r="D280" s="148" t="s">
        <v>613</v>
      </c>
      <c r="E280" s="145">
        <v>5</v>
      </c>
      <c r="F280" s="146" t="s">
        <v>1244</v>
      </c>
      <c r="G280" s="70">
        <v>0</v>
      </c>
      <c r="H280" s="57">
        <v>0</v>
      </c>
      <c r="I280" s="57">
        <v>0</v>
      </c>
      <c r="J280" s="57">
        <v>0</v>
      </c>
      <c r="K280" s="70">
        <v>0</v>
      </c>
      <c r="L280" s="57">
        <v>0</v>
      </c>
      <c r="M280" s="57">
        <v>0</v>
      </c>
      <c r="N280" s="57">
        <v>0</v>
      </c>
      <c r="O280" s="70">
        <v>196.89999999999995</v>
      </c>
      <c r="P280" s="57">
        <v>20182249.999999996</v>
      </c>
      <c r="Q280" s="57">
        <v>0</v>
      </c>
      <c r="R280" s="57">
        <v>20182250</v>
      </c>
      <c r="S280" s="70">
        <v>196.79999999999995</v>
      </c>
      <c r="T280" s="57">
        <v>20171999.999999996</v>
      </c>
      <c r="U280" s="57">
        <v>0</v>
      </c>
      <c r="V280" s="57">
        <v>20171999.999999993</v>
      </c>
      <c r="W280" s="57"/>
      <c r="X280" s="57"/>
      <c r="Y280" s="57"/>
      <c r="Z280" s="57">
        <v>0</v>
      </c>
      <c r="AA280" s="57">
        <v>0</v>
      </c>
      <c r="AB280" s="57">
        <v>0</v>
      </c>
      <c r="AC280" s="59">
        <v>400</v>
      </c>
      <c r="AD280" s="59">
        <v>22</v>
      </c>
      <c r="AE280" s="59">
        <v>0</v>
      </c>
      <c r="AF280" s="59">
        <v>0</v>
      </c>
      <c r="AG280" s="59">
        <v>400</v>
      </c>
      <c r="AH280" s="59">
        <v>22</v>
      </c>
      <c r="AI280" s="57">
        <v>20750000</v>
      </c>
      <c r="AJ280" s="57">
        <v>0</v>
      </c>
      <c r="AK280" s="58">
        <v>7700000</v>
      </c>
      <c r="AL280" s="57">
        <v>13050000</v>
      </c>
      <c r="AM280" s="57">
        <v>0</v>
      </c>
      <c r="AN280" s="70">
        <v>255</v>
      </c>
      <c r="AO280" s="70">
        <v>768</v>
      </c>
      <c r="AP280" s="70">
        <v>166.4</v>
      </c>
      <c r="AQ280" s="57">
        <v>88838300</v>
      </c>
      <c r="AR280" s="57">
        <v>0</v>
      </c>
      <c r="AS280" s="57">
        <v>0</v>
      </c>
      <c r="AT280" s="57">
        <v>0</v>
      </c>
      <c r="AU280" s="57">
        <v>81226150</v>
      </c>
      <c r="AV280" s="58">
        <v>7612150</v>
      </c>
      <c r="AW280" s="58">
        <v>0</v>
      </c>
      <c r="AX280" s="58">
        <v>0</v>
      </c>
      <c r="AY280" s="57">
        <v>6000000</v>
      </c>
      <c r="AZ280" s="58">
        <v>0</v>
      </c>
      <c r="BA280" s="58">
        <v>6000000</v>
      </c>
      <c r="BB280" s="58">
        <v>46834149.999999993</v>
      </c>
      <c r="BC280" s="58">
        <v>0</v>
      </c>
      <c r="BD280" s="58">
        <v>0</v>
      </c>
      <c r="BE280" s="58">
        <v>46834149.999999993</v>
      </c>
      <c r="BF280" s="58">
        <v>0</v>
      </c>
      <c r="BG280" s="72">
        <v>255</v>
      </c>
      <c r="BH280" s="72">
        <v>1350.1</v>
      </c>
      <c r="BI280" s="72">
        <v>1095.0999999999999</v>
      </c>
      <c r="BJ280" s="72">
        <v>429.45098039215679</v>
      </c>
      <c r="BK280" s="72">
        <v>1328.1</v>
      </c>
      <c r="BL280" s="72">
        <v>1073.0999999999999</v>
      </c>
      <c r="BM280" s="72">
        <v>420.8235294117647</v>
      </c>
      <c r="BN280" s="150" t="s">
        <v>1350</v>
      </c>
      <c r="BO280" s="72" t="s">
        <v>1475</v>
      </c>
    </row>
    <row r="281" spans="1:67" ht="27.6" customHeight="1">
      <c r="A281" s="55">
        <v>272</v>
      </c>
      <c r="B281" s="145" t="s">
        <v>208</v>
      </c>
      <c r="C281" s="147" t="s">
        <v>937</v>
      </c>
      <c r="D281" s="148" t="s">
        <v>938</v>
      </c>
      <c r="E281" s="145">
        <v>5</v>
      </c>
      <c r="F281" s="146" t="s">
        <v>1244</v>
      </c>
      <c r="G281" s="70">
        <v>0</v>
      </c>
      <c r="H281" s="57">
        <v>0</v>
      </c>
      <c r="I281" s="57">
        <v>0</v>
      </c>
      <c r="J281" s="57">
        <v>0</v>
      </c>
      <c r="K281" s="70">
        <v>0</v>
      </c>
      <c r="L281" s="57">
        <v>0</v>
      </c>
      <c r="M281" s="57">
        <v>0</v>
      </c>
      <c r="N281" s="57">
        <v>0</v>
      </c>
      <c r="O281" s="70">
        <v>90.899999999999991</v>
      </c>
      <c r="P281" s="57">
        <v>9317250</v>
      </c>
      <c r="Q281" s="57">
        <v>0</v>
      </c>
      <c r="R281" s="57">
        <v>9317250</v>
      </c>
      <c r="S281" s="70">
        <v>271.8</v>
      </c>
      <c r="T281" s="57">
        <v>27859500</v>
      </c>
      <c r="U281" s="57">
        <v>0</v>
      </c>
      <c r="V281" s="57">
        <v>27859500</v>
      </c>
      <c r="W281" s="57"/>
      <c r="X281" s="57"/>
      <c r="Y281" s="57"/>
      <c r="Z281" s="57">
        <v>0</v>
      </c>
      <c r="AA281" s="57">
        <v>0</v>
      </c>
      <c r="AB281" s="57">
        <v>0</v>
      </c>
      <c r="AC281" s="59">
        <v>500</v>
      </c>
      <c r="AD281" s="59">
        <v>23</v>
      </c>
      <c r="AE281" s="59">
        <v>0</v>
      </c>
      <c r="AF281" s="59">
        <v>0</v>
      </c>
      <c r="AG281" s="59">
        <v>500</v>
      </c>
      <c r="AH281" s="59">
        <v>23</v>
      </c>
      <c r="AI281" s="57">
        <v>25500000</v>
      </c>
      <c r="AJ281" s="57">
        <v>0</v>
      </c>
      <c r="AK281" s="58">
        <v>9000000</v>
      </c>
      <c r="AL281" s="57">
        <v>16500000</v>
      </c>
      <c r="AM281" s="57">
        <v>0</v>
      </c>
      <c r="AN281" s="70">
        <v>240</v>
      </c>
      <c r="AO281" s="70">
        <v>838.4</v>
      </c>
      <c r="AP281" s="70">
        <v>183.9</v>
      </c>
      <c r="AQ281" s="57">
        <v>106783950</v>
      </c>
      <c r="AR281" s="57">
        <v>0</v>
      </c>
      <c r="AS281" s="57">
        <v>0</v>
      </c>
      <c r="AT281" s="57">
        <v>0</v>
      </c>
      <c r="AU281" s="57">
        <v>57998850</v>
      </c>
      <c r="AV281" s="58">
        <v>48785100</v>
      </c>
      <c r="AW281" s="58">
        <v>0</v>
      </c>
      <c r="AX281" s="58">
        <v>0</v>
      </c>
      <c r="AY281" s="57">
        <v>0</v>
      </c>
      <c r="AZ281" s="58">
        <v>0</v>
      </c>
      <c r="BA281" s="58">
        <v>0</v>
      </c>
      <c r="BB281" s="58">
        <v>93144600</v>
      </c>
      <c r="BC281" s="58">
        <v>0</v>
      </c>
      <c r="BD281" s="58">
        <v>0</v>
      </c>
      <c r="BE281" s="58">
        <v>93144600</v>
      </c>
      <c r="BF281" s="58">
        <v>0</v>
      </c>
      <c r="BG281" s="72">
        <v>240</v>
      </c>
      <c r="BH281" s="72">
        <v>1408</v>
      </c>
      <c r="BI281" s="72">
        <v>1168</v>
      </c>
      <c r="BJ281" s="72">
        <v>486.66666666666663</v>
      </c>
      <c r="BK281" s="72">
        <v>1385</v>
      </c>
      <c r="BL281" s="72">
        <v>1145</v>
      </c>
      <c r="BM281" s="72">
        <v>477.08333333333331</v>
      </c>
      <c r="BN281" s="150" t="s">
        <v>1350</v>
      </c>
      <c r="BO281" s="72" t="s">
        <v>1475</v>
      </c>
    </row>
    <row r="282" spans="1:67" ht="27.6" customHeight="1">
      <c r="A282" s="55">
        <v>273</v>
      </c>
      <c r="B282" s="145" t="s">
        <v>210</v>
      </c>
      <c r="C282" s="147" t="s">
        <v>939</v>
      </c>
      <c r="D282" s="148" t="s">
        <v>680</v>
      </c>
      <c r="E282" s="145">
        <v>5</v>
      </c>
      <c r="F282" s="146" t="s">
        <v>1244</v>
      </c>
      <c r="G282" s="70">
        <v>0</v>
      </c>
      <c r="H282" s="57">
        <v>0</v>
      </c>
      <c r="I282" s="57">
        <v>0</v>
      </c>
      <c r="J282" s="57">
        <v>0</v>
      </c>
      <c r="K282" s="70">
        <v>0</v>
      </c>
      <c r="L282" s="57">
        <v>0</v>
      </c>
      <c r="M282" s="57">
        <v>0</v>
      </c>
      <c r="N282" s="57">
        <v>0</v>
      </c>
      <c r="O282" s="70">
        <v>0</v>
      </c>
      <c r="P282" s="57">
        <v>0</v>
      </c>
      <c r="Q282" s="57">
        <v>0</v>
      </c>
      <c r="R282" s="57">
        <v>0</v>
      </c>
      <c r="S282" s="70">
        <v>0</v>
      </c>
      <c r="T282" s="57">
        <v>0</v>
      </c>
      <c r="U282" s="57">
        <v>0</v>
      </c>
      <c r="V282" s="57">
        <v>0</v>
      </c>
      <c r="W282" s="57"/>
      <c r="X282" s="57"/>
      <c r="Y282" s="57"/>
      <c r="Z282" s="57">
        <v>0</v>
      </c>
      <c r="AA282" s="57">
        <v>0</v>
      </c>
      <c r="AB282" s="57">
        <v>0</v>
      </c>
      <c r="AC282" s="59">
        <v>0</v>
      </c>
      <c r="AD282" s="59">
        <v>0</v>
      </c>
      <c r="AE282" s="59">
        <v>0</v>
      </c>
      <c r="AF282" s="59">
        <v>0</v>
      </c>
      <c r="AG282" s="59">
        <v>0</v>
      </c>
      <c r="AH282" s="59">
        <v>0</v>
      </c>
      <c r="AI282" s="57">
        <v>0</v>
      </c>
      <c r="AJ282" s="57">
        <v>0</v>
      </c>
      <c r="AK282" s="58">
        <v>0</v>
      </c>
      <c r="AL282" s="57">
        <v>0</v>
      </c>
      <c r="AM282" s="57">
        <v>0</v>
      </c>
      <c r="AN282" s="70">
        <v>0</v>
      </c>
      <c r="AO282" s="70">
        <v>0</v>
      </c>
      <c r="AP282" s="70">
        <v>0</v>
      </c>
      <c r="AQ282" s="57">
        <v>0</v>
      </c>
      <c r="AR282" s="57">
        <v>0</v>
      </c>
      <c r="AS282" s="57">
        <v>0</v>
      </c>
      <c r="AT282" s="57">
        <v>0</v>
      </c>
      <c r="AU282" s="57">
        <v>0</v>
      </c>
      <c r="AV282" s="58">
        <v>0</v>
      </c>
      <c r="AW282" s="58">
        <v>0</v>
      </c>
      <c r="AX282" s="58">
        <v>0</v>
      </c>
      <c r="AY282" s="57">
        <v>0</v>
      </c>
      <c r="AZ282" s="58">
        <v>0</v>
      </c>
      <c r="BA282" s="58">
        <v>0</v>
      </c>
      <c r="BB282" s="58">
        <v>0</v>
      </c>
      <c r="BC282" s="58">
        <v>0</v>
      </c>
      <c r="BD282" s="58">
        <v>0</v>
      </c>
      <c r="BE282" s="58">
        <v>0</v>
      </c>
      <c r="BF282" s="58">
        <v>0</v>
      </c>
      <c r="BG282" s="72">
        <v>0</v>
      </c>
      <c r="BH282" s="72">
        <v>0</v>
      </c>
      <c r="BI282" s="72">
        <v>0</v>
      </c>
      <c r="BJ282" s="72">
        <v>0</v>
      </c>
      <c r="BK282" s="72">
        <v>0</v>
      </c>
      <c r="BL282" s="72">
        <v>0</v>
      </c>
      <c r="BM282" s="72">
        <v>0</v>
      </c>
      <c r="BN282" s="150" t="s">
        <v>1350</v>
      </c>
      <c r="BO282" s="72" t="s">
        <v>1474</v>
      </c>
    </row>
    <row r="283" spans="1:67" ht="27.6" customHeight="1">
      <c r="A283" s="55">
        <v>274</v>
      </c>
      <c r="B283" s="145" t="s">
        <v>213</v>
      </c>
      <c r="C283" s="147" t="s">
        <v>940</v>
      </c>
      <c r="D283" s="148" t="s">
        <v>895</v>
      </c>
      <c r="E283" s="145">
        <v>5</v>
      </c>
      <c r="F283" s="146" t="s">
        <v>1244</v>
      </c>
      <c r="G283" s="70">
        <v>0</v>
      </c>
      <c r="H283" s="57">
        <v>0</v>
      </c>
      <c r="I283" s="57">
        <v>0</v>
      </c>
      <c r="J283" s="57">
        <v>0</v>
      </c>
      <c r="K283" s="70">
        <v>0</v>
      </c>
      <c r="L283" s="57">
        <v>0</v>
      </c>
      <c r="M283" s="57">
        <v>0</v>
      </c>
      <c r="N283" s="57">
        <v>0</v>
      </c>
      <c r="O283" s="70">
        <v>0</v>
      </c>
      <c r="P283" s="57">
        <v>0</v>
      </c>
      <c r="Q283" s="57">
        <v>0</v>
      </c>
      <c r="R283" s="57">
        <v>0</v>
      </c>
      <c r="S283" s="70">
        <v>0</v>
      </c>
      <c r="T283" s="57">
        <v>0</v>
      </c>
      <c r="U283" s="57">
        <v>0</v>
      </c>
      <c r="V283" s="57">
        <v>0</v>
      </c>
      <c r="W283" s="57"/>
      <c r="X283" s="57"/>
      <c r="Y283" s="57"/>
      <c r="Z283" s="57">
        <v>0</v>
      </c>
      <c r="AA283" s="57">
        <v>0</v>
      </c>
      <c r="AB283" s="57">
        <v>0</v>
      </c>
      <c r="AC283" s="59">
        <v>0</v>
      </c>
      <c r="AD283" s="59">
        <v>0</v>
      </c>
      <c r="AE283" s="59">
        <v>0</v>
      </c>
      <c r="AF283" s="59">
        <v>0</v>
      </c>
      <c r="AG283" s="59">
        <v>0</v>
      </c>
      <c r="AH283" s="59">
        <v>0</v>
      </c>
      <c r="AI283" s="57">
        <v>0</v>
      </c>
      <c r="AJ283" s="57">
        <v>0</v>
      </c>
      <c r="AK283" s="58">
        <v>0</v>
      </c>
      <c r="AL283" s="57">
        <v>0</v>
      </c>
      <c r="AM283" s="57">
        <v>0</v>
      </c>
      <c r="AN283" s="70">
        <v>0</v>
      </c>
      <c r="AO283" s="70">
        <v>0</v>
      </c>
      <c r="AP283" s="70">
        <v>0</v>
      </c>
      <c r="AQ283" s="57">
        <v>0</v>
      </c>
      <c r="AR283" s="57">
        <v>0</v>
      </c>
      <c r="AS283" s="57">
        <v>0</v>
      </c>
      <c r="AT283" s="57">
        <v>0</v>
      </c>
      <c r="AU283" s="57">
        <v>0</v>
      </c>
      <c r="AV283" s="58">
        <v>0</v>
      </c>
      <c r="AW283" s="58">
        <v>0</v>
      </c>
      <c r="AX283" s="58">
        <v>0</v>
      </c>
      <c r="AY283" s="57">
        <v>0</v>
      </c>
      <c r="AZ283" s="58">
        <v>0</v>
      </c>
      <c r="BA283" s="58">
        <v>0</v>
      </c>
      <c r="BB283" s="58">
        <v>0</v>
      </c>
      <c r="BC283" s="58">
        <v>0</v>
      </c>
      <c r="BD283" s="58">
        <v>0</v>
      </c>
      <c r="BE283" s="58">
        <v>0</v>
      </c>
      <c r="BF283" s="58">
        <v>0</v>
      </c>
      <c r="BG283" s="72">
        <v>0</v>
      </c>
      <c r="BH283" s="72">
        <v>0</v>
      </c>
      <c r="BI283" s="72">
        <v>0</v>
      </c>
      <c r="BJ283" s="72">
        <v>0</v>
      </c>
      <c r="BK283" s="72">
        <v>0</v>
      </c>
      <c r="BL283" s="72">
        <v>0</v>
      </c>
      <c r="BM283" s="72">
        <v>0</v>
      </c>
      <c r="BN283" s="150" t="s">
        <v>1350</v>
      </c>
      <c r="BO283" s="72" t="s">
        <v>1474</v>
      </c>
    </row>
    <row r="284" spans="1:67" ht="27.6" customHeight="1">
      <c r="A284" s="55">
        <v>275</v>
      </c>
      <c r="B284" s="145" t="s">
        <v>230</v>
      </c>
      <c r="C284" s="147" t="s">
        <v>904</v>
      </c>
      <c r="D284" s="148" t="s">
        <v>615</v>
      </c>
      <c r="E284" s="145">
        <v>5</v>
      </c>
      <c r="F284" s="146" t="s">
        <v>1245</v>
      </c>
      <c r="G284" s="70">
        <v>0</v>
      </c>
      <c r="H284" s="57">
        <v>0</v>
      </c>
      <c r="I284" s="57">
        <v>0</v>
      </c>
      <c r="J284" s="57">
        <v>0</v>
      </c>
      <c r="K284" s="70">
        <v>0</v>
      </c>
      <c r="L284" s="57">
        <v>0</v>
      </c>
      <c r="M284" s="57">
        <v>0</v>
      </c>
      <c r="N284" s="57">
        <v>0</v>
      </c>
      <c r="O284" s="70">
        <v>90.399999999999991</v>
      </c>
      <c r="P284" s="57">
        <v>9266000</v>
      </c>
      <c r="Q284" s="57">
        <v>0</v>
      </c>
      <c r="R284" s="57">
        <v>9266000</v>
      </c>
      <c r="S284" s="70">
        <v>30.1</v>
      </c>
      <c r="T284" s="57">
        <v>3085250</v>
      </c>
      <c r="U284" s="57">
        <v>0</v>
      </c>
      <c r="V284" s="57">
        <v>3085250</v>
      </c>
      <c r="W284" s="57"/>
      <c r="X284" s="57"/>
      <c r="Y284" s="57"/>
      <c r="Z284" s="57">
        <v>0</v>
      </c>
      <c r="AA284" s="57">
        <v>0</v>
      </c>
      <c r="AB284" s="57">
        <v>0</v>
      </c>
      <c r="AC284" s="59">
        <v>320</v>
      </c>
      <c r="AD284" s="59">
        <v>15</v>
      </c>
      <c r="AE284" s="59">
        <v>0</v>
      </c>
      <c r="AF284" s="59">
        <v>0</v>
      </c>
      <c r="AG284" s="59">
        <v>320</v>
      </c>
      <c r="AH284" s="59">
        <v>15</v>
      </c>
      <c r="AI284" s="57">
        <v>16300000</v>
      </c>
      <c r="AJ284" s="57">
        <v>0</v>
      </c>
      <c r="AK284" s="58">
        <v>7050000</v>
      </c>
      <c r="AL284" s="57">
        <v>9250000</v>
      </c>
      <c r="AM284" s="57">
        <v>0</v>
      </c>
      <c r="AN284" s="70">
        <v>240</v>
      </c>
      <c r="AO284" s="70">
        <v>471.9</v>
      </c>
      <c r="AP284" s="70">
        <v>276</v>
      </c>
      <c r="AQ284" s="57">
        <v>68344050</v>
      </c>
      <c r="AR284" s="57">
        <v>0</v>
      </c>
      <c r="AS284" s="57">
        <v>0</v>
      </c>
      <c r="AT284" s="57">
        <v>0</v>
      </c>
      <c r="AU284" s="57">
        <v>39367500</v>
      </c>
      <c r="AV284" s="58">
        <v>28976550</v>
      </c>
      <c r="AW284" s="58">
        <v>0</v>
      </c>
      <c r="AX284" s="58">
        <v>0</v>
      </c>
      <c r="AY284" s="57">
        <v>0</v>
      </c>
      <c r="AZ284" s="58">
        <v>0</v>
      </c>
      <c r="BA284" s="58">
        <v>0</v>
      </c>
      <c r="BB284" s="58">
        <v>41311800</v>
      </c>
      <c r="BC284" s="58">
        <v>0</v>
      </c>
      <c r="BD284" s="58">
        <v>0</v>
      </c>
      <c r="BE284" s="58">
        <v>41311800</v>
      </c>
      <c r="BF284" s="58">
        <v>0</v>
      </c>
      <c r="BG284" s="72">
        <v>240</v>
      </c>
      <c r="BH284" s="72">
        <v>883.4</v>
      </c>
      <c r="BI284" s="72">
        <v>643.4</v>
      </c>
      <c r="BJ284" s="72">
        <v>268.08333333333331</v>
      </c>
      <c r="BK284" s="72">
        <v>868.4</v>
      </c>
      <c r="BL284" s="72">
        <v>628.4</v>
      </c>
      <c r="BM284" s="72">
        <v>261.83333333333331</v>
      </c>
      <c r="BN284" s="150" t="s">
        <v>1351</v>
      </c>
      <c r="BO284" s="72" t="s">
        <v>1475</v>
      </c>
    </row>
    <row r="285" spans="1:67" ht="27.6" customHeight="1">
      <c r="A285" s="55">
        <v>276</v>
      </c>
      <c r="B285" s="145" t="s">
        <v>231</v>
      </c>
      <c r="C285" s="147" t="s">
        <v>683</v>
      </c>
      <c r="D285" s="148" t="s">
        <v>734</v>
      </c>
      <c r="E285" s="145">
        <v>5</v>
      </c>
      <c r="F285" s="146" t="s">
        <v>1245</v>
      </c>
      <c r="G285" s="70">
        <v>0</v>
      </c>
      <c r="H285" s="57">
        <v>0</v>
      </c>
      <c r="I285" s="57">
        <v>0</v>
      </c>
      <c r="J285" s="57">
        <v>0</v>
      </c>
      <c r="K285" s="70">
        <v>0</v>
      </c>
      <c r="L285" s="57">
        <v>0</v>
      </c>
      <c r="M285" s="57">
        <v>0</v>
      </c>
      <c r="N285" s="57">
        <v>0</v>
      </c>
      <c r="O285" s="70">
        <v>0</v>
      </c>
      <c r="P285" s="57">
        <v>0</v>
      </c>
      <c r="Q285" s="57">
        <v>0</v>
      </c>
      <c r="R285" s="57">
        <v>0</v>
      </c>
      <c r="S285" s="70">
        <v>0</v>
      </c>
      <c r="T285" s="57">
        <v>0</v>
      </c>
      <c r="U285" s="57">
        <v>0</v>
      </c>
      <c r="V285" s="57">
        <v>0</v>
      </c>
      <c r="W285" s="57"/>
      <c r="X285" s="57"/>
      <c r="Y285" s="57"/>
      <c r="Z285" s="57">
        <v>0</v>
      </c>
      <c r="AA285" s="57">
        <v>0</v>
      </c>
      <c r="AB285" s="57">
        <v>0</v>
      </c>
      <c r="AC285" s="59">
        <v>200</v>
      </c>
      <c r="AD285" s="59">
        <v>8</v>
      </c>
      <c r="AE285" s="59">
        <v>0</v>
      </c>
      <c r="AF285" s="59">
        <v>0</v>
      </c>
      <c r="AG285" s="59">
        <v>200</v>
      </c>
      <c r="AH285" s="59">
        <v>8</v>
      </c>
      <c r="AI285" s="57">
        <v>10300000</v>
      </c>
      <c r="AJ285" s="57">
        <v>0</v>
      </c>
      <c r="AK285" s="58">
        <v>4000000</v>
      </c>
      <c r="AL285" s="57">
        <v>6300000</v>
      </c>
      <c r="AM285" s="57">
        <v>0</v>
      </c>
      <c r="AN285" s="70">
        <v>300</v>
      </c>
      <c r="AO285" s="70">
        <v>282.60000000000002</v>
      </c>
      <c r="AP285" s="70">
        <v>279.60000000000002</v>
      </c>
      <c r="AQ285" s="57">
        <v>44705100</v>
      </c>
      <c r="AR285" s="57">
        <v>0</v>
      </c>
      <c r="AS285" s="57">
        <v>0</v>
      </c>
      <c r="AT285" s="57">
        <v>0</v>
      </c>
      <c r="AU285" s="57">
        <v>24313300</v>
      </c>
      <c r="AV285" s="58">
        <v>20391800</v>
      </c>
      <c r="AW285" s="58">
        <v>0</v>
      </c>
      <c r="AX285" s="58">
        <v>0</v>
      </c>
      <c r="AY285" s="57">
        <v>0</v>
      </c>
      <c r="AZ285" s="58">
        <v>0</v>
      </c>
      <c r="BA285" s="58">
        <v>0</v>
      </c>
      <c r="BB285" s="58">
        <v>26691800</v>
      </c>
      <c r="BC285" s="58">
        <v>0</v>
      </c>
      <c r="BD285" s="58">
        <v>0</v>
      </c>
      <c r="BE285" s="58">
        <v>26691800</v>
      </c>
      <c r="BF285" s="58">
        <v>0</v>
      </c>
      <c r="BG285" s="72">
        <v>300</v>
      </c>
      <c r="BH285" s="72">
        <v>570.20000000000005</v>
      </c>
      <c r="BI285" s="72">
        <v>270.20000000000005</v>
      </c>
      <c r="BJ285" s="72">
        <v>90.066666666666677</v>
      </c>
      <c r="BK285" s="72">
        <v>562.20000000000005</v>
      </c>
      <c r="BL285" s="72">
        <v>262.20000000000005</v>
      </c>
      <c r="BM285" s="72">
        <v>87.4</v>
      </c>
      <c r="BN285" s="150" t="s">
        <v>1351</v>
      </c>
      <c r="BO285" s="72" t="s">
        <v>1474</v>
      </c>
    </row>
    <row r="286" spans="1:67" ht="27.6" customHeight="1">
      <c r="A286" s="55">
        <v>277</v>
      </c>
      <c r="B286" s="145" t="s">
        <v>235</v>
      </c>
      <c r="C286" s="147" t="s">
        <v>941</v>
      </c>
      <c r="D286" s="148" t="s">
        <v>849</v>
      </c>
      <c r="E286" s="145">
        <v>5</v>
      </c>
      <c r="F286" s="146" t="s">
        <v>1245</v>
      </c>
      <c r="G286" s="70">
        <v>0</v>
      </c>
      <c r="H286" s="57">
        <v>0</v>
      </c>
      <c r="I286" s="57">
        <v>0</v>
      </c>
      <c r="J286" s="57">
        <v>0</v>
      </c>
      <c r="K286" s="70">
        <v>0</v>
      </c>
      <c r="L286" s="57">
        <v>0</v>
      </c>
      <c r="M286" s="57">
        <v>0</v>
      </c>
      <c r="N286" s="57">
        <v>0</v>
      </c>
      <c r="O286" s="70">
        <v>60.2</v>
      </c>
      <c r="P286" s="57">
        <v>6170500</v>
      </c>
      <c r="Q286" s="57">
        <v>0</v>
      </c>
      <c r="R286" s="57">
        <v>6170500</v>
      </c>
      <c r="S286" s="70">
        <v>68.3</v>
      </c>
      <c r="T286" s="57">
        <v>7000750</v>
      </c>
      <c r="U286" s="57">
        <v>0</v>
      </c>
      <c r="V286" s="57">
        <v>7000750</v>
      </c>
      <c r="W286" s="57"/>
      <c r="X286" s="57"/>
      <c r="Y286" s="57"/>
      <c r="Z286" s="57">
        <v>0</v>
      </c>
      <c r="AA286" s="57">
        <v>0</v>
      </c>
      <c r="AB286" s="57">
        <v>0</v>
      </c>
      <c r="AC286" s="59">
        <v>290</v>
      </c>
      <c r="AD286" s="59">
        <v>14</v>
      </c>
      <c r="AE286" s="59">
        <v>0</v>
      </c>
      <c r="AF286" s="59">
        <v>0</v>
      </c>
      <c r="AG286" s="59">
        <v>290</v>
      </c>
      <c r="AH286" s="59">
        <v>14</v>
      </c>
      <c r="AI286" s="57">
        <v>14750000</v>
      </c>
      <c r="AJ286" s="57">
        <v>0</v>
      </c>
      <c r="AK286" s="58">
        <v>7000000</v>
      </c>
      <c r="AL286" s="57">
        <v>7750000</v>
      </c>
      <c r="AM286" s="57">
        <v>0</v>
      </c>
      <c r="AN286" s="70">
        <v>255</v>
      </c>
      <c r="AO286" s="70">
        <v>184.4</v>
      </c>
      <c r="AP286" s="70">
        <v>310.2</v>
      </c>
      <c r="AQ286" s="57">
        <v>34742000</v>
      </c>
      <c r="AR286" s="57">
        <v>0</v>
      </c>
      <c r="AS286" s="57">
        <v>0</v>
      </c>
      <c r="AT286" s="57">
        <v>0</v>
      </c>
      <c r="AU286" s="57">
        <v>4785000</v>
      </c>
      <c r="AV286" s="58">
        <v>29957000</v>
      </c>
      <c r="AW286" s="58">
        <v>0</v>
      </c>
      <c r="AX286" s="58">
        <v>0</v>
      </c>
      <c r="AY286" s="57">
        <v>0</v>
      </c>
      <c r="AZ286" s="58">
        <v>0</v>
      </c>
      <c r="BA286" s="58">
        <v>0</v>
      </c>
      <c r="BB286" s="58">
        <v>44707750</v>
      </c>
      <c r="BC286" s="58">
        <v>0</v>
      </c>
      <c r="BD286" s="58">
        <v>0</v>
      </c>
      <c r="BE286" s="58">
        <v>44707750</v>
      </c>
      <c r="BF286" s="58">
        <v>0</v>
      </c>
      <c r="BG286" s="72">
        <v>255</v>
      </c>
      <c r="BH286" s="72">
        <v>637.09999999999991</v>
      </c>
      <c r="BI286" s="72">
        <v>382.09999999999991</v>
      </c>
      <c r="BJ286" s="72">
        <v>149.84313725490193</v>
      </c>
      <c r="BK286" s="72">
        <v>623.09999999999991</v>
      </c>
      <c r="BL286" s="72">
        <v>368.09999999999991</v>
      </c>
      <c r="BM286" s="72">
        <v>144.35294117647055</v>
      </c>
      <c r="BN286" s="150" t="s">
        <v>1351</v>
      </c>
      <c r="BO286" s="72" t="s">
        <v>1474</v>
      </c>
    </row>
    <row r="287" spans="1:67" ht="27.6" customHeight="1">
      <c r="A287" s="55">
        <v>278</v>
      </c>
      <c r="B287" s="145" t="s">
        <v>233</v>
      </c>
      <c r="C287" s="147" t="s">
        <v>942</v>
      </c>
      <c r="D287" s="148" t="s">
        <v>657</v>
      </c>
      <c r="E287" s="145">
        <v>5</v>
      </c>
      <c r="F287" s="146" t="s">
        <v>1245</v>
      </c>
      <c r="G287" s="70">
        <v>0</v>
      </c>
      <c r="H287" s="57">
        <v>0</v>
      </c>
      <c r="I287" s="57">
        <v>0</v>
      </c>
      <c r="J287" s="57">
        <v>0</v>
      </c>
      <c r="K287" s="70">
        <v>0</v>
      </c>
      <c r="L287" s="57">
        <v>0</v>
      </c>
      <c r="M287" s="57">
        <v>0</v>
      </c>
      <c r="N287" s="57">
        <v>0</v>
      </c>
      <c r="O287" s="70">
        <v>30.1</v>
      </c>
      <c r="P287" s="57">
        <v>3085250</v>
      </c>
      <c r="Q287" s="57">
        <v>0</v>
      </c>
      <c r="R287" s="57">
        <v>3085250</v>
      </c>
      <c r="S287" s="70">
        <v>75.199999999999989</v>
      </c>
      <c r="T287" s="57">
        <v>7707999.9999999991</v>
      </c>
      <c r="U287" s="57">
        <v>0</v>
      </c>
      <c r="V287" s="57">
        <v>7708000</v>
      </c>
      <c r="W287" s="57"/>
      <c r="X287" s="57"/>
      <c r="Y287" s="57"/>
      <c r="Z287" s="57">
        <v>0</v>
      </c>
      <c r="AA287" s="57">
        <v>0</v>
      </c>
      <c r="AB287" s="57">
        <v>0</v>
      </c>
      <c r="AC287" s="59">
        <v>300</v>
      </c>
      <c r="AD287" s="59">
        <v>13</v>
      </c>
      <c r="AE287" s="59">
        <v>0</v>
      </c>
      <c r="AF287" s="59">
        <v>0</v>
      </c>
      <c r="AG287" s="59">
        <v>300</v>
      </c>
      <c r="AH287" s="59">
        <v>13</v>
      </c>
      <c r="AI287" s="57">
        <v>15650000</v>
      </c>
      <c r="AJ287" s="57">
        <v>0</v>
      </c>
      <c r="AK287" s="58">
        <v>6200000</v>
      </c>
      <c r="AL287" s="57">
        <v>9450000</v>
      </c>
      <c r="AM287" s="57">
        <v>0</v>
      </c>
      <c r="AN287" s="70">
        <v>300</v>
      </c>
      <c r="AO287" s="70">
        <v>678.1</v>
      </c>
      <c r="AP287" s="70">
        <v>150.1</v>
      </c>
      <c r="AQ287" s="57">
        <v>66622500</v>
      </c>
      <c r="AR287" s="57">
        <v>0</v>
      </c>
      <c r="AS287" s="57">
        <v>0</v>
      </c>
      <c r="AT287" s="57">
        <v>0</v>
      </c>
      <c r="AU287" s="57">
        <v>55575000</v>
      </c>
      <c r="AV287" s="58">
        <v>11047500</v>
      </c>
      <c r="AW287" s="58">
        <v>0</v>
      </c>
      <c r="AX287" s="58">
        <v>0</v>
      </c>
      <c r="AY287" s="57">
        <v>0</v>
      </c>
      <c r="AZ287" s="58">
        <v>0</v>
      </c>
      <c r="BA287" s="58">
        <v>0</v>
      </c>
      <c r="BB287" s="58">
        <v>28205500</v>
      </c>
      <c r="BC287" s="58">
        <v>0</v>
      </c>
      <c r="BD287" s="58">
        <v>0</v>
      </c>
      <c r="BE287" s="58">
        <v>28205500</v>
      </c>
      <c r="BF287" s="58">
        <v>0</v>
      </c>
      <c r="BG287" s="72">
        <v>300</v>
      </c>
      <c r="BH287" s="72">
        <v>946.5</v>
      </c>
      <c r="BI287" s="72">
        <v>646.5</v>
      </c>
      <c r="BJ287" s="72">
        <v>215.49999999999997</v>
      </c>
      <c r="BK287" s="72">
        <v>933.5</v>
      </c>
      <c r="BL287" s="72">
        <v>633.5</v>
      </c>
      <c r="BM287" s="72">
        <v>211.16666666666669</v>
      </c>
      <c r="BN287" s="150" t="s">
        <v>1351</v>
      </c>
      <c r="BO287" s="72" t="s">
        <v>1475</v>
      </c>
    </row>
    <row r="288" spans="1:67" ht="27.6" customHeight="1">
      <c r="A288" s="55">
        <v>279</v>
      </c>
      <c r="B288" s="145" t="s">
        <v>234</v>
      </c>
      <c r="C288" s="147" t="s">
        <v>676</v>
      </c>
      <c r="D288" s="148" t="s">
        <v>749</v>
      </c>
      <c r="E288" s="145">
        <v>5</v>
      </c>
      <c r="F288" s="146" t="s">
        <v>1245</v>
      </c>
      <c r="G288" s="70">
        <v>0</v>
      </c>
      <c r="H288" s="57">
        <v>0</v>
      </c>
      <c r="I288" s="57">
        <v>0</v>
      </c>
      <c r="J288" s="57">
        <v>0</v>
      </c>
      <c r="K288" s="70">
        <v>0</v>
      </c>
      <c r="L288" s="57">
        <v>0</v>
      </c>
      <c r="M288" s="57">
        <v>0</v>
      </c>
      <c r="N288" s="57">
        <v>0</v>
      </c>
      <c r="O288" s="70">
        <v>75.399999999999991</v>
      </c>
      <c r="P288" s="57">
        <v>7728499.9999999991</v>
      </c>
      <c r="Q288" s="57">
        <v>0</v>
      </c>
      <c r="R288" s="57">
        <v>7728500</v>
      </c>
      <c r="S288" s="70">
        <v>105.49999999999999</v>
      </c>
      <c r="T288" s="57">
        <v>10813749.999999998</v>
      </c>
      <c r="U288" s="57">
        <v>0</v>
      </c>
      <c r="V288" s="57">
        <v>10813749.999999996</v>
      </c>
      <c r="W288" s="57"/>
      <c r="X288" s="57"/>
      <c r="Y288" s="57"/>
      <c r="Z288" s="57">
        <v>0</v>
      </c>
      <c r="AA288" s="57">
        <v>0</v>
      </c>
      <c r="AB288" s="57">
        <v>0</v>
      </c>
      <c r="AC288" s="59">
        <v>320</v>
      </c>
      <c r="AD288" s="59">
        <v>15</v>
      </c>
      <c r="AE288" s="59">
        <v>0</v>
      </c>
      <c r="AF288" s="59">
        <v>0</v>
      </c>
      <c r="AG288" s="59">
        <v>320</v>
      </c>
      <c r="AH288" s="59">
        <v>15</v>
      </c>
      <c r="AI288" s="57">
        <v>16800000</v>
      </c>
      <c r="AJ288" s="57">
        <v>0</v>
      </c>
      <c r="AK288" s="58">
        <v>6300000</v>
      </c>
      <c r="AL288" s="57">
        <v>10500000</v>
      </c>
      <c r="AM288" s="57">
        <v>0</v>
      </c>
      <c r="AN288" s="70">
        <v>300</v>
      </c>
      <c r="AO288" s="70">
        <v>878.69999999999993</v>
      </c>
      <c r="AP288" s="70">
        <v>0</v>
      </c>
      <c r="AQ288" s="57">
        <v>72303750</v>
      </c>
      <c r="AR288" s="57">
        <v>0</v>
      </c>
      <c r="AS288" s="57">
        <v>0</v>
      </c>
      <c r="AT288" s="57">
        <v>0</v>
      </c>
      <c r="AU288" s="57">
        <v>56587500</v>
      </c>
      <c r="AV288" s="58">
        <v>15716250</v>
      </c>
      <c r="AW288" s="58">
        <v>0</v>
      </c>
      <c r="AX288" s="58">
        <v>0</v>
      </c>
      <c r="AY288" s="57">
        <v>0</v>
      </c>
      <c r="AZ288" s="58">
        <v>0</v>
      </c>
      <c r="BA288" s="58">
        <v>0</v>
      </c>
      <c r="BB288" s="58">
        <v>37030000</v>
      </c>
      <c r="BC288" s="58">
        <v>0</v>
      </c>
      <c r="BD288" s="58">
        <v>0</v>
      </c>
      <c r="BE288" s="58">
        <v>37030000</v>
      </c>
      <c r="BF288" s="58">
        <v>0</v>
      </c>
      <c r="BG288" s="72">
        <v>300</v>
      </c>
      <c r="BH288" s="72">
        <v>1074.5999999999999</v>
      </c>
      <c r="BI288" s="72">
        <v>774.59999999999991</v>
      </c>
      <c r="BJ288" s="72">
        <v>258.2</v>
      </c>
      <c r="BK288" s="72">
        <v>1059.5999999999999</v>
      </c>
      <c r="BL288" s="72">
        <v>759.59999999999991</v>
      </c>
      <c r="BM288" s="72">
        <v>253.19999999999996</v>
      </c>
      <c r="BN288" s="150" t="s">
        <v>1351</v>
      </c>
      <c r="BO288" s="72" t="s">
        <v>1475</v>
      </c>
    </row>
    <row r="289" spans="1:67" ht="27.6" customHeight="1">
      <c r="A289" s="55">
        <v>280</v>
      </c>
      <c r="B289" s="145" t="s">
        <v>1160</v>
      </c>
      <c r="C289" s="147" t="s">
        <v>1161</v>
      </c>
      <c r="D289" s="148" t="s">
        <v>661</v>
      </c>
      <c r="E289" s="145">
        <v>5</v>
      </c>
      <c r="F289" s="146" t="s">
        <v>1245</v>
      </c>
      <c r="G289" s="70">
        <v>0</v>
      </c>
      <c r="H289" s="57">
        <v>0</v>
      </c>
      <c r="I289" s="57">
        <v>0</v>
      </c>
      <c r="J289" s="57">
        <v>0</v>
      </c>
      <c r="K289" s="70">
        <v>0</v>
      </c>
      <c r="L289" s="57">
        <v>0</v>
      </c>
      <c r="M289" s="57">
        <v>0</v>
      </c>
      <c r="N289" s="57">
        <v>0</v>
      </c>
      <c r="O289" s="70">
        <v>61.000000000000007</v>
      </c>
      <c r="P289" s="57">
        <v>6252500.0000000009</v>
      </c>
      <c r="Q289" s="57">
        <v>0</v>
      </c>
      <c r="R289" s="57">
        <v>6252500</v>
      </c>
      <c r="S289" s="70">
        <v>61.300000000000004</v>
      </c>
      <c r="T289" s="57">
        <v>6283250</v>
      </c>
      <c r="U289" s="57">
        <v>0</v>
      </c>
      <c r="V289" s="57">
        <v>6283250</v>
      </c>
      <c r="W289" s="57"/>
      <c r="X289" s="57"/>
      <c r="Y289" s="57"/>
      <c r="Z289" s="57">
        <v>0</v>
      </c>
      <c r="AA289" s="57">
        <v>0</v>
      </c>
      <c r="AB289" s="57">
        <v>0</v>
      </c>
      <c r="AC289" s="59">
        <v>250</v>
      </c>
      <c r="AD289" s="59">
        <v>12</v>
      </c>
      <c r="AE289" s="59">
        <v>0</v>
      </c>
      <c r="AF289" s="59">
        <v>0</v>
      </c>
      <c r="AG289" s="59">
        <v>250</v>
      </c>
      <c r="AH289" s="59">
        <v>12</v>
      </c>
      <c r="AI289" s="57">
        <v>13125000</v>
      </c>
      <c r="AJ289" s="57">
        <v>0</v>
      </c>
      <c r="AK289" s="58">
        <v>3675000</v>
      </c>
      <c r="AL289" s="57">
        <v>9450000</v>
      </c>
      <c r="AM289" s="57">
        <v>0</v>
      </c>
      <c r="AN289" s="70">
        <v>105</v>
      </c>
      <c r="AO289" s="70">
        <v>637.4</v>
      </c>
      <c r="AP289" s="70">
        <v>0</v>
      </c>
      <c r="AQ289" s="57">
        <v>64545000</v>
      </c>
      <c r="AR289" s="57">
        <v>0</v>
      </c>
      <c r="AS289" s="57">
        <v>0</v>
      </c>
      <c r="AT289" s="57">
        <v>0</v>
      </c>
      <c r="AU289" s="57">
        <v>54262500</v>
      </c>
      <c r="AV289" s="58">
        <v>10282500</v>
      </c>
      <c r="AW289" s="58">
        <v>0</v>
      </c>
      <c r="AX289" s="58">
        <v>0</v>
      </c>
      <c r="AY289" s="57">
        <v>0</v>
      </c>
      <c r="AZ289" s="58">
        <v>0</v>
      </c>
      <c r="BA289" s="58">
        <v>0</v>
      </c>
      <c r="BB289" s="58">
        <v>26015750</v>
      </c>
      <c r="BC289" s="58">
        <v>0</v>
      </c>
      <c r="BD289" s="58">
        <v>0</v>
      </c>
      <c r="BE289" s="58">
        <v>26015750</v>
      </c>
      <c r="BF289" s="58">
        <v>0</v>
      </c>
      <c r="BG289" s="72">
        <v>105</v>
      </c>
      <c r="BH289" s="72">
        <v>771.7</v>
      </c>
      <c r="BI289" s="72">
        <v>666.7</v>
      </c>
      <c r="BJ289" s="72">
        <v>634.95238095238108</v>
      </c>
      <c r="BK289" s="72">
        <v>759.7</v>
      </c>
      <c r="BL289" s="72">
        <v>654.70000000000005</v>
      </c>
      <c r="BM289" s="72">
        <v>623.52380952380952</v>
      </c>
      <c r="BN289" s="150" t="s">
        <v>1351</v>
      </c>
      <c r="BO289" s="72" t="s">
        <v>1475</v>
      </c>
    </row>
    <row r="290" spans="1:67" ht="27.6" customHeight="1">
      <c r="A290" s="55">
        <v>281</v>
      </c>
      <c r="B290" s="145" t="s">
        <v>253</v>
      </c>
      <c r="C290" s="147" t="s">
        <v>943</v>
      </c>
      <c r="D290" s="148" t="s">
        <v>624</v>
      </c>
      <c r="E290" s="145">
        <v>6</v>
      </c>
      <c r="F290" s="146" t="s">
        <v>1246</v>
      </c>
      <c r="G290" s="70">
        <v>0</v>
      </c>
      <c r="H290" s="57">
        <v>0</v>
      </c>
      <c r="I290" s="57">
        <v>0</v>
      </c>
      <c r="J290" s="57">
        <v>0</v>
      </c>
      <c r="K290" s="70">
        <v>0</v>
      </c>
      <c r="L290" s="57">
        <v>0</v>
      </c>
      <c r="M290" s="57">
        <v>0</v>
      </c>
      <c r="N290" s="57">
        <v>0</v>
      </c>
      <c r="O290" s="70">
        <v>113.60000000000001</v>
      </c>
      <c r="P290" s="57">
        <v>11644000</v>
      </c>
      <c r="Q290" s="57">
        <v>0</v>
      </c>
      <c r="R290" s="57">
        <v>11644000</v>
      </c>
      <c r="S290" s="70">
        <v>30.1</v>
      </c>
      <c r="T290" s="57">
        <v>3085250</v>
      </c>
      <c r="U290" s="57">
        <v>0</v>
      </c>
      <c r="V290" s="57">
        <v>3085250</v>
      </c>
      <c r="W290" s="57"/>
      <c r="X290" s="57"/>
      <c r="Y290" s="57"/>
      <c r="Z290" s="57">
        <v>0</v>
      </c>
      <c r="AA290" s="57">
        <v>0</v>
      </c>
      <c r="AB290" s="57">
        <v>0</v>
      </c>
      <c r="AC290" s="59">
        <v>0</v>
      </c>
      <c r="AD290" s="59">
        <v>0</v>
      </c>
      <c r="AE290" s="59">
        <v>0</v>
      </c>
      <c r="AF290" s="59">
        <v>0</v>
      </c>
      <c r="AG290" s="59">
        <v>0</v>
      </c>
      <c r="AH290" s="59">
        <v>0</v>
      </c>
      <c r="AI290" s="57">
        <v>0</v>
      </c>
      <c r="AJ290" s="57">
        <v>0</v>
      </c>
      <c r="AK290" s="58">
        <v>0</v>
      </c>
      <c r="AL290" s="57">
        <v>0</v>
      </c>
      <c r="AM290" s="57">
        <v>0</v>
      </c>
      <c r="AN290" s="70">
        <v>210</v>
      </c>
      <c r="AO290" s="70">
        <v>660.7</v>
      </c>
      <c r="AP290" s="70">
        <v>178</v>
      </c>
      <c r="AQ290" s="57">
        <v>82779650</v>
      </c>
      <c r="AR290" s="57">
        <v>0</v>
      </c>
      <c r="AS290" s="57">
        <v>0</v>
      </c>
      <c r="AT290" s="57">
        <v>0</v>
      </c>
      <c r="AU290" s="57">
        <v>0</v>
      </c>
      <c r="AV290" s="58">
        <v>82779650</v>
      </c>
      <c r="AW290" s="58">
        <v>0</v>
      </c>
      <c r="AX290" s="58">
        <v>0</v>
      </c>
      <c r="AY290" s="57">
        <v>0</v>
      </c>
      <c r="AZ290" s="58">
        <v>0</v>
      </c>
      <c r="BA290" s="58">
        <v>0</v>
      </c>
      <c r="BB290" s="58">
        <v>85864900</v>
      </c>
      <c r="BC290" s="58">
        <v>0</v>
      </c>
      <c r="BD290" s="58">
        <v>0</v>
      </c>
      <c r="BE290" s="58">
        <v>85864900</v>
      </c>
      <c r="BF290" s="58">
        <v>0</v>
      </c>
      <c r="BG290" s="72">
        <v>210</v>
      </c>
      <c r="BH290" s="72">
        <v>982.40000000000009</v>
      </c>
      <c r="BI290" s="72">
        <v>772.40000000000009</v>
      </c>
      <c r="BJ290" s="72">
        <v>367.80952380952385</v>
      </c>
      <c r="BK290" s="72">
        <v>982.40000000000009</v>
      </c>
      <c r="BL290" s="72">
        <v>772.40000000000009</v>
      </c>
      <c r="BM290" s="72">
        <v>367.80952380952385</v>
      </c>
      <c r="BN290" s="150" t="s">
        <v>1352</v>
      </c>
      <c r="BO290" s="72" t="s">
        <v>1475</v>
      </c>
    </row>
    <row r="291" spans="1:67" ht="27.6" customHeight="1">
      <c r="A291" s="55">
        <v>282</v>
      </c>
      <c r="B291" s="145" t="s">
        <v>244</v>
      </c>
      <c r="C291" s="147" t="s">
        <v>904</v>
      </c>
      <c r="D291" s="148" t="s">
        <v>747</v>
      </c>
      <c r="E291" s="145">
        <v>6</v>
      </c>
      <c r="F291" s="146" t="s">
        <v>1246</v>
      </c>
      <c r="G291" s="70">
        <v>0</v>
      </c>
      <c r="H291" s="57">
        <v>0</v>
      </c>
      <c r="I291" s="57">
        <v>0</v>
      </c>
      <c r="J291" s="57">
        <v>0</v>
      </c>
      <c r="K291" s="70">
        <v>57.199999999999996</v>
      </c>
      <c r="L291" s="57">
        <v>5863000</v>
      </c>
      <c r="M291" s="57">
        <v>0</v>
      </c>
      <c r="N291" s="57">
        <v>5863000</v>
      </c>
      <c r="O291" s="70">
        <v>75.7</v>
      </c>
      <c r="P291" s="57">
        <v>7759250</v>
      </c>
      <c r="Q291" s="57">
        <v>0</v>
      </c>
      <c r="R291" s="57">
        <v>7759250</v>
      </c>
      <c r="S291" s="70">
        <v>45.6</v>
      </c>
      <c r="T291" s="57">
        <v>4674000</v>
      </c>
      <c r="U291" s="57">
        <v>0</v>
      </c>
      <c r="V291" s="57">
        <v>4674000</v>
      </c>
      <c r="W291" s="57"/>
      <c r="X291" s="57"/>
      <c r="Y291" s="57"/>
      <c r="Z291" s="57">
        <v>0</v>
      </c>
      <c r="AA291" s="57">
        <v>0</v>
      </c>
      <c r="AB291" s="57">
        <v>0</v>
      </c>
      <c r="AC291" s="59">
        <v>0</v>
      </c>
      <c r="AD291" s="59">
        <v>0</v>
      </c>
      <c r="AE291" s="59">
        <v>0</v>
      </c>
      <c r="AF291" s="59">
        <v>0</v>
      </c>
      <c r="AG291" s="59">
        <v>0</v>
      </c>
      <c r="AH291" s="59">
        <v>0</v>
      </c>
      <c r="AI291" s="57">
        <v>0</v>
      </c>
      <c r="AJ291" s="57">
        <v>0</v>
      </c>
      <c r="AK291" s="58">
        <v>0</v>
      </c>
      <c r="AL291" s="57">
        <v>0</v>
      </c>
      <c r="AM291" s="57">
        <v>0</v>
      </c>
      <c r="AN291" s="70">
        <v>300</v>
      </c>
      <c r="AO291" s="70">
        <v>785.1</v>
      </c>
      <c r="AP291" s="70">
        <v>0</v>
      </c>
      <c r="AQ291" s="57">
        <v>61773750</v>
      </c>
      <c r="AR291" s="57">
        <v>0</v>
      </c>
      <c r="AS291" s="57">
        <v>0</v>
      </c>
      <c r="AT291" s="57">
        <v>0</v>
      </c>
      <c r="AU291" s="57">
        <v>0</v>
      </c>
      <c r="AV291" s="58">
        <v>61773750</v>
      </c>
      <c r="AW291" s="58">
        <v>0</v>
      </c>
      <c r="AX291" s="58">
        <v>0</v>
      </c>
      <c r="AY291" s="57">
        <v>0</v>
      </c>
      <c r="AZ291" s="58">
        <v>0</v>
      </c>
      <c r="BA291" s="58">
        <v>0</v>
      </c>
      <c r="BB291" s="58">
        <v>72310750</v>
      </c>
      <c r="BC291" s="58">
        <v>0</v>
      </c>
      <c r="BD291" s="58">
        <v>0</v>
      </c>
      <c r="BE291" s="58">
        <v>72310750</v>
      </c>
      <c r="BF291" s="58">
        <v>0</v>
      </c>
      <c r="BG291" s="72">
        <v>300</v>
      </c>
      <c r="BH291" s="72">
        <v>963.6</v>
      </c>
      <c r="BI291" s="72">
        <v>663.6</v>
      </c>
      <c r="BJ291" s="72">
        <v>221.20000000000002</v>
      </c>
      <c r="BK291" s="72">
        <v>963.6</v>
      </c>
      <c r="BL291" s="72">
        <v>663.6</v>
      </c>
      <c r="BM291" s="72">
        <v>221.20000000000002</v>
      </c>
      <c r="BN291" s="150" t="s">
        <v>1352</v>
      </c>
      <c r="BO291" s="72" t="s">
        <v>1475</v>
      </c>
    </row>
    <row r="292" spans="1:67" ht="27.6" customHeight="1">
      <c r="A292" s="55">
        <v>283</v>
      </c>
      <c r="B292" s="145" t="s">
        <v>236</v>
      </c>
      <c r="C292" s="147" t="s">
        <v>668</v>
      </c>
      <c r="D292" s="148" t="s">
        <v>645</v>
      </c>
      <c r="E292" s="145">
        <v>6</v>
      </c>
      <c r="F292" s="146" t="s">
        <v>1246</v>
      </c>
      <c r="G292" s="70">
        <v>0</v>
      </c>
      <c r="H292" s="57">
        <v>0</v>
      </c>
      <c r="I292" s="57">
        <v>0</v>
      </c>
      <c r="J292" s="57">
        <v>0</v>
      </c>
      <c r="K292" s="70">
        <v>60.5</v>
      </c>
      <c r="L292" s="57">
        <v>6201250</v>
      </c>
      <c r="M292" s="57">
        <v>0</v>
      </c>
      <c r="N292" s="57">
        <v>6201250</v>
      </c>
      <c r="O292" s="70">
        <v>91.4</v>
      </c>
      <c r="P292" s="57">
        <v>9368500</v>
      </c>
      <c r="Q292" s="57">
        <v>0</v>
      </c>
      <c r="R292" s="57">
        <v>9368500</v>
      </c>
      <c r="S292" s="70">
        <v>76</v>
      </c>
      <c r="T292" s="57">
        <v>7790000</v>
      </c>
      <c r="U292" s="57">
        <v>0</v>
      </c>
      <c r="V292" s="57">
        <v>7790000</v>
      </c>
      <c r="W292" s="57"/>
      <c r="X292" s="57"/>
      <c r="Y292" s="57"/>
      <c r="Z292" s="57">
        <v>0</v>
      </c>
      <c r="AA292" s="57">
        <v>0</v>
      </c>
      <c r="AB292" s="57">
        <v>0</v>
      </c>
      <c r="AC292" s="59">
        <v>0</v>
      </c>
      <c r="AD292" s="59">
        <v>0</v>
      </c>
      <c r="AE292" s="59">
        <v>0</v>
      </c>
      <c r="AF292" s="59">
        <v>0</v>
      </c>
      <c r="AG292" s="59">
        <v>0</v>
      </c>
      <c r="AH292" s="59">
        <v>0</v>
      </c>
      <c r="AI292" s="57">
        <v>0</v>
      </c>
      <c r="AJ292" s="57">
        <v>0</v>
      </c>
      <c r="AK292" s="58">
        <v>0</v>
      </c>
      <c r="AL292" s="57">
        <v>0</v>
      </c>
      <c r="AM292" s="57">
        <v>0</v>
      </c>
      <c r="AN292" s="70">
        <v>255</v>
      </c>
      <c r="AO292" s="70">
        <v>855.1</v>
      </c>
      <c r="AP292" s="70">
        <v>66.900000000000006</v>
      </c>
      <c r="AQ292" s="57">
        <v>82237500</v>
      </c>
      <c r="AR292" s="57">
        <v>0</v>
      </c>
      <c r="AS292" s="57">
        <v>0</v>
      </c>
      <c r="AT292" s="57">
        <v>0</v>
      </c>
      <c r="AU292" s="57">
        <v>0</v>
      </c>
      <c r="AV292" s="58">
        <v>82237500</v>
      </c>
      <c r="AW292" s="58">
        <v>0</v>
      </c>
      <c r="AX292" s="58">
        <v>0</v>
      </c>
      <c r="AY292" s="57">
        <v>0</v>
      </c>
      <c r="AZ292" s="58">
        <v>0</v>
      </c>
      <c r="BA292" s="58">
        <v>0</v>
      </c>
      <c r="BB292" s="58">
        <v>96228750</v>
      </c>
      <c r="BC292" s="58">
        <v>0</v>
      </c>
      <c r="BD292" s="58">
        <v>0</v>
      </c>
      <c r="BE292" s="58">
        <v>96228750</v>
      </c>
      <c r="BF292" s="58">
        <v>0</v>
      </c>
      <c r="BG292" s="72">
        <v>255</v>
      </c>
      <c r="BH292" s="72">
        <v>1149.9000000000001</v>
      </c>
      <c r="BI292" s="72">
        <v>894.90000000000009</v>
      </c>
      <c r="BJ292" s="72">
        <v>350.94117647058829</v>
      </c>
      <c r="BK292" s="72">
        <v>1149.9000000000001</v>
      </c>
      <c r="BL292" s="72">
        <v>894.90000000000009</v>
      </c>
      <c r="BM292" s="72">
        <v>350.94117647058829</v>
      </c>
      <c r="BN292" s="150" t="s">
        <v>1352</v>
      </c>
      <c r="BO292" s="72" t="s">
        <v>1475</v>
      </c>
    </row>
    <row r="293" spans="1:67" ht="27.6" customHeight="1">
      <c r="A293" s="55">
        <v>284</v>
      </c>
      <c r="B293" s="145" t="s">
        <v>237</v>
      </c>
      <c r="C293" s="147" t="s">
        <v>868</v>
      </c>
      <c r="D293" s="148" t="s">
        <v>925</v>
      </c>
      <c r="E293" s="145">
        <v>6</v>
      </c>
      <c r="F293" s="146" t="s">
        <v>1246</v>
      </c>
      <c r="G293" s="70">
        <v>50.6</v>
      </c>
      <c r="H293" s="57">
        <v>5186500</v>
      </c>
      <c r="I293" s="57">
        <v>0</v>
      </c>
      <c r="J293" s="57">
        <v>5186500</v>
      </c>
      <c r="K293" s="70">
        <v>0</v>
      </c>
      <c r="L293" s="57">
        <v>0</v>
      </c>
      <c r="M293" s="57">
        <v>0</v>
      </c>
      <c r="N293" s="57">
        <v>0</v>
      </c>
      <c r="O293" s="70">
        <v>90.7</v>
      </c>
      <c r="P293" s="57">
        <v>9296750</v>
      </c>
      <c r="Q293" s="57">
        <v>0</v>
      </c>
      <c r="R293" s="57">
        <v>9296750</v>
      </c>
      <c r="S293" s="70">
        <v>0</v>
      </c>
      <c r="T293" s="57">
        <v>0</v>
      </c>
      <c r="U293" s="57">
        <v>0</v>
      </c>
      <c r="V293" s="57">
        <v>0</v>
      </c>
      <c r="W293" s="57"/>
      <c r="X293" s="57"/>
      <c r="Y293" s="57"/>
      <c r="Z293" s="57">
        <v>0</v>
      </c>
      <c r="AA293" s="57">
        <v>0</v>
      </c>
      <c r="AB293" s="57">
        <v>0</v>
      </c>
      <c r="AC293" s="59">
        <v>0</v>
      </c>
      <c r="AD293" s="59">
        <v>0</v>
      </c>
      <c r="AE293" s="59">
        <v>0</v>
      </c>
      <c r="AF293" s="59">
        <v>0</v>
      </c>
      <c r="AG293" s="59">
        <v>0</v>
      </c>
      <c r="AH293" s="59">
        <v>0</v>
      </c>
      <c r="AI293" s="57">
        <v>0</v>
      </c>
      <c r="AJ293" s="57">
        <v>0</v>
      </c>
      <c r="AK293" s="58">
        <v>0</v>
      </c>
      <c r="AL293" s="57">
        <v>0</v>
      </c>
      <c r="AM293" s="57">
        <v>0</v>
      </c>
      <c r="AN293" s="70">
        <v>300</v>
      </c>
      <c r="AO293" s="70">
        <v>604.79999999999995</v>
      </c>
      <c r="AP293" s="70">
        <v>76</v>
      </c>
      <c r="AQ293" s="57">
        <v>53155600</v>
      </c>
      <c r="AR293" s="57">
        <v>0</v>
      </c>
      <c r="AS293" s="57">
        <v>0</v>
      </c>
      <c r="AT293" s="57">
        <v>0</v>
      </c>
      <c r="AU293" s="57">
        <v>0</v>
      </c>
      <c r="AV293" s="58">
        <v>53155600</v>
      </c>
      <c r="AW293" s="58">
        <v>0</v>
      </c>
      <c r="AX293" s="58">
        <v>0</v>
      </c>
      <c r="AY293" s="57">
        <v>0</v>
      </c>
      <c r="AZ293" s="58">
        <v>0</v>
      </c>
      <c r="BA293" s="58">
        <v>0</v>
      </c>
      <c r="BB293" s="58">
        <v>53155600</v>
      </c>
      <c r="BC293" s="58">
        <v>0</v>
      </c>
      <c r="BD293" s="58">
        <v>0</v>
      </c>
      <c r="BE293" s="58">
        <v>53155600</v>
      </c>
      <c r="BF293" s="58">
        <v>0</v>
      </c>
      <c r="BG293" s="72">
        <v>300</v>
      </c>
      <c r="BH293" s="72">
        <v>822.09999999999991</v>
      </c>
      <c r="BI293" s="72">
        <v>522.09999999999991</v>
      </c>
      <c r="BJ293" s="72">
        <v>174.0333333333333</v>
      </c>
      <c r="BK293" s="72">
        <v>822.09999999999991</v>
      </c>
      <c r="BL293" s="72">
        <v>522.09999999999991</v>
      </c>
      <c r="BM293" s="72">
        <v>174.0333333333333</v>
      </c>
      <c r="BN293" s="150" t="s">
        <v>1352</v>
      </c>
      <c r="BO293" s="72" t="s">
        <v>1475</v>
      </c>
    </row>
    <row r="294" spans="1:67" ht="27.6" customHeight="1">
      <c r="A294" s="55">
        <v>285</v>
      </c>
      <c r="B294" s="145" t="s">
        <v>238</v>
      </c>
      <c r="C294" s="147" t="s">
        <v>625</v>
      </c>
      <c r="D294" s="148" t="s">
        <v>1457</v>
      </c>
      <c r="E294" s="145">
        <v>6</v>
      </c>
      <c r="F294" s="146" t="s">
        <v>1246</v>
      </c>
      <c r="G294" s="70">
        <v>0</v>
      </c>
      <c r="H294" s="57">
        <v>0</v>
      </c>
      <c r="I294" s="57">
        <v>0</v>
      </c>
      <c r="J294" s="57">
        <v>0</v>
      </c>
      <c r="K294" s="70">
        <v>0</v>
      </c>
      <c r="L294" s="57">
        <v>0</v>
      </c>
      <c r="M294" s="57">
        <v>0</v>
      </c>
      <c r="N294" s="57">
        <v>0</v>
      </c>
      <c r="O294" s="70">
        <v>151.09999999999997</v>
      </c>
      <c r="P294" s="57">
        <v>15487749.999999996</v>
      </c>
      <c r="Q294" s="57">
        <v>0</v>
      </c>
      <c r="R294" s="57">
        <v>15487750</v>
      </c>
      <c r="S294" s="70">
        <v>113.90000000000002</v>
      </c>
      <c r="T294" s="57">
        <v>11674750.000000002</v>
      </c>
      <c r="U294" s="57">
        <v>0</v>
      </c>
      <c r="V294" s="57">
        <v>11674750</v>
      </c>
      <c r="W294" s="57"/>
      <c r="X294" s="57"/>
      <c r="Y294" s="57"/>
      <c r="Z294" s="57">
        <v>0</v>
      </c>
      <c r="AA294" s="57">
        <v>0</v>
      </c>
      <c r="AB294" s="57">
        <v>0</v>
      </c>
      <c r="AC294" s="59">
        <v>0</v>
      </c>
      <c r="AD294" s="59">
        <v>0</v>
      </c>
      <c r="AE294" s="59">
        <v>0</v>
      </c>
      <c r="AF294" s="59">
        <v>0</v>
      </c>
      <c r="AG294" s="59">
        <v>0</v>
      </c>
      <c r="AH294" s="59">
        <v>0</v>
      </c>
      <c r="AI294" s="57">
        <v>0</v>
      </c>
      <c r="AJ294" s="57">
        <v>0</v>
      </c>
      <c r="AK294" s="58">
        <v>0</v>
      </c>
      <c r="AL294" s="57">
        <v>0</v>
      </c>
      <c r="AM294" s="57">
        <v>0</v>
      </c>
      <c r="AN294" s="70">
        <v>240</v>
      </c>
      <c r="AO294" s="70">
        <v>505.29999999999995</v>
      </c>
      <c r="AP294" s="70">
        <v>243.6</v>
      </c>
      <c r="AQ294" s="57">
        <v>64451250</v>
      </c>
      <c r="AR294" s="57">
        <v>0</v>
      </c>
      <c r="AS294" s="57">
        <v>0</v>
      </c>
      <c r="AT294" s="57">
        <v>0</v>
      </c>
      <c r="AU294" s="57">
        <v>0</v>
      </c>
      <c r="AV294" s="58">
        <v>64451250</v>
      </c>
      <c r="AW294" s="58">
        <v>0</v>
      </c>
      <c r="AX294" s="58">
        <v>0</v>
      </c>
      <c r="AY294" s="57">
        <v>0</v>
      </c>
      <c r="AZ294" s="58">
        <v>0</v>
      </c>
      <c r="BA294" s="58">
        <v>0</v>
      </c>
      <c r="BB294" s="58">
        <v>76126000</v>
      </c>
      <c r="BC294" s="58">
        <v>0</v>
      </c>
      <c r="BD294" s="58">
        <v>0</v>
      </c>
      <c r="BE294" s="58">
        <v>76126000</v>
      </c>
      <c r="BF294" s="58">
        <v>0</v>
      </c>
      <c r="BG294" s="72">
        <v>240</v>
      </c>
      <c r="BH294" s="72">
        <v>1013.9</v>
      </c>
      <c r="BI294" s="72">
        <v>773.9</v>
      </c>
      <c r="BJ294" s="72">
        <v>322.45833333333331</v>
      </c>
      <c r="BK294" s="72">
        <v>1013.9</v>
      </c>
      <c r="BL294" s="72">
        <v>773.9</v>
      </c>
      <c r="BM294" s="72">
        <v>322.45833333333331</v>
      </c>
      <c r="BN294" s="150" t="s">
        <v>1352</v>
      </c>
      <c r="BO294" s="72" t="s">
        <v>1475</v>
      </c>
    </row>
    <row r="295" spans="1:67" ht="27.6" customHeight="1">
      <c r="A295" s="55">
        <v>286</v>
      </c>
      <c r="B295" s="145" t="s">
        <v>239</v>
      </c>
      <c r="C295" s="147" t="s">
        <v>625</v>
      </c>
      <c r="D295" s="148" t="s">
        <v>821</v>
      </c>
      <c r="E295" s="145">
        <v>6</v>
      </c>
      <c r="F295" s="146" t="s">
        <v>1246</v>
      </c>
      <c r="G295" s="70">
        <v>49.5</v>
      </c>
      <c r="H295" s="57">
        <v>5073750</v>
      </c>
      <c r="I295" s="57">
        <v>0</v>
      </c>
      <c r="J295" s="57">
        <v>5073750</v>
      </c>
      <c r="K295" s="70">
        <v>62.5</v>
      </c>
      <c r="L295" s="57">
        <v>6406250</v>
      </c>
      <c r="M295" s="57">
        <v>0</v>
      </c>
      <c r="N295" s="57">
        <v>6406250</v>
      </c>
      <c r="O295" s="70">
        <v>75.7</v>
      </c>
      <c r="P295" s="57">
        <v>7759250</v>
      </c>
      <c r="Q295" s="57">
        <v>0</v>
      </c>
      <c r="R295" s="57">
        <v>7759250</v>
      </c>
      <c r="S295" s="70">
        <v>45.1</v>
      </c>
      <c r="T295" s="57">
        <v>4622750</v>
      </c>
      <c r="U295" s="57">
        <v>0</v>
      </c>
      <c r="V295" s="57">
        <v>4622750</v>
      </c>
      <c r="W295" s="57"/>
      <c r="X295" s="57"/>
      <c r="Y295" s="57"/>
      <c r="Z295" s="57">
        <v>0</v>
      </c>
      <c r="AA295" s="57">
        <v>0</v>
      </c>
      <c r="AB295" s="57">
        <v>0</v>
      </c>
      <c r="AC295" s="59">
        <v>0</v>
      </c>
      <c r="AD295" s="59">
        <v>0</v>
      </c>
      <c r="AE295" s="59">
        <v>0</v>
      </c>
      <c r="AF295" s="59">
        <v>0</v>
      </c>
      <c r="AG295" s="59">
        <v>0</v>
      </c>
      <c r="AH295" s="59">
        <v>0</v>
      </c>
      <c r="AI295" s="57">
        <v>0</v>
      </c>
      <c r="AJ295" s="57">
        <v>0</v>
      </c>
      <c r="AK295" s="58">
        <v>0</v>
      </c>
      <c r="AL295" s="57">
        <v>0</v>
      </c>
      <c r="AM295" s="57">
        <v>0</v>
      </c>
      <c r="AN295" s="70">
        <v>300</v>
      </c>
      <c r="AO295" s="70">
        <v>900.8</v>
      </c>
      <c r="AP295" s="70">
        <v>66.900000000000006</v>
      </c>
      <c r="AQ295" s="57">
        <v>87440150</v>
      </c>
      <c r="AR295" s="57">
        <v>0</v>
      </c>
      <c r="AS295" s="57">
        <v>0</v>
      </c>
      <c r="AT295" s="57">
        <v>0</v>
      </c>
      <c r="AU295" s="57">
        <v>0</v>
      </c>
      <c r="AV295" s="58">
        <v>87440150</v>
      </c>
      <c r="AW295" s="58">
        <v>0</v>
      </c>
      <c r="AX295" s="58">
        <v>0</v>
      </c>
      <c r="AY295" s="57">
        <v>0</v>
      </c>
      <c r="AZ295" s="58">
        <v>0</v>
      </c>
      <c r="BA295" s="58">
        <v>0</v>
      </c>
      <c r="BB295" s="58">
        <v>98469150</v>
      </c>
      <c r="BC295" s="58">
        <v>0</v>
      </c>
      <c r="BD295" s="58">
        <v>0</v>
      </c>
      <c r="BE295" s="58">
        <v>98469150</v>
      </c>
      <c r="BF295" s="58">
        <v>0</v>
      </c>
      <c r="BG295" s="72">
        <v>300</v>
      </c>
      <c r="BH295" s="72">
        <v>1200.5</v>
      </c>
      <c r="BI295" s="72">
        <v>900.5</v>
      </c>
      <c r="BJ295" s="72">
        <v>300.16666666666663</v>
      </c>
      <c r="BK295" s="72">
        <v>1200.5</v>
      </c>
      <c r="BL295" s="72">
        <v>900.5</v>
      </c>
      <c r="BM295" s="72">
        <v>300.16666666666663</v>
      </c>
      <c r="BN295" s="150" t="s">
        <v>1352</v>
      </c>
      <c r="BO295" s="72" t="s">
        <v>1475</v>
      </c>
    </row>
    <row r="296" spans="1:67" ht="27.6" customHeight="1">
      <c r="A296" s="55">
        <v>287</v>
      </c>
      <c r="B296" s="145" t="s">
        <v>240</v>
      </c>
      <c r="C296" s="147" t="s">
        <v>792</v>
      </c>
      <c r="D296" s="148" t="s">
        <v>725</v>
      </c>
      <c r="E296" s="145">
        <v>6</v>
      </c>
      <c r="F296" s="146" t="s">
        <v>1247</v>
      </c>
      <c r="G296" s="70">
        <v>42.5</v>
      </c>
      <c r="H296" s="57">
        <v>4356250</v>
      </c>
      <c r="I296" s="57">
        <v>0</v>
      </c>
      <c r="J296" s="57">
        <v>4356250</v>
      </c>
      <c r="K296" s="70">
        <v>51.1</v>
      </c>
      <c r="L296" s="57">
        <v>5237750</v>
      </c>
      <c r="M296" s="57">
        <v>0</v>
      </c>
      <c r="N296" s="57">
        <v>5237750</v>
      </c>
      <c r="O296" s="70">
        <v>152.49999999999994</v>
      </c>
      <c r="P296" s="57">
        <v>15631249.999999994</v>
      </c>
      <c r="Q296" s="57">
        <v>0</v>
      </c>
      <c r="R296" s="57">
        <v>15631250</v>
      </c>
      <c r="S296" s="70">
        <v>184.6</v>
      </c>
      <c r="T296" s="57">
        <v>18921500</v>
      </c>
      <c r="U296" s="57">
        <v>0</v>
      </c>
      <c r="V296" s="57">
        <v>18921499.999999993</v>
      </c>
      <c r="W296" s="57"/>
      <c r="X296" s="57"/>
      <c r="Y296" s="57"/>
      <c r="Z296" s="57">
        <v>112500</v>
      </c>
      <c r="AA296" s="57">
        <v>0</v>
      </c>
      <c r="AB296" s="57">
        <v>112500</v>
      </c>
      <c r="AC296" s="59">
        <v>0</v>
      </c>
      <c r="AD296" s="59">
        <v>0</v>
      </c>
      <c r="AE296" s="59">
        <v>0</v>
      </c>
      <c r="AF296" s="59">
        <v>0</v>
      </c>
      <c r="AG296" s="59">
        <v>0</v>
      </c>
      <c r="AH296" s="59">
        <v>0</v>
      </c>
      <c r="AI296" s="57">
        <v>0</v>
      </c>
      <c r="AJ296" s="57">
        <v>0</v>
      </c>
      <c r="AK296" s="58">
        <v>0</v>
      </c>
      <c r="AL296" s="57">
        <v>0</v>
      </c>
      <c r="AM296" s="57">
        <v>0</v>
      </c>
      <c r="AN296" s="70">
        <v>300</v>
      </c>
      <c r="AO296" s="70">
        <v>1137.5999999999999</v>
      </c>
      <c r="AP296" s="70">
        <v>0</v>
      </c>
      <c r="AQ296" s="57">
        <v>101430000</v>
      </c>
      <c r="AR296" s="57">
        <v>0</v>
      </c>
      <c r="AS296" s="57">
        <v>0</v>
      </c>
      <c r="AT296" s="57">
        <v>0</v>
      </c>
      <c r="AU296" s="57">
        <v>79908750</v>
      </c>
      <c r="AV296" s="58">
        <v>21521250</v>
      </c>
      <c r="AW296" s="58">
        <v>0</v>
      </c>
      <c r="AX296" s="58">
        <v>0</v>
      </c>
      <c r="AY296" s="57">
        <v>0</v>
      </c>
      <c r="AZ296" s="58">
        <v>0</v>
      </c>
      <c r="BA296" s="58">
        <v>0</v>
      </c>
      <c r="BB296" s="58">
        <v>45792999.999999993</v>
      </c>
      <c r="BC296" s="58">
        <v>0</v>
      </c>
      <c r="BD296" s="58">
        <v>0</v>
      </c>
      <c r="BE296" s="58">
        <v>45792999.999999993</v>
      </c>
      <c r="BF296" s="58">
        <v>0</v>
      </c>
      <c r="BG296" s="72">
        <v>300</v>
      </c>
      <c r="BH296" s="72">
        <v>1568.2999999999997</v>
      </c>
      <c r="BI296" s="72">
        <v>1268.2999999999997</v>
      </c>
      <c r="BJ296" s="72">
        <v>422.76666666666659</v>
      </c>
      <c r="BK296" s="72">
        <v>1568.2999999999997</v>
      </c>
      <c r="BL296" s="72">
        <v>1268.2999999999997</v>
      </c>
      <c r="BM296" s="72">
        <v>422.76666666666659</v>
      </c>
      <c r="BN296" s="150" t="s">
        <v>1353</v>
      </c>
      <c r="BO296" s="72" t="s">
        <v>1475</v>
      </c>
    </row>
    <row r="297" spans="1:67" ht="27.6" customHeight="1">
      <c r="A297" s="55">
        <v>288</v>
      </c>
      <c r="B297" s="145" t="s">
        <v>241</v>
      </c>
      <c r="C297" s="147" t="s">
        <v>612</v>
      </c>
      <c r="D297" s="148" t="s">
        <v>734</v>
      </c>
      <c r="E297" s="145">
        <v>6</v>
      </c>
      <c r="F297" s="146" t="s">
        <v>1247</v>
      </c>
      <c r="G297" s="70">
        <v>0</v>
      </c>
      <c r="H297" s="57">
        <v>0</v>
      </c>
      <c r="I297" s="57">
        <v>0</v>
      </c>
      <c r="J297" s="57">
        <v>0</v>
      </c>
      <c r="K297" s="70">
        <v>46.9</v>
      </c>
      <c r="L297" s="57">
        <v>4807250</v>
      </c>
      <c r="M297" s="57">
        <v>0</v>
      </c>
      <c r="N297" s="57">
        <v>4807250</v>
      </c>
      <c r="O297" s="70">
        <v>136.19999999999996</v>
      </c>
      <c r="P297" s="57">
        <v>13960499.999999996</v>
      </c>
      <c r="Q297" s="57">
        <v>0</v>
      </c>
      <c r="R297" s="57">
        <v>13960500</v>
      </c>
      <c r="S297" s="70">
        <v>75.8</v>
      </c>
      <c r="T297" s="57">
        <v>7769500</v>
      </c>
      <c r="U297" s="57">
        <v>0</v>
      </c>
      <c r="V297" s="57">
        <v>7769499.9999999963</v>
      </c>
      <c r="W297" s="57"/>
      <c r="X297" s="57"/>
      <c r="Y297" s="57"/>
      <c r="Z297" s="57">
        <v>225000</v>
      </c>
      <c r="AA297" s="57">
        <v>0</v>
      </c>
      <c r="AB297" s="57">
        <v>225000</v>
      </c>
      <c r="AC297" s="59">
        <v>0</v>
      </c>
      <c r="AD297" s="59">
        <v>0</v>
      </c>
      <c r="AE297" s="59">
        <v>0</v>
      </c>
      <c r="AF297" s="59">
        <v>0</v>
      </c>
      <c r="AG297" s="59">
        <v>0</v>
      </c>
      <c r="AH297" s="59">
        <v>0</v>
      </c>
      <c r="AI297" s="57">
        <v>0</v>
      </c>
      <c r="AJ297" s="57">
        <v>0</v>
      </c>
      <c r="AK297" s="58">
        <v>0</v>
      </c>
      <c r="AL297" s="57">
        <v>0</v>
      </c>
      <c r="AM297" s="57">
        <v>0</v>
      </c>
      <c r="AN297" s="70">
        <v>255</v>
      </c>
      <c r="AO297" s="70">
        <v>1033.6000000000001</v>
      </c>
      <c r="AP297" s="70">
        <v>0</v>
      </c>
      <c r="AQ297" s="57">
        <v>94792500</v>
      </c>
      <c r="AR297" s="57">
        <v>0</v>
      </c>
      <c r="AS297" s="57">
        <v>0</v>
      </c>
      <c r="AT297" s="57">
        <v>0</v>
      </c>
      <c r="AU297" s="57">
        <v>0</v>
      </c>
      <c r="AV297" s="58">
        <v>94792500</v>
      </c>
      <c r="AW297" s="58">
        <v>0</v>
      </c>
      <c r="AX297" s="58">
        <v>0</v>
      </c>
      <c r="AY297" s="57">
        <v>0</v>
      </c>
      <c r="AZ297" s="58">
        <v>0</v>
      </c>
      <c r="BA297" s="58">
        <v>0</v>
      </c>
      <c r="BB297" s="58">
        <v>107594250</v>
      </c>
      <c r="BC297" s="58">
        <v>0</v>
      </c>
      <c r="BD297" s="58">
        <v>0</v>
      </c>
      <c r="BE297" s="58">
        <v>107594250</v>
      </c>
      <c r="BF297" s="58">
        <v>0</v>
      </c>
      <c r="BG297" s="72">
        <v>255</v>
      </c>
      <c r="BH297" s="72">
        <v>1292.5</v>
      </c>
      <c r="BI297" s="72">
        <v>1037.5</v>
      </c>
      <c r="BJ297" s="72">
        <v>406.86274509803917</v>
      </c>
      <c r="BK297" s="72">
        <v>1292.5</v>
      </c>
      <c r="BL297" s="72">
        <v>1037.5</v>
      </c>
      <c r="BM297" s="72">
        <v>406.86274509803917</v>
      </c>
      <c r="BN297" s="150" t="s">
        <v>1353</v>
      </c>
      <c r="BO297" s="72" t="s">
        <v>1475</v>
      </c>
    </row>
    <row r="298" spans="1:67" ht="27.6" customHeight="1">
      <c r="A298" s="55">
        <v>289</v>
      </c>
      <c r="B298" s="145" t="s">
        <v>242</v>
      </c>
      <c r="C298" s="147" t="s">
        <v>944</v>
      </c>
      <c r="D298" s="148" t="s">
        <v>817</v>
      </c>
      <c r="E298" s="145">
        <v>6</v>
      </c>
      <c r="F298" s="146" t="s">
        <v>1247</v>
      </c>
      <c r="G298" s="70">
        <v>54</v>
      </c>
      <c r="H298" s="57">
        <v>5535000</v>
      </c>
      <c r="I298" s="57">
        <v>0</v>
      </c>
      <c r="J298" s="57">
        <v>5535000</v>
      </c>
      <c r="K298" s="70">
        <v>75.599999999999994</v>
      </c>
      <c r="L298" s="57">
        <v>7749000</v>
      </c>
      <c r="M298" s="57">
        <v>0</v>
      </c>
      <c r="N298" s="57">
        <v>7749000</v>
      </c>
      <c r="O298" s="70">
        <v>183.19999999999993</v>
      </c>
      <c r="P298" s="57">
        <v>18777999.999999993</v>
      </c>
      <c r="Q298" s="57">
        <v>0</v>
      </c>
      <c r="R298" s="57">
        <v>18778000</v>
      </c>
      <c r="S298" s="70">
        <v>184.29999999999995</v>
      </c>
      <c r="T298" s="57">
        <v>18890749.999999996</v>
      </c>
      <c r="U298" s="57">
        <v>0</v>
      </c>
      <c r="V298" s="57">
        <v>18890749.999999985</v>
      </c>
      <c r="W298" s="57"/>
      <c r="X298" s="57"/>
      <c r="Y298" s="57"/>
      <c r="Z298" s="57">
        <v>112500</v>
      </c>
      <c r="AA298" s="57">
        <v>0</v>
      </c>
      <c r="AB298" s="57">
        <v>112500</v>
      </c>
      <c r="AC298" s="59">
        <v>0</v>
      </c>
      <c r="AD298" s="59">
        <v>0</v>
      </c>
      <c r="AE298" s="59">
        <v>0</v>
      </c>
      <c r="AF298" s="59">
        <v>0</v>
      </c>
      <c r="AG298" s="59">
        <v>0</v>
      </c>
      <c r="AH298" s="59">
        <v>0</v>
      </c>
      <c r="AI298" s="57">
        <v>0</v>
      </c>
      <c r="AJ298" s="57">
        <v>0</v>
      </c>
      <c r="AK298" s="58">
        <v>0</v>
      </c>
      <c r="AL298" s="57">
        <v>0</v>
      </c>
      <c r="AM298" s="57">
        <v>0</v>
      </c>
      <c r="AN298" s="70">
        <v>240</v>
      </c>
      <c r="AO298" s="70">
        <v>1124.9000000000001</v>
      </c>
      <c r="AP298" s="70">
        <v>0</v>
      </c>
      <c r="AQ298" s="57">
        <v>109301250</v>
      </c>
      <c r="AR298" s="57">
        <v>0</v>
      </c>
      <c r="AS298" s="57">
        <v>0</v>
      </c>
      <c r="AT298" s="57">
        <v>0</v>
      </c>
      <c r="AU298" s="57">
        <v>94957500</v>
      </c>
      <c r="AV298" s="58">
        <v>14343750</v>
      </c>
      <c r="AW298" s="58">
        <v>0</v>
      </c>
      <c r="AX298" s="58">
        <v>0</v>
      </c>
      <c r="AY298" s="57">
        <v>0</v>
      </c>
      <c r="AZ298" s="58">
        <v>0</v>
      </c>
      <c r="BA298" s="58">
        <v>0</v>
      </c>
      <c r="BB298" s="58">
        <v>41095999.999999985</v>
      </c>
      <c r="BC298" s="58">
        <v>0</v>
      </c>
      <c r="BD298" s="58">
        <v>0</v>
      </c>
      <c r="BE298" s="58">
        <v>41095999.999999985</v>
      </c>
      <c r="BF298" s="58">
        <v>0</v>
      </c>
      <c r="BG298" s="72">
        <v>240</v>
      </c>
      <c r="BH298" s="72">
        <v>1622</v>
      </c>
      <c r="BI298" s="72">
        <v>1382</v>
      </c>
      <c r="BJ298" s="72">
        <v>575.83333333333337</v>
      </c>
      <c r="BK298" s="72">
        <v>1622</v>
      </c>
      <c r="BL298" s="72">
        <v>1382</v>
      </c>
      <c r="BM298" s="72">
        <v>575.83333333333337</v>
      </c>
      <c r="BN298" s="150" t="s">
        <v>1353</v>
      </c>
      <c r="BO298" s="72" t="s">
        <v>1475</v>
      </c>
    </row>
    <row r="299" spans="1:67" ht="27.6" customHeight="1">
      <c r="A299" s="55">
        <v>290</v>
      </c>
      <c r="B299" s="145" t="s">
        <v>252</v>
      </c>
      <c r="C299" s="147" t="s">
        <v>948</v>
      </c>
      <c r="D299" s="148" t="s">
        <v>645</v>
      </c>
      <c r="E299" s="145">
        <v>6</v>
      </c>
      <c r="F299" s="146" t="s">
        <v>1247</v>
      </c>
      <c r="G299" s="70">
        <v>0</v>
      </c>
      <c r="H299" s="57">
        <v>0</v>
      </c>
      <c r="I299" s="57">
        <v>0</v>
      </c>
      <c r="J299" s="57">
        <v>0</v>
      </c>
      <c r="K299" s="70">
        <v>0</v>
      </c>
      <c r="L299" s="57">
        <v>0</v>
      </c>
      <c r="M299" s="57">
        <v>0</v>
      </c>
      <c r="N299" s="57">
        <v>0</v>
      </c>
      <c r="O299" s="70">
        <v>61.400000000000006</v>
      </c>
      <c r="P299" s="57">
        <v>6293500.0000000009</v>
      </c>
      <c r="Q299" s="57">
        <v>0</v>
      </c>
      <c r="R299" s="57">
        <v>6293500</v>
      </c>
      <c r="S299" s="70">
        <v>92.2</v>
      </c>
      <c r="T299" s="57">
        <v>9450500</v>
      </c>
      <c r="U299" s="57">
        <v>0</v>
      </c>
      <c r="V299" s="57">
        <v>9450500</v>
      </c>
      <c r="W299" s="57"/>
      <c r="X299" s="57"/>
      <c r="Y299" s="57"/>
      <c r="Z299" s="57">
        <v>225000</v>
      </c>
      <c r="AA299" s="57">
        <v>0</v>
      </c>
      <c r="AB299" s="57">
        <v>225000</v>
      </c>
      <c r="AC299" s="59">
        <v>0</v>
      </c>
      <c r="AD299" s="59">
        <v>0</v>
      </c>
      <c r="AE299" s="59">
        <v>0</v>
      </c>
      <c r="AF299" s="59">
        <v>0</v>
      </c>
      <c r="AG299" s="59">
        <v>0</v>
      </c>
      <c r="AH299" s="59">
        <v>0</v>
      </c>
      <c r="AI299" s="57">
        <v>0</v>
      </c>
      <c r="AJ299" s="57">
        <v>0</v>
      </c>
      <c r="AK299" s="58">
        <v>0</v>
      </c>
      <c r="AL299" s="57">
        <v>0</v>
      </c>
      <c r="AM299" s="57">
        <v>0</v>
      </c>
      <c r="AN299" s="70">
        <v>287.5</v>
      </c>
      <c r="AO299" s="70">
        <v>1103.2</v>
      </c>
      <c r="AP299" s="70">
        <v>0</v>
      </c>
      <c r="AQ299" s="57">
        <v>101516250</v>
      </c>
      <c r="AR299" s="57">
        <v>0</v>
      </c>
      <c r="AS299" s="57">
        <v>0</v>
      </c>
      <c r="AT299" s="57">
        <v>0</v>
      </c>
      <c r="AU299" s="57">
        <v>7496500</v>
      </c>
      <c r="AV299" s="58">
        <v>94019750</v>
      </c>
      <c r="AW299" s="58">
        <v>0</v>
      </c>
      <c r="AX299" s="58">
        <v>0</v>
      </c>
      <c r="AY299" s="57">
        <v>0</v>
      </c>
      <c r="AZ299" s="58">
        <v>0</v>
      </c>
      <c r="BA299" s="58">
        <v>0</v>
      </c>
      <c r="BB299" s="58">
        <v>103695250</v>
      </c>
      <c r="BC299" s="58">
        <v>0</v>
      </c>
      <c r="BD299" s="58">
        <v>0</v>
      </c>
      <c r="BE299" s="58">
        <v>103695250</v>
      </c>
      <c r="BF299" s="58">
        <v>0</v>
      </c>
      <c r="BG299" s="72">
        <v>287.5</v>
      </c>
      <c r="BH299" s="72">
        <v>1256.8000000000002</v>
      </c>
      <c r="BI299" s="72">
        <v>969.30000000000018</v>
      </c>
      <c r="BJ299" s="72">
        <v>337.14782608695657</v>
      </c>
      <c r="BK299" s="72">
        <v>1256.8000000000002</v>
      </c>
      <c r="BL299" s="72">
        <v>969.30000000000018</v>
      </c>
      <c r="BM299" s="72">
        <v>337.14782608695657</v>
      </c>
      <c r="BN299" s="150" t="s">
        <v>1353</v>
      </c>
      <c r="BO299" s="72" t="s">
        <v>1475</v>
      </c>
    </row>
    <row r="300" spans="1:67" ht="27.6" customHeight="1">
      <c r="A300" s="55">
        <v>291</v>
      </c>
      <c r="B300" s="145" t="s">
        <v>243</v>
      </c>
      <c r="C300" s="147" t="s">
        <v>1458</v>
      </c>
      <c r="D300" s="148" t="s">
        <v>946</v>
      </c>
      <c r="E300" s="145">
        <v>6</v>
      </c>
      <c r="F300" s="146" t="s">
        <v>1247</v>
      </c>
      <c r="G300" s="70">
        <v>0</v>
      </c>
      <c r="H300" s="57">
        <v>0</v>
      </c>
      <c r="I300" s="57">
        <v>0</v>
      </c>
      <c r="J300" s="57">
        <v>0</v>
      </c>
      <c r="K300" s="70">
        <v>0</v>
      </c>
      <c r="L300" s="57">
        <v>0</v>
      </c>
      <c r="M300" s="57">
        <v>0</v>
      </c>
      <c r="N300" s="57">
        <v>0</v>
      </c>
      <c r="O300" s="70">
        <v>106.5</v>
      </c>
      <c r="P300" s="57">
        <v>10916250</v>
      </c>
      <c r="Q300" s="57">
        <v>0</v>
      </c>
      <c r="R300" s="57">
        <v>10916250</v>
      </c>
      <c r="S300" s="70">
        <v>61.500000000000007</v>
      </c>
      <c r="T300" s="57">
        <v>6303750.0000000009</v>
      </c>
      <c r="U300" s="57">
        <v>0</v>
      </c>
      <c r="V300" s="57">
        <v>6303750</v>
      </c>
      <c r="W300" s="57"/>
      <c r="X300" s="57"/>
      <c r="Y300" s="57"/>
      <c r="Z300" s="57">
        <v>225000</v>
      </c>
      <c r="AA300" s="57">
        <v>0</v>
      </c>
      <c r="AB300" s="57">
        <v>225000</v>
      </c>
      <c r="AC300" s="59">
        <v>0</v>
      </c>
      <c r="AD300" s="59">
        <v>0</v>
      </c>
      <c r="AE300" s="59">
        <v>0</v>
      </c>
      <c r="AF300" s="59">
        <v>0</v>
      </c>
      <c r="AG300" s="59">
        <v>0</v>
      </c>
      <c r="AH300" s="59">
        <v>0</v>
      </c>
      <c r="AI300" s="57">
        <v>0</v>
      </c>
      <c r="AJ300" s="57">
        <v>0</v>
      </c>
      <c r="AK300" s="58">
        <v>0</v>
      </c>
      <c r="AL300" s="57">
        <v>0</v>
      </c>
      <c r="AM300" s="57">
        <v>0</v>
      </c>
      <c r="AN300" s="70">
        <v>300</v>
      </c>
      <c r="AO300" s="70">
        <v>1192.0999999999999</v>
      </c>
      <c r="AP300" s="70">
        <v>0</v>
      </c>
      <c r="AQ300" s="57">
        <v>107561250</v>
      </c>
      <c r="AR300" s="57">
        <v>0</v>
      </c>
      <c r="AS300" s="57">
        <v>0</v>
      </c>
      <c r="AT300" s="57">
        <v>0</v>
      </c>
      <c r="AU300" s="57">
        <v>6906900</v>
      </c>
      <c r="AV300" s="58">
        <v>100654350</v>
      </c>
      <c r="AW300" s="58">
        <v>0</v>
      </c>
      <c r="AX300" s="58">
        <v>0</v>
      </c>
      <c r="AY300" s="57">
        <v>0</v>
      </c>
      <c r="AZ300" s="58">
        <v>0</v>
      </c>
      <c r="BA300" s="58">
        <v>0</v>
      </c>
      <c r="BB300" s="58">
        <v>107183100</v>
      </c>
      <c r="BC300" s="58">
        <v>0</v>
      </c>
      <c r="BD300" s="58">
        <v>0</v>
      </c>
      <c r="BE300" s="58">
        <v>107183100</v>
      </c>
      <c r="BF300" s="58">
        <v>0</v>
      </c>
      <c r="BG300" s="72">
        <v>300</v>
      </c>
      <c r="BH300" s="72">
        <v>1360.1</v>
      </c>
      <c r="BI300" s="72">
        <v>1060.0999999999999</v>
      </c>
      <c r="BJ300" s="72">
        <v>353.36666666666667</v>
      </c>
      <c r="BK300" s="72">
        <v>1360.1</v>
      </c>
      <c r="BL300" s="72">
        <v>1060.0999999999999</v>
      </c>
      <c r="BM300" s="72">
        <v>353.36666666666667</v>
      </c>
      <c r="BN300" s="150" t="s">
        <v>1353</v>
      </c>
      <c r="BO300" s="72" t="s">
        <v>1475</v>
      </c>
    </row>
    <row r="301" spans="1:67" ht="27.6" customHeight="1">
      <c r="A301" s="55">
        <v>292</v>
      </c>
      <c r="B301" s="145" t="s">
        <v>245</v>
      </c>
      <c r="C301" s="147" t="s">
        <v>952</v>
      </c>
      <c r="D301" s="148" t="s">
        <v>946</v>
      </c>
      <c r="E301" s="145">
        <v>6</v>
      </c>
      <c r="F301" s="146" t="s">
        <v>1248</v>
      </c>
      <c r="G301" s="70">
        <v>0</v>
      </c>
      <c r="H301" s="57">
        <v>0</v>
      </c>
      <c r="I301" s="57">
        <v>0</v>
      </c>
      <c r="J301" s="57">
        <v>0</v>
      </c>
      <c r="K301" s="70">
        <v>33.9</v>
      </c>
      <c r="L301" s="57">
        <v>3474750</v>
      </c>
      <c r="M301" s="57">
        <v>0</v>
      </c>
      <c r="N301" s="57">
        <v>3474750</v>
      </c>
      <c r="O301" s="70">
        <v>75.899999999999991</v>
      </c>
      <c r="P301" s="57">
        <v>7779749.9999999991</v>
      </c>
      <c r="Q301" s="57">
        <v>0</v>
      </c>
      <c r="R301" s="57">
        <v>7779750</v>
      </c>
      <c r="S301" s="70">
        <v>30.7</v>
      </c>
      <c r="T301" s="57">
        <v>3146750</v>
      </c>
      <c r="U301" s="57">
        <v>0</v>
      </c>
      <c r="V301" s="57">
        <v>3146750</v>
      </c>
      <c r="W301" s="57"/>
      <c r="X301" s="57"/>
      <c r="Y301" s="57"/>
      <c r="Z301" s="57">
        <v>562500</v>
      </c>
      <c r="AA301" s="57">
        <v>0</v>
      </c>
      <c r="AB301" s="57">
        <v>562500</v>
      </c>
      <c r="AC301" s="59">
        <v>0</v>
      </c>
      <c r="AD301" s="59">
        <v>0</v>
      </c>
      <c r="AE301" s="59">
        <v>0</v>
      </c>
      <c r="AF301" s="59">
        <v>0</v>
      </c>
      <c r="AG301" s="59">
        <v>0</v>
      </c>
      <c r="AH301" s="59">
        <v>0</v>
      </c>
      <c r="AI301" s="57">
        <v>0</v>
      </c>
      <c r="AJ301" s="57">
        <v>0</v>
      </c>
      <c r="AK301" s="58">
        <v>0</v>
      </c>
      <c r="AL301" s="57">
        <v>0</v>
      </c>
      <c r="AM301" s="57">
        <v>0</v>
      </c>
      <c r="AN301" s="70">
        <v>300</v>
      </c>
      <c r="AO301" s="70">
        <v>528.9</v>
      </c>
      <c r="AP301" s="70">
        <v>0</v>
      </c>
      <c r="AQ301" s="57">
        <v>31244850</v>
      </c>
      <c r="AR301" s="57">
        <v>0</v>
      </c>
      <c r="AS301" s="57">
        <v>0</v>
      </c>
      <c r="AT301" s="57">
        <v>0</v>
      </c>
      <c r="AU301" s="57">
        <v>10838100</v>
      </c>
      <c r="AV301" s="58">
        <v>20406750</v>
      </c>
      <c r="AW301" s="58">
        <v>0</v>
      </c>
      <c r="AX301" s="58">
        <v>0</v>
      </c>
      <c r="AY301" s="57">
        <v>0</v>
      </c>
      <c r="AZ301" s="58">
        <v>0</v>
      </c>
      <c r="BA301" s="58">
        <v>0</v>
      </c>
      <c r="BB301" s="58">
        <v>27590750</v>
      </c>
      <c r="BC301" s="58">
        <v>0</v>
      </c>
      <c r="BD301" s="58">
        <v>0</v>
      </c>
      <c r="BE301" s="58">
        <v>27590750</v>
      </c>
      <c r="BF301" s="58">
        <v>0</v>
      </c>
      <c r="BG301" s="72">
        <v>300</v>
      </c>
      <c r="BH301" s="72">
        <v>669.4</v>
      </c>
      <c r="BI301" s="72">
        <v>369.4</v>
      </c>
      <c r="BJ301" s="72">
        <v>123.13333333333331</v>
      </c>
      <c r="BK301" s="72">
        <v>669.4</v>
      </c>
      <c r="BL301" s="72">
        <v>369.4</v>
      </c>
      <c r="BM301" s="72">
        <v>123.13333333333331</v>
      </c>
      <c r="BN301" s="150" t="s">
        <v>1354</v>
      </c>
      <c r="BO301" s="72" t="s">
        <v>1474</v>
      </c>
    </row>
    <row r="302" spans="1:67" ht="27.6" customHeight="1">
      <c r="A302" s="55">
        <v>293</v>
      </c>
      <c r="B302" s="145" t="s">
        <v>246</v>
      </c>
      <c r="C302" s="147" t="s">
        <v>676</v>
      </c>
      <c r="D302" s="148" t="s">
        <v>632</v>
      </c>
      <c r="E302" s="145">
        <v>6</v>
      </c>
      <c r="F302" s="146" t="s">
        <v>1248</v>
      </c>
      <c r="G302" s="70">
        <v>0</v>
      </c>
      <c r="H302" s="57">
        <v>0</v>
      </c>
      <c r="I302" s="57">
        <v>0</v>
      </c>
      <c r="J302" s="57">
        <v>0</v>
      </c>
      <c r="K302" s="70">
        <v>32.799999999999997</v>
      </c>
      <c r="L302" s="57">
        <v>3362000</v>
      </c>
      <c r="M302" s="57">
        <v>0</v>
      </c>
      <c r="N302" s="57">
        <v>3362000</v>
      </c>
      <c r="O302" s="70">
        <v>60.7</v>
      </c>
      <c r="P302" s="57">
        <v>6221750</v>
      </c>
      <c r="Q302" s="57">
        <v>0</v>
      </c>
      <c r="R302" s="57">
        <v>6221750</v>
      </c>
      <c r="S302" s="70">
        <v>30.599999999999998</v>
      </c>
      <c r="T302" s="57">
        <v>3136500</v>
      </c>
      <c r="U302" s="57">
        <v>0</v>
      </c>
      <c r="V302" s="57">
        <v>3136500</v>
      </c>
      <c r="W302" s="57"/>
      <c r="X302" s="57"/>
      <c r="Y302" s="57"/>
      <c r="Z302" s="57">
        <v>450000</v>
      </c>
      <c r="AA302" s="57">
        <v>0</v>
      </c>
      <c r="AB302" s="57">
        <v>450000</v>
      </c>
      <c r="AC302" s="59">
        <v>0</v>
      </c>
      <c r="AD302" s="59">
        <v>0</v>
      </c>
      <c r="AE302" s="59">
        <v>0</v>
      </c>
      <c r="AF302" s="59">
        <v>0</v>
      </c>
      <c r="AG302" s="59">
        <v>0</v>
      </c>
      <c r="AH302" s="59">
        <v>0</v>
      </c>
      <c r="AI302" s="57">
        <v>0</v>
      </c>
      <c r="AJ302" s="57">
        <v>0</v>
      </c>
      <c r="AK302" s="58">
        <v>0</v>
      </c>
      <c r="AL302" s="57">
        <v>0</v>
      </c>
      <c r="AM302" s="57">
        <v>0</v>
      </c>
      <c r="AN302" s="70">
        <v>300</v>
      </c>
      <c r="AO302" s="70">
        <v>567.70000000000005</v>
      </c>
      <c r="AP302" s="70">
        <v>0</v>
      </c>
      <c r="AQ302" s="57">
        <v>38816500</v>
      </c>
      <c r="AR302" s="57">
        <v>0</v>
      </c>
      <c r="AS302" s="57">
        <v>0</v>
      </c>
      <c r="AT302" s="57">
        <v>0</v>
      </c>
      <c r="AU302" s="57">
        <v>11266500</v>
      </c>
      <c r="AV302" s="58">
        <v>27550000</v>
      </c>
      <c r="AW302" s="58">
        <v>0</v>
      </c>
      <c r="AX302" s="58">
        <v>0</v>
      </c>
      <c r="AY302" s="57">
        <v>0</v>
      </c>
      <c r="AZ302" s="58">
        <v>0</v>
      </c>
      <c r="BA302" s="58">
        <v>0</v>
      </c>
      <c r="BB302" s="58">
        <v>34498500</v>
      </c>
      <c r="BC302" s="58">
        <v>0</v>
      </c>
      <c r="BD302" s="58">
        <v>0</v>
      </c>
      <c r="BE302" s="58">
        <v>34498500</v>
      </c>
      <c r="BF302" s="58">
        <v>0</v>
      </c>
      <c r="BG302" s="72">
        <v>300</v>
      </c>
      <c r="BH302" s="72">
        <v>691.80000000000007</v>
      </c>
      <c r="BI302" s="72">
        <v>391.80000000000007</v>
      </c>
      <c r="BJ302" s="72">
        <v>130.60000000000002</v>
      </c>
      <c r="BK302" s="72">
        <v>691.80000000000007</v>
      </c>
      <c r="BL302" s="72">
        <v>391.80000000000007</v>
      </c>
      <c r="BM302" s="72">
        <v>130.60000000000002</v>
      </c>
      <c r="BN302" s="150" t="s">
        <v>1354</v>
      </c>
      <c r="BO302" s="72" t="s">
        <v>1474</v>
      </c>
    </row>
    <row r="303" spans="1:67" ht="27.6" customHeight="1">
      <c r="A303" s="55">
        <v>294</v>
      </c>
      <c r="B303" s="145" t="s">
        <v>247</v>
      </c>
      <c r="C303" s="147" t="s">
        <v>949</v>
      </c>
      <c r="D303" s="148" t="s">
        <v>950</v>
      </c>
      <c r="E303" s="145">
        <v>6</v>
      </c>
      <c r="F303" s="146" t="s">
        <v>1248</v>
      </c>
      <c r="G303" s="70">
        <v>0</v>
      </c>
      <c r="H303" s="57">
        <v>0</v>
      </c>
      <c r="I303" s="57">
        <v>0</v>
      </c>
      <c r="J303" s="57">
        <v>0</v>
      </c>
      <c r="K303" s="70">
        <v>0</v>
      </c>
      <c r="L303" s="57">
        <v>0</v>
      </c>
      <c r="M303" s="57">
        <v>0</v>
      </c>
      <c r="N303" s="57">
        <v>0</v>
      </c>
      <c r="O303" s="70">
        <v>61.000000000000007</v>
      </c>
      <c r="P303" s="57">
        <v>6252500.0000000009</v>
      </c>
      <c r="Q303" s="57">
        <v>0</v>
      </c>
      <c r="R303" s="57">
        <v>6252500</v>
      </c>
      <c r="S303" s="70">
        <v>75.8</v>
      </c>
      <c r="T303" s="57">
        <v>7769500</v>
      </c>
      <c r="U303" s="57">
        <v>0</v>
      </c>
      <c r="V303" s="57">
        <v>7769500</v>
      </c>
      <c r="W303" s="57"/>
      <c r="X303" s="57"/>
      <c r="Y303" s="57"/>
      <c r="Z303" s="57">
        <v>478000</v>
      </c>
      <c r="AA303" s="57">
        <v>0</v>
      </c>
      <c r="AB303" s="57">
        <v>478000</v>
      </c>
      <c r="AC303" s="59">
        <v>0</v>
      </c>
      <c r="AD303" s="59">
        <v>0</v>
      </c>
      <c r="AE303" s="59">
        <v>0</v>
      </c>
      <c r="AF303" s="59">
        <v>0</v>
      </c>
      <c r="AG303" s="59">
        <v>0</v>
      </c>
      <c r="AH303" s="59">
        <v>0</v>
      </c>
      <c r="AI303" s="57">
        <v>0</v>
      </c>
      <c r="AJ303" s="57">
        <v>0</v>
      </c>
      <c r="AK303" s="58">
        <v>0</v>
      </c>
      <c r="AL303" s="57">
        <v>0</v>
      </c>
      <c r="AM303" s="57">
        <v>0</v>
      </c>
      <c r="AN303" s="70">
        <v>255</v>
      </c>
      <c r="AO303" s="70">
        <v>416.9</v>
      </c>
      <c r="AP303" s="70">
        <v>0</v>
      </c>
      <c r="AQ303" s="57">
        <v>23475500</v>
      </c>
      <c r="AR303" s="57">
        <v>0</v>
      </c>
      <c r="AS303" s="57">
        <v>0</v>
      </c>
      <c r="AT303" s="57">
        <v>0</v>
      </c>
      <c r="AU303" s="57">
        <v>0</v>
      </c>
      <c r="AV303" s="58">
        <v>23475500</v>
      </c>
      <c r="AW303" s="58">
        <v>0</v>
      </c>
      <c r="AX303" s="58">
        <v>0</v>
      </c>
      <c r="AY303" s="57">
        <v>0</v>
      </c>
      <c r="AZ303" s="58">
        <v>0</v>
      </c>
      <c r="BA303" s="58">
        <v>0</v>
      </c>
      <c r="BB303" s="58">
        <v>31723000</v>
      </c>
      <c r="BC303" s="58">
        <v>0</v>
      </c>
      <c r="BD303" s="58">
        <v>0</v>
      </c>
      <c r="BE303" s="58">
        <v>31723000</v>
      </c>
      <c r="BF303" s="58">
        <v>0</v>
      </c>
      <c r="BG303" s="72">
        <v>255</v>
      </c>
      <c r="BH303" s="72">
        <v>553.70000000000005</v>
      </c>
      <c r="BI303" s="72">
        <v>298.70000000000005</v>
      </c>
      <c r="BJ303" s="72">
        <v>117.1372549019608</v>
      </c>
      <c r="BK303" s="72">
        <v>553.70000000000005</v>
      </c>
      <c r="BL303" s="72">
        <v>298.70000000000005</v>
      </c>
      <c r="BM303" s="72">
        <v>117.1372549019608</v>
      </c>
      <c r="BN303" s="150" t="s">
        <v>1354</v>
      </c>
      <c r="BO303" s="72" t="s">
        <v>1474</v>
      </c>
    </row>
    <row r="304" spans="1:67" ht="27.6" customHeight="1">
      <c r="A304" s="55">
        <v>295</v>
      </c>
      <c r="B304" s="145" t="s">
        <v>248</v>
      </c>
      <c r="C304" s="147" t="s">
        <v>951</v>
      </c>
      <c r="D304" s="148" t="s">
        <v>632</v>
      </c>
      <c r="E304" s="145">
        <v>6</v>
      </c>
      <c r="F304" s="146" t="s">
        <v>1248</v>
      </c>
      <c r="G304" s="70">
        <v>0</v>
      </c>
      <c r="H304" s="57">
        <v>0</v>
      </c>
      <c r="I304" s="57">
        <v>0</v>
      </c>
      <c r="J304" s="57">
        <v>0</v>
      </c>
      <c r="K304" s="70">
        <v>0</v>
      </c>
      <c r="L304" s="57">
        <v>0</v>
      </c>
      <c r="M304" s="57">
        <v>0</v>
      </c>
      <c r="N304" s="57">
        <v>0</v>
      </c>
      <c r="O304" s="70">
        <v>120.49999999999999</v>
      </c>
      <c r="P304" s="57">
        <v>12351249.999999998</v>
      </c>
      <c r="Q304" s="57">
        <v>0</v>
      </c>
      <c r="R304" s="57">
        <v>12351250</v>
      </c>
      <c r="S304" s="70">
        <v>60.800000000000004</v>
      </c>
      <c r="T304" s="57">
        <v>6232000</v>
      </c>
      <c r="U304" s="57">
        <v>0</v>
      </c>
      <c r="V304" s="57">
        <v>6232000</v>
      </c>
      <c r="W304" s="57"/>
      <c r="X304" s="57"/>
      <c r="Y304" s="57"/>
      <c r="Z304" s="57">
        <v>450000</v>
      </c>
      <c r="AA304" s="57">
        <v>0</v>
      </c>
      <c r="AB304" s="57">
        <v>450000</v>
      </c>
      <c r="AC304" s="59">
        <v>0</v>
      </c>
      <c r="AD304" s="59">
        <v>0</v>
      </c>
      <c r="AE304" s="59">
        <v>0</v>
      </c>
      <c r="AF304" s="59">
        <v>0</v>
      </c>
      <c r="AG304" s="59">
        <v>0</v>
      </c>
      <c r="AH304" s="59">
        <v>0</v>
      </c>
      <c r="AI304" s="57">
        <v>0</v>
      </c>
      <c r="AJ304" s="57">
        <v>0</v>
      </c>
      <c r="AK304" s="58">
        <v>0</v>
      </c>
      <c r="AL304" s="57">
        <v>0</v>
      </c>
      <c r="AM304" s="57">
        <v>0</v>
      </c>
      <c r="AN304" s="70">
        <v>270</v>
      </c>
      <c r="AO304" s="70">
        <v>489.1</v>
      </c>
      <c r="AP304" s="70">
        <v>0</v>
      </c>
      <c r="AQ304" s="57">
        <v>31769500</v>
      </c>
      <c r="AR304" s="57">
        <v>0</v>
      </c>
      <c r="AS304" s="57">
        <v>0</v>
      </c>
      <c r="AT304" s="57">
        <v>0</v>
      </c>
      <c r="AU304" s="57">
        <v>10744500</v>
      </c>
      <c r="AV304" s="58">
        <v>21025000</v>
      </c>
      <c r="AW304" s="58">
        <v>0</v>
      </c>
      <c r="AX304" s="58">
        <v>0</v>
      </c>
      <c r="AY304" s="57">
        <v>0</v>
      </c>
      <c r="AZ304" s="58">
        <v>0</v>
      </c>
      <c r="BA304" s="58">
        <v>0</v>
      </c>
      <c r="BB304" s="58">
        <v>27707000</v>
      </c>
      <c r="BC304" s="58">
        <v>0</v>
      </c>
      <c r="BD304" s="58">
        <v>0</v>
      </c>
      <c r="BE304" s="58">
        <v>27707000</v>
      </c>
      <c r="BF304" s="58">
        <v>0</v>
      </c>
      <c r="BG304" s="72">
        <v>270</v>
      </c>
      <c r="BH304" s="72">
        <v>670.4</v>
      </c>
      <c r="BI304" s="72">
        <v>400.4</v>
      </c>
      <c r="BJ304" s="72">
        <v>148.29629629629628</v>
      </c>
      <c r="BK304" s="72">
        <v>670.4</v>
      </c>
      <c r="BL304" s="72">
        <v>400.4</v>
      </c>
      <c r="BM304" s="72">
        <v>148.29629629629628</v>
      </c>
      <c r="BN304" s="150" t="s">
        <v>1354</v>
      </c>
      <c r="BO304" s="72" t="s">
        <v>1474</v>
      </c>
    </row>
    <row r="305" spans="1:67" ht="27.6" customHeight="1">
      <c r="A305" s="55">
        <v>296</v>
      </c>
      <c r="B305" s="145" t="s">
        <v>249</v>
      </c>
      <c r="C305" s="147" t="s">
        <v>954</v>
      </c>
      <c r="D305" s="148" t="s">
        <v>955</v>
      </c>
      <c r="E305" s="145">
        <v>6</v>
      </c>
      <c r="F305" s="146" t="s">
        <v>1248</v>
      </c>
      <c r="G305" s="70">
        <v>0</v>
      </c>
      <c r="H305" s="57">
        <v>0</v>
      </c>
      <c r="I305" s="57">
        <v>0</v>
      </c>
      <c r="J305" s="57">
        <v>0</v>
      </c>
      <c r="K305" s="70">
        <v>0</v>
      </c>
      <c r="L305" s="57">
        <v>0</v>
      </c>
      <c r="M305" s="57">
        <v>0</v>
      </c>
      <c r="N305" s="57">
        <v>0</v>
      </c>
      <c r="O305" s="70">
        <v>0</v>
      </c>
      <c r="P305" s="57">
        <v>0</v>
      </c>
      <c r="Q305" s="57">
        <v>0</v>
      </c>
      <c r="R305" s="57">
        <v>0</v>
      </c>
      <c r="S305" s="70">
        <v>0</v>
      </c>
      <c r="T305" s="57">
        <v>0</v>
      </c>
      <c r="U305" s="57">
        <v>0</v>
      </c>
      <c r="V305" s="57">
        <v>0</v>
      </c>
      <c r="W305" s="57"/>
      <c r="X305" s="57"/>
      <c r="Y305" s="57"/>
      <c r="Z305" s="57">
        <v>450000</v>
      </c>
      <c r="AA305" s="57">
        <v>0</v>
      </c>
      <c r="AB305" s="57">
        <v>450000</v>
      </c>
      <c r="AC305" s="59">
        <v>0</v>
      </c>
      <c r="AD305" s="59">
        <v>0</v>
      </c>
      <c r="AE305" s="59">
        <v>0</v>
      </c>
      <c r="AF305" s="59">
        <v>0</v>
      </c>
      <c r="AG305" s="59">
        <v>0</v>
      </c>
      <c r="AH305" s="59">
        <v>0</v>
      </c>
      <c r="AI305" s="57">
        <v>0</v>
      </c>
      <c r="AJ305" s="57">
        <v>0</v>
      </c>
      <c r="AK305" s="58">
        <v>0</v>
      </c>
      <c r="AL305" s="57">
        <v>0</v>
      </c>
      <c r="AM305" s="57">
        <v>0</v>
      </c>
      <c r="AN305" s="70">
        <v>300</v>
      </c>
      <c r="AO305" s="70">
        <v>476.9</v>
      </c>
      <c r="AP305" s="70">
        <v>0</v>
      </c>
      <c r="AQ305" s="57">
        <v>25650500</v>
      </c>
      <c r="AR305" s="57">
        <v>0</v>
      </c>
      <c r="AS305" s="57">
        <v>0</v>
      </c>
      <c r="AT305" s="57">
        <v>0</v>
      </c>
      <c r="AU305" s="57">
        <v>5292500</v>
      </c>
      <c r="AV305" s="58">
        <v>20358000</v>
      </c>
      <c r="AW305" s="58">
        <v>0</v>
      </c>
      <c r="AX305" s="58">
        <v>0</v>
      </c>
      <c r="AY305" s="57">
        <v>0</v>
      </c>
      <c r="AZ305" s="58">
        <v>0</v>
      </c>
      <c r="BA305" s="58">
        <v>0</v>
      </c>
      <c r="BB305" s="58">
        <v>20808000</v>
      </c>
      <c r="BC305" s="58">
        <v>0</v>
      </c>
      <c r="BD305" s="58">
        <v>0</v>
      </c>
      <c r="BE305" s="58">
        <v>20808000</v>
      </c>
      <c r="BF305" s="58">
        <v>0</v>
      </c>
      <c r="BG305" s="72">
        <v>300</v>
      </c>
      <c r="BH305" s="72">
        <v>476.9</v>
      </c>
      <c r="BI305" s="72">
        <v>176.89999999999998</v>
      </c>
      <c r="BJ305" s="72">
        <v>58.966666666666654</v>
      </c>
      <c r="BK305" s="72">
        <v>476.9</v>
      </c>
      <c r="BL305" s="72">
        <v>176.89999999999998</v>
      </c>
      <c r="BM305" s="72">
        <v>58.966666666666654</v>
      </c>
      <c r="BN305" s="150" t="s">
        <v>1354</v>
      </c>
      <c r="BO305" s="72" t="s">
        <v>1474</v>
      </c>
    </row>
    <row r="306" spans="1:67" ht="27.6" customHeight="1">
      <c r="A306" s="55">
        <v>297</v>
      </c>
      <c r="B306" s="145" t="s">
        <v>250</v>
      </c>
      <c r="C306" s="147" t="s">
        <v>1459</v>
      </c>
      <c r="D306" s="148" t="s">
        <v>709</v>
      </c>
      <c r="E306" s="145">
        <v>6</v>
      </c>
      <c r="F306" s="146" t="s">
        <v>1248</v>
      </c>
      <c r="G306" s="70">
        <v>47.8</v>
      </c>
      <c r="H306" s="57">
        <v>4899500</v>
      </c>
      <c r="I306" s="57">
        <v>0</v>
      </c>
      <c r="J306" s="57">
        <v>4899500</v>
      </c>
      <c r="K306" s="70">
        <v>0</v>
      </c>
      <c r="L306" s="57">
        <v>0</v>
      </c>
      <c r="M306" s="57">
        <v>0</v>
      </c>
      <c r="N306" s="57">
        <v>0</v>
      </c>
      <c r="O306" s="70">
        <v>60.7</v>
      </c>
      <c r="P306" s="57">
        <v>6221750</v>
      </c>
      <c r="Q306" s="57">
        <v>0</v>
      </c>
      <c r="R306" s="57">
        <v>6221750</v>
      </c>
      <c r="S306" s="70">
        <v>60.800000000000004</v>
      </c>
      <c r="T306" s="57">
        <v>6232000</v>
      </c>
      <c r="U306" s="57">
        <v>0</v>
      </c>
      <c r="V306" s="57">
        <v>6232000</v>
      </c>
      <c r="W306" s="57"/>
      <c r="X306" s="57"/>
      <c r="Y306" s="57"/>
      <c r="Z306" s="57">
        <v>562500</v>
      </c>
      <c r="AA306" s="57">
        <v>0</v>
      </c>
      <c r="AB306" s="57">
        <v>562500</v>
      </c>
      <c r="AC306" s="59">
        <v>0</v>
      </c>
      <c r="AD306" s="59">
        <v>0</v>
      </c>
      <c r="AE306" s="59">
        <v>0</v>
      </c>
      <c r="AF306" s="59">
        <v>0</v>
      </c>
      <c r="AG306" s="59">
        <v>0</v>
      </c>
      <c r="AH306" s="59">
        <v>0</v>
      </c>
      <c r="AI306" s="57">
        <v>0</v>
      </c>
      <c r="AJ306" s="57">
        <v>0</v>
      </c>
      <c r="AK306" s="58">
        <v>0</v>
      </c>
      <c r="AL306" s="57">
        <v>0</v>
      </c>
      <c r="AM306" s="57">
        <v>0</v>
      </c>
      <c r="AN306" s="70">
        <v>110</v>
      </c>
      <c r="AO306" s="70">
        <v>199.29999999999998</v>
      </c>
      <c r="AP306" s="70">
        <v>0</v>
      </c>
      <c r="AQ306" s="57">
        <v>12189450</v>
      </c>
      <c r="AR306" s="57">
        <v>0</v>
      </c>
      <c r="AS306" s="57">
        <v>0</v>
      </c>
      <c r="AT306" s="57">
        <v>0</v>
      </c>
      <c r="AU306" s="57">
        <v>7753200</v>
      </c>
      <c r="AV306" s="58">
        <v>4436250</v>
      </c>
      <c r="AW306" s="58">
        <v>0</v>
      </c>
      <c r="AX306" s="58">
        <v>0</v>
      </c>
      <c r="AY306" s="57">
        <v>0</v>
      </c>
      <c r="AZ306" s="58">
        <v>0</v>
      </c>
      <c r="BA306" s="58">
        <v>0</v>
      </c>
      <c r="BB306" s="58">
        <v>11230750</v>
      </c>
      <c r="BC306" s="58">
        <v>0</v>
      </c>
      <c r="BD306" s="58">
        <v>0</v>
      </c>
      <c r="BE306" s="58">
        <v>11230750</v>
      </c>
      <c r="BF306" s="58">
        <v>0</v>
      </c>
      <c r="BG306" s="72">
        <v>110</v>
      </c>
      <c r="BH306" s="72">
        <v>368.6</v>
      </c>
      <c r="BI306" s="72">
        <v>258.60000000000002</v>
      </c>
      <c r="BJ306" s="72">
        <v>235.09090909090909</v>
      </c>
      <c r="BK306" s="72">
        <v>368.6</v>
      </c>
      <c r="BL306" s="72">
        <v>258.60000000000002</v>
      </c>
      <c r="BM306" s="72">
        <v>235.09090909090909</v>
      </c>
      <c r="BN306" s="150" t="s">
        <v>1354</v>
      </c>
      <c r="BO306" s="72" t="s">
        <v>1474</v>
      </c>
    </row>
    <row r="307" spans="1:67" ht="27.6" customHeight="1">
      <c r="A307" s="55">
        <v>298</v>
      </c>
      <c r="B307" s="145" t="s">
        <v>251</v>
      </c>
      <c r="C307" s="147" t="s">
        <v>616</v>
      </c>
      <c r="D307" s="148" t="s">
        <v>895</v>
      </c>
      <c r="E307" s="145">
        <v>6</v>
      </c>
      <c r="F307" s="146" t="s">
        <v>1248</v>
      </c>
      <c r="G307" s="70">
        <v>0</v>
      </c>
      <c r="H307" s="57">
        <v>0</v>
      </c>
      <c r="I307" s="57">
        <v>0</v>
      </c>
      <c r="J307" s="57">
        <v>0</v>
      </c>
      <c r="K307" s="70">
        <v>0</v>
      </c>
      <c r="L307" s="57">
        <v>0</v>
      </c>
      <c r="M307" s="57">
        <v>0</v>
      </c>
      <c r="N307" s="57">
        <v>0</v>
      </c>
      <c r="O307" s="70">
        <v>60.7</v>
      </c>
      <c r="P307" s="57">
        <v>6221750</v>
      </c>
      <c r="Q307" s="57">
        <v>0</v>
      </c>
      <c r="R307" s="57">
        <v>6221750</v>
      </c>
      <c r="S307" s="70">
        <v>91.3</v>
      </c>
      <c r="T307" s="57">
        <v>9358250</v>
      </c>
      <c r="U307" s="57">
        <v>0</v>
      </c>
      <c r="V307" s="57">
        <v>9358250</v>
      </c>
      <c r="W307" s="57"/>
      <c r="X307" s="57"/>
      <c r="Y307" s="57"/>
      <c r="Z307" s="57">
        <v>597500</v>
      </c>
      <c r="AA307" s="57">
        <v>0</v>
      </c>
      <c r="AB307" s="57">
        <v>597500</v>
      </c>
      <c r="AC307" s="59">
        <v>0</v>
      </c>
      <c r="AD307" s="59">
        <v>0</v>
      </c>
      <c r="AE307" s="59">
        <v>0</v>
      </c>
      <c r="AF307" s="59">
        <v>0</v>
      </c>
      <c r="AG307" s="59">
        <v>0</v>
      </c>
      <c r="AH307" s="59">
        <v>0</v>
      </c>
      <c r="AI307" s="57">
        <v>0</v>
      </c>
      <c r="AJ307" s="57">
        <v>0</v>
      </c>
      <c r="AK307" s="58">
        <v>0</v>
      </c>
      <c r="AL307" s="57">
        <v>0</v>
      </c>
      <c r="AM307" s="57">
        <v>0</v>
      </c>
      <c r="AN307" s="70">
        <v>300</v>
      </c>
      <c r="AO307" s="70">
        <v>577.19999999999993</v>
      </c>
      <c r="AP307" s="70">
        <v>0</v>
      </c>
      <c r="AQ307" s="57">
        <v>40194000</v>
      </c>
      <c r="AR307" s="57">
        <v>0</v>
      </c>
      <c r="AS307" s="57">
        <v>0</v>
      </c>
      <c r="AT307" s="57">
        <v>0</v>
      </c>
      <c r="AU307" s="57">
        <v>0</v>
      </c>
      <c r="AV307" s="58">
        <v>40194000</v>
      </c>
      <c r="AW307" s="58">
        <v>0</v>
      </c>
      <c r="AX307" s="58">
        <v>0</v>
      </c>
      <c r="AY307" s="57">
        <v>0</v>
      </c>
      <c r="AZ307" s="58">
        <v>0</v>
      </c>
      <c r="BA307" s="58">
        <v>0</v>
      </c>
      <c r="BB307" s="58">
        <v>50149750</v>
      </c>
      <c r="BC307" s="58">
        <v>0</v>
      </c>
      <c r="BD307" s="58">
        <v>0</v>
      </c>
      <c r="BE307" s="58">
        <v>50149750</v>
      </c>
      <c r="BF307" s="58">
        <v>0</v>
      </c>
      <c r="BG307" s="72">
        <v>300</v>
      </c>
      <c r="BH307" s="72">
        <v>729.19999999999993</v>
      </c>
      <c r="BI307" s="72">
        <v>429.19999999999993</v>
      </c>
      <c r="BJ307" s="72">
        <v>143.06666666666666</v>
      </c>
      <c r="BK307" s="72">
        <v>729.19999999999993</v>
      </c>
      <c r="BL307" s="72">
        <v>429.19999999999993</v>
      </c>
      <c r="BM307" s="72">
        <v>143.06666666666666</v>
      </c>
      <c r="BN307" s="150" t="s">
        <v>1354</v>
      </c>
      <c r="BO307" s="72" t="s">
        <v>1474</v>
      </c>
    </row>
    <row r="308" spans="1:67" ht="27.6" customHeight="1">
      <c r="A308" s="55">
        <v>299</v>
      </c>
      <c r="B308" s="145" t="s">
        <v>254</v>
      </c>
      <c r="C308" s="147" t="s">
        <v>953</v>
      </c>
      <c r="D308" s="148" t="s">
        <v>817</v>
      </c>
      <c r="E308" s="145">
        <v>6</v>
      </c>
      <c r="F308" s="146" t="s">
        <v>1248</v>
      </c>
      <c r="G308" s="70">
        <v>0</v>
      </c>
      <c r="H308" s="57">
        <v>0</v>
      </c>
      <c r="I308" s="57">
        <v>0</v>
      </c>
      <c r="J308" s="57">
        <v>0</v>
      </c>
      <c r="K308" s="70">
        <v>0</v>
      </c>
      <c r="L308" s="57">
        <v>0</v>
      </c>
      <c r="M308" s="57">
        <v>0</v>
      </c>
      <c r="N308" s="57">
        <v>0</v>
      </c>
      <c r="O308" s="70">
        <v>60.400000000000006</v>
      </c>
      <c r="P308" s="57">
        <v>6191000.0000000009</v>
      </c>
      <c r="Q308" s="57">
        <v>0</v>
      </c>
      <c r="R308" s="57">
        <v>6191000</v>
      </c>
      <c r="S308" s="70">
        <v>61.1</v>
      </c>
      <c r="T308" s="57">
        <v>6262750</v>
      </c>
      <c r="U308" s="57">
        <v>0</v>
      </c>
      <c r="V308" s="57">
        <v>6262750</v>
      </c>
      <c r="W308" s="57"/>
      <c r="X308" s="57"/>
      <c r="Y308" s="57"/>
      <c r="Z308" s="57">
        <v>597500</v>
      </c>
      <c r="AA308" s="57">
        <v>0</v>
      </c>
      <c r="AB308" s="57">
        <v>597500</v>
      </c>
      <c r="AC308" s="59">
        <v>0</v>
      </c>
      <c r="AD308" s="59">
        <v>0</v>
      </c>
      <c r="AE308" s="59">
        <v>0</v>
      </c>
      <c r="AF308" s="59">
        <v>0</v>
      </c>
      <c r="AG308" s="59">
        <v>0</v>
      </c>
      <c r="AH308" s="59">
        <v>0</v>
      </c>
      <c r="AI308" s="57">
        <v>0</v>
      </c>
      <c r="AJ308" s="57">
        <v>0</v>
      </c>
      <c r="AK308" s="58">
        <v>0</v>
      </c>
      <c r="AL308" s="57">
        <v>0</v>
      </c>
      <c r="AM308" s="57">
        <v>0</v>
      </c>
      <c r="AN308" s="70">
        <v>180</v>
      </c>
      <c r="AO308" s="70">
        <v>216.70000000000002</v>
      </c>
      <c r="AP308" s="70">
        <v>0</v>
      </c>
      <c r="AQ308" s="57">
        <v>5633450</v>
      </c>
      <c r="AR308" s="57">
        <v>0</v>
      </c>
      <c r="AS308" s="57">
        <v>0</v>
      </c>
      <c r="AT308" s="57">
        <v>0</v>
      </c>
      <c r="AU308" s="57">
        <v>0</v>
      </c>
      <c r="AV308" s="58">
        <v>5633450</v>
      </c>
      <c r="AW308" s="58">
        <v>0</v>
      </c>
      <c r="AX308" s="58">
        <v>0</v>
      </c>
      <c r="AY308" s="57">
        <v>0</v>
      </c>
      <c r="AZ308" s="58">
        <v>0</v>
      </c>
      <c r="BA308" s="58">
        <v>0</v>
      </c>
      <c r="BB308" s="58">
        <v>12493700</v>
      </c>
      <c r="BC308" s="58">
        <v>0</v>
      </c>
      <c r="BD308" s="58">
        <v>0</v>
      </c>
      <c r="BE308" s="58">
        <v>12493700</v>
      </c>
      <c r="BF308" s="58">
        <v>0</v>
      </c>
      <c r="BG308" s="72">
        <v>180</v>
      </c>
      <c r="BH308" s="72">
        <v>338.20000000000005</v>
      </c>
      <c r="BI308" s="72">
        <v>158.20000000000005</v>
      </c>
      <c r="BJ308" s="72">
        <v>87.888888888888914</v>
      </c>
      <c r="BK308" s="72">
        <v>338.20000000000005</v>
      </c>
      <c r="BL308" s="72">
        <v>158.20000000000005</v>
      </c>
      <c r="BM308" s="72">
        <v>87.888888888888914</v>
      </c>
      <c r="BN308" s="150" t="s">
        <v>1354</v>
      </c>
      <c r="BO308" s="72" t="s">
        <v>1474</v>
      </c>
    </row>
    <row r="309" spans="1:67" ht="27.6" customHeight="1">
      <c r="A309" s="55">
        <v>300</v>
      </c>
      <c r="B309" s="145" t="s">
        <v>255</v>
      </c>
      <c r="C309" s="147" t="s">
        <v>904</v>
      </c>
      <c r="D309" s="148" t="s">
        <v>645</v>
      </c>
      <c r="E309" s="145">
        <v>6</v>
      </c>
      <c r="F309" s="146" t="s">
        <v>1249</v>
      </c>
      <c r="G309" s="70">
        <v>0</v>
      </c>
      <c r="H309" s="57">
        <v>0</v>
      </c>
      <c r="I309" s="57">
        <v>0</v>
      </c>
      <c r="J309" s="57">
        <v>0</v>
      </c>
      <c r="K309" s="70">
        <v>0</v>
      </c>
      <c r="L309" s="57">
        <v>0</v>
      </c>
      <c r="M309" s="57">
        <v>0</v>
      </c>
      <c r="N309" s="57">
        <v>0</v>
      </c>
      <c r="O309" s="70">
        <v>30.3</v>
      </c>
      <c r="P309" s="57">
        <v>3105750</v>
      </c>
      <c r="Q309" s="57">
        <v>0</v>
      </c>
      <c r="R309" s="57">
        <v>3105750</v>
      </c>
      <c r="S309" s="70">
        <v>181.89999999999998</v>
      </c>
      <c r="T309" s="57">
        <v>18644749.999999996</v>
      </c>
      <c r="U309" s="57">
        <v>0</v>
      </c>
      <c r="V309" s="57">
        <v>18644749.999999996</v>
      </c>
      <c r="W309" s="57"/>
      <c r="X309" s="57"/>
      <c r="Y309" s="57"/>
      <c r="Z309" s="57">
        <v>0</v>
      </c>
      <c r="AA309" s="57">
        <v>0</v>
      </c>
      <c r="AB309" s="57">
        <v>0</v>
      </c>
      <c r="AC309" s="59">
        <v>120</v>
      </c>
      <c r="AD309" s="59">
        <v>6</v>
      </c>
      <c r="AE309" s="59">
        <v>0</v>
      </c>
      <c r="AF309" s="59">
        <v>0</v>
      </c>
      <c r="AG309" s="59">
        <v>120</v>
      </c>
      <c r="AH309" s="59">
        <v>6</v>
      </c>
      <c r="AI309" s="57">
        <v>6300000</v>
      </c>
      <c r="AJ309" s="57">
        <v>0</v>
      </c>
      <c r="AK309" s="58">
        <v>0</v>
      </c>
      <c r="AL309" s="57">
        <v>6300000</v>
      </c>
      <c r="AM309" s="57">
        <v>0</v>
      </c>
      <c r="AN309" s="70">
        <v>240</v>
      </c>
      <c r="AO309" s="70">
        <v>897</v>
      </c>
      <c r="AP309" s="70">
        <v>0</v>
      </c>
      <c r="AQ309" s="57">
        <v>83611500</v>
      </c>
      <c r="AR309" s="57">
        <v>0</v>
      </c>
      <c r="AS309" s="57">
        <v>0</v>
      </c>
      <c r="AT309" s="57">
        <v>0</v>
      </c>
      <c r="AU309" s="57">
        <v>46542600</v>
      </c>
      <c r="AV309" s="58">
        <v>37068900</v>
      </c>
      <c r="AW309" s="58">
        <v>0</v>
      </c>
      <c r="AX309" s="58">
        <v>0</v>
      </c>
      <c r="AY309" s="57">
        <v>0</v>
      </c>
      <c r="AZ309" s="58">
        <v>0</v>
      </c>
      <c r="BA309" s="58">
        <v>0</v>
      </c>
      <c r="BB309" s="58">
        <v>62013650</v>
      </c>
      <c r="BC309" s="58">
        <v>0</v>
      </c>
      <c r="BD309" s="58">
        <v>0</v>
      </c>
      <c r="BE309" s="58">
        <v>62013650</v>
      </c>
      <c r="BF309" s="58">
        <v>0</v>
      </c>
      <c r="BG309" s="72">
        <v>240</v>
      </c>
      <c r="BH309" s="72">
        <v>1115.2</v>
      </c>
      <c r="BI309" s="72">
        <v>875.2</v>
      </c>
      <c r="BJ309" s="72">
        <v>364.66666666666669</v>
      </c>
      <c r="BK309" s="72">
        <v>1109.2</v>
      </c>
      <c r="BL309" s="72">
        <v>869.2</v>
      </c>
      <c r="BM309" s="72">
        <v>362.16666666666669</v>
      </c>
      <c r="BN309" s="150" t="s">
        <v>1355</v>
      </c>
      <c r="BO309" s="72" t="s">
        <v>1475</v>
      </c>
    </row>
    <row r="310" spans="1:67" ht="27.6" customHeight="1">
      <c r="A310" s="55">
        <v>301</v>
      </c>
      <c r="B310" s="145" t="s">
        <v>256</v>
      </c>
      <c r="C310" s="147" t="s">
        <v>957</v>
      </c>
      <c r="D310" s="148" t="s">
        <v>749</v>
      </c>
      <c r="E310" s="145">
        <v>6</v>
      </c>
      <c r="F310" s="146" t="s">
        <v>1249</v>
      </c>
      <c r="G310" s="70">
        <v>0</v>
      </c>
      <c r="H310" s="57">
        <v>0</v>
      </c>
      <c r="I310" s="57">
        <v>0</v>
      </c>
      <c r="J310" s="57">
        <v>0</v>
      </c>
      <c r="K310" s="70">
        <v>0</v>
      </c>
      <c r="L310" s="57">
        <v>0</v>
      </c>
      <c r="M310" s="57">
        <v>0</v>
      </c>
      <c r="N310" s="57">
        <v>0</v>
      </c>
      <c r="O310" s="70">
        <v>90.399999999999991</v>
      </c>
      <c r="P310" s="57">
        <v>9266000</v>
      </c>
      <c r="Q310" s="57">
        <v>0</v>
      </c>
      <c r="R310" s="57">
        <v>9266000</v>
      </c>
      <c r="S310" s="70">
        <v>60.6</v>
      </c>
      <c r="T310" s="57">
        <v>6211500</v>
      </c>
      <c r="U310" s="57">
        <v>0</v>
      </c>
      <c r="V310" s="57">
        <v>6211500</v>
      </c>
      <c r="W310" s="57"/>
      <c r="X310" s="57"/>
      <c r="Y310" s="57"/>
      <c r="Z310" s="57">
        <v>0</v>
      </c>
      <c r="AA310" s="57">
        <v>0</v>
      </c>
      <c r="AB310" s="57">
        <v>0</v>
      </c>
      <c r="AC310" s="59">
        <v>120</v>
      </c>
      <c r="AD310" s="59">
        <v>6</v>
      </c>
      <c r="AE310" s="59">
        <v>0</v>
      </c>
      <c r="AF310" s="59">
        <v>0</v>
      </c>
      <c r="AG310" s="59">
        <v>120</v>
      </c>
      <c r="AH310" s="59">
        <v>6</v>
      </c>
      <c r="AI310" s="57">
        <v>6300000</v>
      </c>
      <c r="AJ310" s="57">
        <v>0</v>
      </c>
      <c r="AK310" s="58">
        <v>0</v>
      </c>
      <c r="AL310" s="57">
        <v>6300000</v>
      </c>
      <c r="AM310" s="57">
        <v>0</v>
      </c>
      <c r="AN310" s="70">
        <v>75</v>
      </c>
      <c r="AO310" s="70">
        <v>697.9</v>
      </c>
      <c r="AP310" s="70">
        <v>0</v>
      </c>
      <c r="AQ310" s="57">
        <v>82086550</v>
      </c>
      <c r="AR310" s="57">
        <v>0</v>
      </c>
      <c r="AS310" s="57">
        <v>0</v>
      </c>
      <c r="AT310" s="57">
        <v>0</v>
      </c>
      <c r="AU310" s="57">
        <v>82086550</v>
      </c>
      <c r="AV310" s="58">
        <v>0</v>
      </c>
      <c r="AW310" s="58">
        <v>0</v>
      </c>
      <c r="AX310" s="58">
        <v>0</v>
      </c>
      <c r="AY310" s="57">
        <v>0</v>
      </c>
      <c r="AZ310" s="58">
        <v>0</v>
      </c>
      <c r="BA310" s="58">
        <v>0</v>
      </c>
      <c r="BB310" s="58">
        <v>12511500</v>
      </c>
      <c r="BC310" s="58">
        <v>0</v>
      </c>
      <c r="BD310" s="58">
        <v>0</v>
      </c>
      <c r="BE310" s="58">
        <v>12511500</v>
      </c>
      <c r="BF310" s="58">
        <v>0</v>
      </c>
      <c r="BG310" s="72">
        <v>75</v>
      </c>
      <c r="BH310" s="72">
        <v>854.9</v>
      </c>
      <c r="BI310" s="72">
        <v>779.9</v>
      </c>
      <c r="BJ310" s="72">
        <v>1039.8666666666668</v>
      </c>
      <c r="BK310" s="72">
        <v>848.9</v>
      </c>
      <c r="BL310" s="72">
        <v>773.9</v>
      </c>
      <c r="BM310" s="72">
        <v>1031.8666666666668</v>
      </c>
      <c r="BN310" s="150" t="s">
        <v>1355</v>
      </c>
      <c r="BO310" s="72" t="s">
        <v>1475</v>
      </c>
    </row>
    <row r="311" spans="1:67" ht="27.6" customHeight="1">
      <c r="A311" s="55">
        <v>302</v>
      </c>
      <c r="B311" s="145" t="s">
        <v>257</v>
      </c>
      <c r="C311" s="147" t="s">
        <v>792</v>
      </c>
      <c r="D311" s="148" t="s">
        <v>946</v>
      </c>
      <c r="E311" s="145">
        <v>6</v>
      </c>
      <c r="F311" s="146" t="s">
        <v>1249</v>
      </c>
      <c r="G311" s="70">
        <v>0</v>
      </c>
      <c r="H311" s="57">
        <v>0</v>
      </c>
      <c r="I311" s="57">
        <v>0</v>
      </c>
      <c r="J311" s="57">
        <v>0</v>
      </c>
      <c r="K311" s="70">
        <v>0</v>
      </c>
      <c r="L311" s="57">
        <v>0</v>
      </c>
      <c r="M311" s="57">
        <v>0</v>
      </c>
      <c r="N311" s="57">
        <v>0</v>
      </c>
      <c r="O311" s="70">
        <v>90.7</v>
      </c>
      <c r="P311" s="57">
        <v>9296750</v>
      </c>
      <c r="Q311" s="57">
        <v>0</v>
      </c>
      <c r="R311" s="57">
        <v>9296750</v>
      </c>
      <c r="S311" s="70">
        <v>150.99999999999997</v>
      </c>
      <c r="T311" s="57">
        <v>15477499.999999996</v>
      </c>
      <c r="U311" s="57">
        <v>0</v>
      </c>
      <c r="V311" s="57">
        <v>15477499.999999996</v>
      </c>
      <c r="W311" s="57"/>
      <c r="X311" s="57"/>
      <c r="Y311" s="57"/>
      <c r="Z311" s="57">
        <v>0</v>
      </c>
      <c r="AA311" s="57">
        <v>0</v>
      </c>
      <c r="AB311" s="57">
        <v>0</v>
      </c>
      <c r="AC311" s="59">
        <v>100</v>
      </c>
      <c r="AD311" s="59">
        <v>5</v>
      </c>
      <c r="AE311" s="59">
        <v>0</v>
      </c>
      <c r="AF311" s="59">
        <v>0</v>
      </c>
      <c r="AG311" s="59">
        <v>100</v>
      </c>
      <c r="AH311" s="59">
        <v>5</v>
      </c>
      <c r="AI311" s="57">
        <v>5250000</v>
      </c>
      <c r="AJ311" s="57">
        <v>0</v>
      </c>
      <c r="AK311" s="58">
        <v>0</v>
      </c>
      <c r="AL311" s="57">
        <v>5250000</v>
      </c>
      <c r="AM311" s="57">
        <v>0</v>
      </c>
      <c r="AN311" s="70">
        <v>300</v>
      </c>
      <c r="AO311" s="70">
        <v>442.9</v>
      </c>
      <c r="AP311" s="70">
        <v>0</v>
      </c>
      <c r="AQ311" s="57">
        <v>19505850</v>
      </c>
      <c r="AR311" s="57">
        <v>0</v>
      </c>
      <c r="AS311" s="57">
        <v>0</v>
      </c>
      <c r="AT311" s="57">
        <v>0</v>
      </c>
      <c r="AU311" s="57">
        <v>0</v>
      </c>
      <c r="AV311" s="58">
        <v>19505850</v>
      </c>
      <c r="AW311" s="58">
        <v>0</v>
      </c>
      <c r="AX311" s="58">
        <v>0</v>
      </c>
      <c r="AY311" s="57">
        <v>0</v>
      </c>
      <c r="AZ311" s="58">
        <v>0</v>
      </c>
      <c r="BA311" s="58">
        <v>0</v>
      </c>
      <c r="BB311" s="58">
        <v>40233350</v>
      </c>
      <c r="BC311" s="58">
        <v>0</v>
      </c>
      <c r="BD311" s="58">
        <v>0</v>
      </c>
      <c r="BE311" s="58">
        <v>40233350</v>
      </c>
      <c r="BF311" s="58">
        <v>0</v>
      </c>
      <c r="BG311" s="72">
        <v>300</v>
      </c>
      <c r="BH311" s="72">
        <v>689.59999999999991</v>
      </c>
      <c r="BI311" s="72">
        <v>389.59999999999991</v>
      </c>
      <c r="BJ311" s="72">
        <v>129.86666666666665</v>
      </c>
      <c r="BK311" s="72">
        <v>684.59999999999991</v>
      </c>
      <c r="BL311" s="72">
        <v>384.59999999999991</v>
      </c>
      <c r="BM311" s="72">
        <v>128.19999999999999</v>
      </c>
      <c r="BN311" s="150" t="s">
        <v>1355</v>
      </c>
      <c r="BO311" s="72" t="s">
        <v>1474</v>
      </c>
    </row>
    <row r="312" spans="1:67" ht="27.6" customHeight="1">
      <c r="A312" s="55">
        <v>303</v>
      </c>
      <c r="B312" s="145" t="s">
        <v>258</v>
      </c>
      <c r="C312" s="147" t="s">
        <v>612</v>
      </c>
      <c r="D312" s="148" t="s">
        <v>958</v>
      </c>
      <c r="E312" s="145">
        <v>6</v>
      </c>
      <c r="F312" s="146" t="s">
        <v>1249</v>
      </c>
      <c r="G312" s="70">
        <v>0</v>
      </c>
      <c r="H312" s="57">
        <v>0</v>
      </c>
      <c r="I312" s="57">
        <v>0</v>
      </c>
      <c r="J312" s="57">
        <v>0</v>
      </c>
      <c r="K312" s="70">
        <v>0</v>
      </c>
      <c r="L312" s="57">
        <v>0</v>
      </c>
      <c r="M312" s="57">
        <v>0</v>
      </c>
      <c r="N312" s="57">
        <v>0</v>
      </c>
      <c r="O312" s="70">
        <v>181.19999999999996</v>
      </c>
      <c r="P312" s="57">
        <v>18572999.999999996</v>
      </c>
      <c r="Q312" s="57">
        <v>0</v>
      </c>
      <c r="R312" s="57">
        <v>18573000</v>
      </c>
      <c r="S312" s="70">
        <v>166.7</v>
      </c>
      <c r="T312" s="57">
        <v>17086750</v>
      </c>
      <c r="U312" s="57">
        <v>0</v>
      </c>
      <c r="V312" s="57">
        <v>17086750</v>
      </c>
      <c r="W312" s="57"/>
      <c r="X312" s="57"/>
      <c r="Y312" s="57"/>
      <c r="Z312" s="57">
        <v>0</v>
      </c>
      <c r="AA312" s="57">
        <v>0</v>
      </c>
      <c r="AB312" s="57">
        <v>0</v>
      </c>
      <c r="AC312" s="59">
        <v>180</v>
      </c>
      <c r="AD312" s="59">
        <v>9</v>
      </c>
      <c r="AE312" s="59">
        <v>0</v>
      </c>
      <c r="AF312" s="59">
        <v>0</v>
      </c>
      <c r="AG312" s="59">
        <v>180</v>
      </c>
      <c r="AH312" s="59">
        <v>9</v>
      </c>
      <c r="AI312" s="57">
        <v>9450000</v>
      </c>
      <c r="AJ312" s="57">
        <v>0</v>
      </c>
      <c r="AK312" s="58">
        <v>0</v>
      </c>
      <c r="AL312" s="57">
        <v>9450000</v>
      </c>
      <c r="AM312" s="57">
        <v>0</v>
      </c>
      <c r="AN312" s="70">
        <v>255</v>
      </c>
      <c r="AO312" s="70">
        <v>721</v>
      </c>
      <c r="AP312" s="70">
        <v>0</v>
      </c>
      <c r="AQ312" s="57">
        <v>62175000</v>
      </c>
      <c r="AR312" s="57">
        <v>0</v>
      </c>
      <c r="AS312" s="57">
        <v>0</v>
      </c>
      <c r="AT312" s="57">
        <v>0</v>
      </c>
      <c r="AU312" s="57">
        <v>48810000</v>
      </c>
      <c r="AV312" s="58">
        <v>13365000</v>
      </c>
      <c r="AW312" s="58">
        <v>0</v>
      </c>
      <c r="AX312" s="58">
        <v>0</v>
      </c>
      <c r="AY312" s="57">
        <v>0</v>
      </c>
      <c r="AZ312" s="58">
        <v>0</v>
      </c>
      <c r="BA312" s="58">
        <v>0</v>
      </c>
      <c r="BB312" s="58">
        <v>39901750</v>
      </c>
      <c r="BC312" s="58">
        <v>0</v>
      </c>
      <c r="BD312" s="58">
        <v>0</v>
      </c>
      <c r="BE312" s="58">
        <v>39901750</v>
      </c>
      <c r="BF312" s="58">
        <v>0</v>
      </c>
      <c r="BG312" s="72">
        <v>255</v>
      </c>
      <c r="BH312" s="72">
        <v>1077.9000000000001</v>
      </c>
      <c r="BI312" s="72">
        <v>822.90000000000009</v>
      </c>
      <c r="BJ312" s="72">
        <v>322.70588235294122</v>
      </c>
      <c r="BK312" s="72">
        <v>1068.9000000000001</v>
      </c>
      <c r="BL312" s="72">
        <v>813.90000000000009</v>
      </c>
      <c r="BM312" s="72">
        <v>319.17647058823536</v>
      </c>
      <c r="BN312" s="150" t="s">
        <v>1355</v>
      </c>
      <c r="BO312" s="72" t="s">
        <v>1475</v>
      </c>
    </row>
    <row r="313" spans="1:67" ht="27.6" customHeight="1">
      <c r="A313" s="55">
        <v>304</v>
      </c>
      <c r="B313" s="145" t="s">
        <v>259</v>
      </c>
      <c r="C313" s="147" t="s">
        <v>682</v>
      </c>
      <c r="D313" s="148" t="s">
        <v>679</v>
      </c>
      <c r="E313" s="145">
        <v>6</v>
      </c>
      <c r="F313" s="146" t="s">
        <v>1249</v>
      </c>
      <c r="G313" s="70">
        <v>0</v>
      </c>
      <c r="H313" s="57">
        <v>0</v>
      </c>
      <c r="I313" s="57">
        <v>0</v>
      </c>
      <c r="J313" s="57">
        <v>0</v>
      </c>
      <c r="K313" s="70">
        <v>0</v>
      </c>
      <c r="L313" s="57">
        <v>0</v>
      </c>
      <c r="M313" s="57">
        <v>0</v>
      </c>
      <c r="N313" s="57">
        <v>0</v>
      </c>
      <c r="O313" s="70">
        <v>166.59999999999997</v>
      </c>
      <c r="P313" s="57">
        <v>17076499.999999996</v>
      </c>
      <c r="Q313" s="57">
        <v>0</v>
      </c>
      <c r="R313" s="57">
        <v>17076500</v>
      </c>
      <c r="S313" s="70">
        <v>151.79999999999998</v>
      </c>
      <c r="T313" s="57">
        <v>15559499.999999998</v>
      </c>
      <c r="U313" s="57">
        <v>0</v>
      </c>
      <c r="V313" s="57">
        <v>15559499.999999993</v>
      </c>
      <c r="W313" s="57"/>
      <c r="X313" s="57"/>
      <c r="Y313" s="57"/>
      <c r="Z313" s="57">
        <v>0</v>
      </c>
      <c r="AA313" s="57">
        <v>0</v>
      </c>
      <c r="AB313" s="57">
        <v>0</v>
      </c>
      <c r="AC313" s="59">
        <v>100</v>
      </c>
      <c r="AD313" s="59">
        <v>5</v>
      </c>
      <c r="AE313" s="59">
        <v>0</v>
      </c>
      <c r="AF313" s="59">
        <v>0</v>
      </c>
      <c r="AG313" s="59">
        <v>100</v>
      </c>
      <c r="AH313" s="59">
        <v>5</v>
      </c>
      <c r="AI313" s="57">
        <v>5250000</v>
      </c>
      <c r="AJ313" s="57">
        <v>0</v>
      </c>
      <c r="AK313" s="58">
        <v>0</v>
      </c>
      <c r="AL313" s="57">
        <v>5250000</v>
      </c>
      <c r="AM313" s="57">
        <v>0</v>
      </c>
      <c r="AN313" s="70">
        <v>90</v>
      </c>
      <c r="AO313" s="70">
        <v>691.7</v>
      </c>
      <c r="AP313" s="70">
        <v>0</v>
      </c>
      <c r="AQ313" s="57">
        <v>79553150</v>
      </c>
      <c r="AR313" s="57">
        <v>0</v>
      </c>
      <c r="AS313" s="57">
        <v>0</v>
      </c>
      <c r="AT313" s="57">
        <v>0</v>
      </c>
      <c r="AU313" s="57">
        <v>54625450</v>
      </c>
      <c r="AV313" s="58">
        <v>24927700</v>
      </c>
      <c r="AW313" s="58">
        <v>0</v>
      </c>
      <c r="AX313" s="58">
        <v>0</v>
      </c>
      <c r="AY313" s="57">
        <v>0</v>
      </c>
      <c r="AZ313" s="58">
        <v>0</v>
      </c>
      <c r="BA313" s="58">
        <v>0</v>
      </c>
      <c r="BB313" s="58">
        <v>45737199.999999993</v>
      </c>
      <c r="BC313" s="58">
        <v>0</v>
      </c>
      <c r="BD313" s="58">
        <v>0</v>
      </c>
      <c r="BE313" s="58">
        <v>45737199.999999993</v>
      </c>
      <c r="BF313" s="58">
        <v>0</v>
      </c>
      <c r="BG313" s="72">
        <v>90</v>
      </c>
      <c r="BH313" s="72">
        <v>1015.1</v>
      </c>
      <c r="BI313" s="72">
        <v>925.1</v>
      </c>
      <c r="BJ313" s="72">
        <v>1027.8888888888889</v>
      </c>
      <c r="BK313" s="72">
        <v>1010.1</v>
      </c>
      <c r="BL313" s="72">
        <v>920.1</v>
      </c>
      <c r="BM313" s="72">
        <v>1022.3333333333333</v>
      </c>
      <c r="BN313" s="150" t="s">
        <v>1355</v>
      </c>
      <c r="BO313" s="72" t="s">
        <v>1475</v>
      </c>
    </row>
    <row r="314" spans="1:67" ht="27.6" customHeight="1">
      <c r="A314" s="55">
        <v>305</v>
      </c>
      <c r="B314" s="145" t="s">
        <v>260</v>
      </c>
      <c r="C314" s="147" t="s">
        <v>959</v>
      </c>
      <c r="D314" s="148" t="s">
        <v>659</v>
      </c>
      <c r="E314" s="145">
        <v>6</v>
      </c>
      <c r="F314" s="146" t="s">
        <v>1249</v>
      </c>
      <c r="G314" s="70">
        <v>0</v>
      </c>
      <c r="H314" s="57">
        <v>0</v>
      </c>
      <c r="I314" s="57">
        <v>0</v>
      </c>
      <c r="J314" s="57">
        <v>0</v>
      </c>
      <c r="K314" s="70">
        <v>0</v>
      </c>
      <c r="L314" s="57">
        <v>0</v>
      </c>
      <c r="M314" s="57">
        <v>0</v>
      </c>
      <c r="N314" s="57">
        <v>0</v>
      </c>
      <c r="O314" s="70">
        <v>91.300000000000011</v>
      </c>
      <c r="P314" s="57">
        <v>9358250.0000000019</v>
      </c>
      <c r="Q314" s="57">
        <v>0</v>
      </c>
      <c r="R314" s="57">
        <v>9358250</v>
      </c>
      <c r="S314" s="70">
        <v>91.7</v>
      </c>
      <c r="T314" s="57">
        <v>9399250</v>
      </c>
      <c r="U314" s="57">
        <v>0</v>
      </c>
      <c r="V314" s="57">
        <v>9399250</v>
      </c>
      <c r="W314" s="57"/>
      <c r="X314" s="57"/>
      <c r="Y314" s="57"/>
      <c r="Z314" s="57">
        <v>0</v>
      </c>
      <c r="AA314" s="57">
        <v>0</v>
      </c>
      <c r="AB314" s="57">
        <v>0</v>
      </c>
      <c r="AC314" s="59">
        <v>0</v>
      </c>
      <c r="AD314" s="59">
        <v>0</v>
      </c>
      <c r="AE314" s="59">
        <v>0</v>
      </c>
      <c r="AF314" s="59">
        <v>0</v>
      </c>
      <c r="AG314" s="59">
        <v>0</v>
      </c>
      <c r="AH314" s="59">
        <v>0</v>
      </c>
      <c r="AI314" s="57">
        <v>0</v>
      </c>
      <c r="AJ314" s="57">
        <v>0</v>
      </c>
      <c r="AK314" s="58">
        <v>0</v>
      </c>
      <c r="AL314" s="57">
        <v>0</v>
      </c>
      <c r="AM314" s="57">
        <v>0</v>
      </c>
      <c r="AN314" s="70">
        <v>300</v>
      </c>
      <c r="AO314" s="70">
        <v>1248</v>
      </c>
      <c r="AP314" s="70">
        <v>0</v>
      </c>
      <c r="AQ314" s="57">
        <v>120936000</v>
      </c>
      <c r="AR314" s="57">
        <v>0</v>
      </c>
      <c r="AS314" s="57">
        <v>0</v>
      </c>
      <c r="AT314" s="57">
        <v>0</v>
      </c>
      <c r="AU314" s="57">
        <v>73673750</v>
      </c>
      <c r="AV314" s="58">
        <v>47262250</v>
      </c>
      <c r="AW314" s="58">
        <v>0</v>
      </c>
      <c r="AX314" s="58">
        <v>0</v>
      </c>
      <c r="AY314" s="57">
        <v>0</v>
      </c>
      <c r="AZ314" s="58">
        <v>0</v>
      </c>
      <c r="BA314" s="58">
        <v>0</v>
      </c>
      <c r="BB314" s="58">
        <v>56661500</v>
      </c>
      <c r="BC314" s="58">
        <v>0</v>
      </c>
      <c r="BD314" s="58">
        <v>0</v>
      </c>
      <c r="BE314" s="58">
        <v>56661500</v>
      </c>
      <c r="BF314" s="58">
        <v>0</v>
      </c>
      <c r="BG314" s="72">
        <v>300</v>
      </c>
      <c r="BH314" s="72">
        <v>1431</v>
      </c>
      <c r="BI314" s="72">
        <v>1131</v>
      </c>
      <c r="BJ314" s="72">
        <v>377</v>
      </c>
      <c r="BK314" s="72">
        <v>1431</v>
      </c>
      <c r="BL314" s="72">
        <v>1131</v>
      </c>
      <c r="BM314" s="72">
        <v>377</v>
      </c>
      <c r="BN314" s="150" t="s">
        <v>1355</v>
      </c>
      <c r="BO314" s="72" t="s">
        <v>1475</v>
      </c>
    </row>
    <row r="315" spans="1:67" ht="27.6" customHeight="1">
      <c r="A315" s="55">
        <v>306</v>
      </c>
      <c r="B315" s="145" t="s">
        <v>261</v>
      </c>
      <c r="C315" s="147" t="s">
        <v>956</v>
      </c>
      <c r="D315" s="148" t="s">
        <v>659</v>
      </c>
      <c r="E315" s="145">
        <v>6</v>
      </c>
      <c r="F315" s="146" t="s">
        <v>1249</v>
      </c>
      <c r="G315" s="70">
        <v>0</v>
      </c>
      <c r="H315" s="57">
        <v>0</v>
      </c>
      <c r="I315" s="57">
        <v>0</v>
      </c>
      <c r="J315" s="57">
        <v>0</v>
      </c>
      <c r="K315" s="70">
        <v>0</v>
      </c>
      <c r="L315" s="57">
        <v>0</v>
      </c>
      <c r="M315" s="57">
        <v>0</v>
      </c>
      <c r="N315" s="57">
        <v>0</v>
      </c>
      <c r="O315" s="70">
        <v>150.79999999999995</v>
      </c>
      <c r="P315" s="57">
        <v>15456999.999999994</v>
      </c>
      <c r="Q315" s="57">
        <v>0</v>
      </c>
      <c r="R315" s="57">
        <v>15457000</v>
      </c>
      <c r="S315" s="70">
        <v>136.39999999999998</v>
      </c>
      <c r="T315" s="57">
        <v>13980999.999999998</v>
      </c>
      <c r="U315" s="57">
        <v>0</v>
      </c>
      <c r="V315" s="57">
        <v>13980999.999999993</v>
      </c>
      <c r="W315" s="57"/>
      <c r="X315" s="57"/>
      <c r="Y315" s="57"/>
      <c r="Z315" s="57">
        <v>0</v>
      </c>
      <c r="AA315" s="57">
        <v>0</v>
      </c>
      <c r="AB315" s="57">
        <v>0</v>
      </c>
      <c r="AC315" s="59">
        <v>160</v>
      </c>
      <c r="AD315" s="59">
        <v>8</v>
      </c>
      <c r="AE315" s="59">
        <v>0</v>
      </c>
      <c r="AF315" s="59">
        <v>0</v>
      </c>
      <c r="AG315" s="59">
        <v>160</v>
      </c>
      <c r="AH315" s="59">
        <v>8</v>
      </c>
      <c r="AI315" s="57">
        <v>8400000</v>
      </c>
      <c r="AJ315" s="57">
        <v>0</v>
      </c>
      <c r="AK315" s="58">
        <v>0</v>
      </c>
      <c r="AL315" s="57">
        <v>8400000</v>
      </c>
      <c r="AM315" s="57">
        <v>0</v>
      </c>
      <c r="AN315" s="70">
        <v>96.25</v>
      </c>
      <c r="AO315" s="70">
        <v>552.9</v>
      </c>
      <c r="AP315" s="70">
        <v>0</v>
      </c>
      <c r="AQ315" s="57">
        <v>56023125</v>
      </c>
      <c r="AR315" s="57">
        <v>0</v>
      </c>
      <c r="AS315" s="57">
        <v>0</v>
      </c>
      <c r="AT315" s="57">
        <v>0</v>
      </c>
      <c r="AU315" s="57">
        <v>47501250</v>
      </c>
      <c r="AV315" s="58">
        <v>8521875</v>
      </c>
      <c r="AW315" s="58">
        <v>0</v>
      </c>
      <c r="AX315" s="58">
        <v>0</v>
      </c>
      <c r="AY315" s="57">
        <v>0</v>
      </c>
      <c r="AZ315" s="58">
        <v>0</v>
      </c>
      <c r="BA315" s="58">
        <v>0</v>
      </c>
      <c r="BB315" s="58">
        <v>30902874.999999993</v>
      </c>
      <c r="BC315" s="58">
        <v>0</v>
      </c>
      <c r="BD315" s="58">
        <v>0</v>
      </c>
      <c r="BE315" s="58">
        <v>30902874.999999993</v>
      </c>
      <c r="BF315" s="58">
        <v>0</v>
      </c>
      <c r="BG315" s="72">
        <v>96.25</v>
      </c>
      <c r="BH315" s="72">
        <v>848.09999999999991</v>
      </c>
      <c r="BI315" s="72">
        <v>751.84999999999991</v>
      </c>
      <c r="BJ315" s="72">
        <v>781.142857142857</v>
      </c>
      <c r="BK315" s="72">
        <v>840.09999999999991</v>
      </c>
      <c r="BL315" s="72">
        <v>743.84999999999991</v>
      </c>
      <c r="BM315" s="72">
        <v>772.83116883116872</v>
      </c>
      <c r="BN315" s="150" t="s">
        <v>1355</v>
      </c>
      <c r="BO315" s="72" t="s">
        <v>1475</v>
      </c>
    </row>
    <row r="316" spans="1:67" ht="27.6" customHeight="1">
      <c r="A316" s="55">
        <v>307</v>
      </c>
      <c r="B316" s="145" t="s">
        <v>1195</v>
      </c>
      <c r="C316" s="147" t="s">
        <v>1194</v>
      </c>
      <c r="D316" s="148" t="s">
        <v>999</v>
      </c>
      <c r="E316" s="145">
        <v>6</v>
      </c>
      <c r="F316" s="146" t="s">
        <v>1249</v>
      </c>
      <c r="G316" s="70">
        <v>49.5</v>
      </c>
      <c r="H316" s="57">
        <v>5073750</v>
      </c>
      <c r="I316" s="57">
        <v>0</v>
      </c>
      <c r="J316" s="57">
        <v>5073750</v>
      </c>
      <c r="K316" s="70">
        <v>0</v>
      </c>
      <c r="L316" s="57">
        <v>0</v>
      </c>
      <c r="M316" s="57">
        <v>0</v>
      </c>
      <c r="N316" s="57">
        <v>0</v>
      </c>
      <c r="O316" s="70">
        <v>30.599999999999998</v>
      </c>
      <c r="P316" s="57">
        <v>3136500</v>
      </c>
      <c r="Q316" s="57">
        <v>0</v>
      </c>
      <c r="R316" s="57">
        <v>3136500</v>
      </c>
      <c r="S316" s="70">
        <v>0</v>
      </c>
      <c r="T316" s="57">
        <v>0</v>
      </c>
      <c r="U316" s="57">
        <v>0</v>
      </c>
      <c r="V316" s="57">
        <v>0</v>
      </c>
      <c r="W316" s="57"/>
      <c r="X316" s="57"/>
      <c r="Y316" s="57"/>
      <c r="Z316" s="57">
        <v>0</v>
      </c>
      <c r="AA316" s="57">
        <v>0</v>
      </c>
      <c r="AB316" s="57">
        <v>0</v>
      </c>
      <c r="AC316" s="59">
        <v>0</v>
      </c>
      <c r="AD316" s="59">
        <v>0</v>
      </c>
      <c r="AE316" s="59">
        <v>0</v>
      </c>
      <c r="AF316" s="59">
        <v>0</v>
      </c>
      <c r="AG316" s="59">
        <v>0</v>
      </c>
      <c r="AH316" s="59">
        <v>0</v>
      </c>
      <c r="AI316" s="57">
        <v>0</v>
      </c>
      <c r="AJ316" s="57">
        <v>0</v>
      </c>
      <c r="AK316" s="58">
        <v>0</v>
      </c>
      <c r="AL316" s="57">
        <v>0</v>
      </c>
      <c r="AM316" s="57">
        <v>0</v>
      </c>
      <c r="AN316" s="70">
        <v>120</v>
      </c>
      <c r="AO316" s="70">
        <v>417.5</v>
      </c>
      <c r="AP316" s="70">
        <v>0</v>
      </c>
      <c r="AQ316" s="57">
        <v>38080000</v>
      </c>
      <c r="AR316" s="57">
        <v>0</v>
      </c>
      <c r="AS316" s="57">
        <v>0</v>
      </c>
      <c r="AT316" s="57">
        <v>0</v>
      </c>
      <c r="AU316" s="57">
        <v>38080000</v>
      </c>
      <c r="AV316" s="58">
        <v>0</v>
      </c>
      <c r="AW316" s="58">
        <v>0</v>
      </c>
      <c r="AX316" s="58">
        <v>0</v>
      </c>
      <c r="AY316" s="57">
        <v>0</v>
      </c>
      <c r="AZ316" s="58">
        <v>0</v>
      </c>
      <c r="BA316" s="58">
        <v>0</v>
      </c>
      <c r="BB316" s="58">
        <v>0</v>
      </c>
      <c r="BC316" s="58">
        <v>0</v>
      </c>
      <c r="BD316" s="58">
        <v>0</v>
      </c>
      <c r="BE316" s="58">
        <v>0</v>
      </c>
      <c r="BF316" s="58">
        <v>0</v>
      </c>
      <c r="BG316" s="72">
        <v>120</v>
      </c>
      <c r="BH316" s="72">
        <v>497.6</v>
      </c>
      <c r="BI316" s="72">
        <v>377.6</v>
      </c>
      <c r="BJ316" s="72">
        <v>314.66666666666669</v>
      </c>
      <c r="BK316" s="72">
        <v>497.6</v>
      </c>
      <c r="BL316" s="72">
        <v>377.6</v>
      </c>
      <c r="BM316" s="72">
        <v>314.66666666666669</v>
      </c>
      <c r="BN316" s="150" t="s">
        <v>1355</v>
      </c>
      <c r="BO316" s="72" t="s">
        <v>1474</v>
      </c>
    </row>
    <row r="317" spans="1:67" ht="27.6" customHeight="1">
      <c r="A317" s="55">
        <v>308</v>
      </c>
      <c r="B317" s="145" t="s">
        <v>1193</v>
      </c>
      <c r="C317" s="147" t="s">
        <v>1196</v>
      </c>
      <c r="D317" s="148" t="s">
        <v>672</v>
      </c>
      <c r="E317" s="145">
        <v>6</v>
      </c>
      <c r="F317" s="146" t="s">
        <v>1249</v>
      </c>
      <c r="G317" s="70">
        <v>0</v>
      </c>
      <c r="H317" s="57">
        <v>0</v>
      </c>
      <c r="I317" s="57">
        <v>0</v>
      </c>
      <c r="J317" s="57">
        <v>0</v>
      </c>
      <c r="K317" s="70">
        <v>37.1</v>
      </c>
      <c r="L317" s="57">
        <v>3802750</v>
      </c>
      <c r="M317" s="57">
        <v>0</v>
      </c>
      <c r="N317" s="57">
        <v>3802750</v>
      </c>
      <c r="O317" s="70">
        <v>61.000000000000007</v>
      </c>
      <c r="P317" s="57">
        <v>6252500.0000000009</v>
      </c>
      <c r="Q317" s="57">
        <v>0</v>
      </c>
      <c r="R317" s="57">
        <v>6252500</v>
      </c>
      <c r="S317" s="70">
        <v>199.3</v>
      </c>
      <c r="T317" s="57">
        <v>20428250</v>
      </c>
      <c r="U317" s="57">
        <v>0</v>
      </c>
      <c r="V317" s="57">
        <v>20428250</v>
      </c>
      <c r="W317" s="57"/>
      <c r="X317" s="57"/>
      <c r="Y317" s="57"/>
      <c r="Z317" s="57">
        <v>0</v>
      </c>
      <c r="AA317" s="57">
        <v>0</v>
      </c>
      <c r="AB317" s="57">
        <v>0</v>
      </c>
      <c r="AC317" s="59">
        <v>60</v>
      </c>
      <c r="AD317" s="59">
        <v>3</v>
      </c>
      <c r="AE317" s="59">
        <v>0</v>
      </c>
      <c r="AF317" s="59">
        <v>0</v>
      </c>
      <c r="AG317" s="59">
        <v>60</v>
      </c>
      <c r="AH317" s="59">
        <v>3</v>
      </c>
      <c r="AI317" s="57">
        <v>3150000</v>
      </c>
      <c r="AJ317" s="57">
        <v>0</v>
      </c>
      <c r="AK317" s="58">
        <v>0</v>
      </c>
      <c r="AL317" s="57">
        <v>3150000</v>
      </c>
      <c r="AM317" s="57">
        <v>0</v>
      </c>
      <c r="AN317" s="70">
        <v>180</v>
      </c>
      <c r="AO317" s="70">
        <v>564.29999999999995</v>
      </c>
      <c r="AP317" s="70">
        <v>0</v>
      </c>
      <c r="AQ317" s="57">
        <v>47883750</v>
      </c>
      <c r="AR317" s="57">
        <v>0</v>
      </c>
      <c r="AS317" s="57">
        <v>0</v>
      </c>
      <c r="AT317" s="57">
        <v>0</v>
      </c>
      <c r="AU317" s="57">
        <v>33920000</v>
      </c>
      <c r="AV317" s="58">
        <v>13963750</v>
      </c>
      <c r="AW317" s="58">
        <v>0</v>
      </c>
      <c r="AX317" s="58">
        <v>0</v>
      </c>
      <c r="AY317" s="57">
        <v>0</v>
      </c>
      <c r="AZ317" s="58">
        <v>0</v>
      </c>
      <c r="BA317" s="58">
        <v>0</v>
      </c>
      <c r="BB317" s="58">
        <v>41344750</v>
      </c>
      <c r="BC317" s="58">
        <v>0</v>
      </c>
      <c r="BD317" s="58">
        <v>0</v>
      </c>
      <c r="BE317" s="58">
        <v>41344750</v>
      </c>
      <c r="BF317" s="58">
        <v>0</v>
      </c>
      <c r="BG317" s="72">
        <v>180</v>
      </c>
      <c r="BH317" s="72">
        <v>864.7</v>
      </c>
      <c r="BI317" s="72">
        <v>684.7</v>
      </c>
      <c r="BJ317" s="72">
        <v>380.38888888888891</v>
      </c>
      <c r="BK317" s="72">
        <v>861.7</v>
      </c>
      <c r="BL317" s="72">
        <v>681.7</v>
      </c>
      <c r="BM317" s="72">
        <v>378.72222222222223</v>
      </c>
      <c r="BN317" s="150" t="s">
        <v>1355</v>
      </c>
      <c r="BO317" s="72" t="s">
        <v>1475</v>
      </c>
    </row>
    <row r="318" spans="1:67" ht="27.6" customHeight="1">
      <c r="A318" s="55">
        <v>309</v>
      </c>
      <c r="B318" s="145" t="s">
        <v>262</v>
      </c>
      <c r="C318" s="147" t="s">
        <v>904</v>
      </c>
      <c r="D318" s="148" t="s">
        <v>802</v>
      </c>
      <c r="E318" s="145">
        <v>6</v>
      </c>
      <c r="F318" s="146" t="s">
        <v>1250</v>
      </c>
      <c r="G318" s="70">
        <v>0</v>
      </c>
      <c r="H318" s="57">
        <v>0</v>
      </c>
      <c r="I318" s="57">
        <v>0</v>
      </c>
      <c r="J318" s="57">
        <v>0</v>
      </c>
      <c r="K318" s="70">
        <v>0</v>
      </c>
      <c r="L318" s="57">
        <v>0</v>
      </c>
      <c r="M318" s="57">
        <v>0</v>
      </c>
      <c r="N318" s="57">
        <v>0</v>
      </c>
      <c r="O318" s="70">
        <v>30.1</v>
      </c>
      <c r="P318" s="57">
        <v>3085250</v>
      </c>
      <c r="Q318" s="57">
        <v>0</v>
      </c>
      <c r="R318" s="57">
        <v>3085250</v>
      </c>
      <c r="S318" s="70">
        <v>30.1</v>
      </c>
      <c r="T318" s="57">
        <v>3085250</v>
      </c>
      <c r="U318" s="57">
        <v>0</v>
      </c>
      <c r="V318" s="57">
        <v>3085250</v>
      </c>
      <c r="W318" s="57"/>
      <c r="X318" s="57"/>
      <c r="Y318" s="57"/>
      <c r="Z318" s="57">
        <v>0</v>
      </c>
      <c r="AA318" s="57">
        <v>0</v>
      </c>
      <c r="AB318" s="57">
        <v>0</v>
      </c>
      <c r="AC318" s="59">
        <v>0</v>
      </c>
      <c r="AD318" s="59">
        <v>0</v>
      </c>
      <c r="AE318" s="59">
        <v>0</v>
      </c>
      <c r="AF318" s="59">
        <v>0</v>
      </c>
      <c r="AG318" s="59">
        <v>0</v>
      </c>
      <c r="AH318" s="59">
        <v>0</v>
      </c>
      <c r="AI318" s="57">
        <v>0</v>
      </c>
      <c r="AJ318" s="57">
        <v>0</v>
      </c>
      <c r="AK318" s="58">
        <v>0</v>
      </c>
      <c r="AL318" s="57">
        <v>0</v>
      </c>
      <c r="AM318" s="57">
        <v>0</v>
      </c>
      <c r="AN318" s="70">
        <v>255</v>
      </c>
      <c r="AO318" s="70">
        <v>262.5</v>
      </c>
      <c r="AP318" s="70">
        <v>0</v>
      </c>
      <c r="AQ318" s="57">
        <v>1023750</v>
      </c>
      <c r="AR318" s="57">
        <v>0</v>
      </c>
      <c r="AS318" s="57">
        <v>0</v>
      </c>
      <c r="AT318" s="57">
        <v>0</v>
      </c>
      <c r="AU318" s="57">
        <v>0</v>
      </c>
      <c r="AV318" s="58">
        <v>1023750</v>
      </c>
      <c r="AW318" s="58">
        <v>0</v>
      </c>
      <c r="AX318" s="58">
        <v>0</v>
      </c>
      <c r="AY318" s="57">
        <v>0</v>
      </c>
      <c r="AZ318" s="58">
        <v>0</v>
      </c>
      <c r="BA318" s="58">
        <v>0</v>
      </c>
      <c r="BB318" s="58">
        <v>4109000</v>
      </c>
      <c r="BC318" s="58">
        <v>0</v>
      </c>
      <c r="BD318" s="58">
        <v>0</v>
      </c>
      <c r="BE318" s="58">
        <v>4109000</v>
      </c>
      <c r="BF318" s="58">
        <v>0</v>
      </c>
      <c r="BG318" s="72">
        <v>255</v>
      </c>
      <c r="BH318" s="72">
        <v>322.7</v>
      </c>
      <c r="BI318" s="72">
        <v>67.699999999999989</v>
      </c>
      <c r="BJ318" s="72">
        <v>26.549019607843132</v>
      </c>
      <c r="BK318" s="72">
        <v>322.7</v>
      </c>
      <c r="BL318" s="72">
        <v>67.699999999999989</v>
      </c>
      <c r="BM318" s="72">
        <v>26.549019607843132</v>
      </c>
      <c r="BN318" s="150" t="s">
        <v>1356</v>
      </c>
      <c r="BO318" s="72" t="s">
        <v>1474</v>
      </c>
    </row>
    <row r="319" spans="1:67" ht="27.6" customHeight="1">
      <c r="A319" s="55">
        <v>310</v>
      </c>
      <c r="B319" s="145" t="s">
        <v>263</v>
      </c>
      <c r="C319" s="147" t="s">
        <v>782</v>
      </c>
      <c r="D319" s="148" t="s">
        <v>632</v>
      </c>
      <c r="E319" s="145">
        <v>6</v>
      </c>
      <c r="F319" s="146" t="s">
        <v>1250</v>
      </c>
      <c r="G319" s="70">
        <v>0</v>
      </c>
      <c r="H319" s="57">
        <v>0</v>
      </c>
      <c r="I319" s="57">
        <v>0</v>
      </c>
      <c r="J319" s="57">
        <v>0</v>
      </c>
      <c r="K319" s="70">
        <v>0</v>
      </c>
      <c r="L319" s="57">
        <v>0</v>
      </c>
      <c r="M319" s="57">
        <v>0</v>
      </c>
      <c r="N319" s="57">
        <v>0</v>
      </c>
      <c r="O319" s="70">
        <v>0</v>
      </c>
      <c r="P319" s="57">
        <v>0</v>
      </c>
      <c r="Q319" s="57">
        <v>0</v>
      </c>
      <c r="R319" s="57">
        <v>0</v>
      </c>
      <c r="S319" s="70">
        <v>0</v>
      </c>
      <c r="T319" s="57">
        <v>0</v>
      </c>
      <c r="U319" s="57">
        <v>0</v>
      </c>
      <c r="V319" s="57">
        <v>0</v>
      </c>
      <c r="W319" s="57"/>
      <c r="X319" s="57"/>
      <c r="Y319" s="57"/>
      <c r="Z319" s="57">
        <v>0</v>
      </c>
      <c r="AA319" s="57">
        <v>0</v>
      </c>
      <c r="AB319" s="57">
        <v>0</v>
      </c>
      <c r="AC319" s="59">
        <v>40</v>
      </c>
      <c r="AD319" s="59">
        <v>2</v>
      </c>
      <c r="AE319" s="59">
        <v>0</v>
      </c>
      <c r="AF319" s="59">
        <v>0</v>
      </c>
      <c r="AG319" s="59">
        <v>40</v>
      </c>
      <c r="AH319" s="59">
        <v>2</v>
      </c>
      <c r="AI319" s="57">
        <v>2100000</v>
      </c>
      <c r="AJ319" s="57">
        <v>0</v>
      </c>
      <c r="AK319" s="58">
        <v>1050000</v>
      </c>
      <c r="AL319" s="57">
        <v>1050000</v>
      </c>
      <c r="AM319" s="57">
        <v>0</v>
      </c>
      <c r="AN319" s="70">
        <v>240</v>
      </c>
      <c r="AO319" s="70">
        <v>298</v>
      </c>
      <c r="AP319" s="70">
        <v>0</v>
      </c>
      <c r="AQ319" s="57">
        <v>8410000</v>
      </c>
      <c r="AR319" s="57">
        <v>0</v>
      </c>
      <c r="AS319" s="57">
        <v>0</v>
      </c>
      <c r="AT319" s="57">
        <v>0</v>
      </c>
      <c r="AU319" s="57">
        <v>0</v>
      </c>
      <c r="AV319" s="58">
        <v>8410000</v>
      </c>
      <c r="AW319" s="58">
        <v>0</v>
      </c>
      <c r="AX319" s="58">
        <v>0</v>
      </c>
      <c r="AY319" s="57">
        <v>0</v>
      </c>
      <c r="AZ319" s="58">
        <v>0</v>
      </c>
      <c r="BA319" s="58">
        <v>0</v>
      </c>
      <c r="BB319" s="58">
        <v>9460000</v>
      </c>
      <c r="BC319" s="58">
        <v>0</v>
      </c>
      <c r="BD319" s="58">
        <v>0</v>
      </c>
      <c r="BE319" s="58">
        <v>9460000</v>
      </c>
      <c r="BF319" s="58">
        <v>0</v>
      </c>
      <c r="BG319" s="72">
        <v>240</v>
      </c>
      <c r="BH319" s="72">
        <v>300</v>
      </c>
      <c r="BI319" s="72">
        <v>60</v>
      </c>
      <c r="BJ319" s="72">
        <v>25</v>
      </c>
      <c r="BK319" s="72">
        <v>298</v>
      </c>
      <c r="BL319" s="72">
        <v>58</v>
      </c>
      <c r="BM319" s="72">
        <v>24.166666666666668</v>
      </c>
      <c r="BN319" s="150" t="s">
        <v>1356</v>
      </c>
      <c r="BO319" s="72" t="s">
        <v>1474</v>
      </c>
    </row>
    <row r="320" spans="1:67" ht="27.6" customHeight="1">
      <c r="A320" s="55">
        <v>311</v>
      </c>
      <c r="B320" s="145" t="s">
        <v>264</v>
      </c>
      <c r="C320" s="147" t="s">
        <v>962</v>
      </c>
      <c r="D320" s="148" t="s">
        <v>740</v>
      </c>
      <c r="E320" s="145">
        <v>6</v>
      </c>
      <c r="F320" s="146" t="s">
        <v>1250</v>
      </c>
      <c r="G320" s="70">
        <v>0</v>
      </c>
      <c r="H320" s="57">
        <v>0</v>
      </c>
      <c r="I320" s="57">
        <v>0</v>
      </c>
      <c r="J320" s="57">
        <v>0</v>
      </c>
      <c r="K320" s="70">
        <v>0</v>
      </c>
      <c r="L320" s="57">
        <v>0</v>
      </c>
      <c r="M320" s="57">
        <v>0</v>
      </c>
      <c r="N320" s="57">
        <v>0</v>
      </c>
      <c r="O320" s="70">
        <v>0</v>
      </c>
      <c r="P320" s="57">
        <v>0</v>
      </c>
      <c r="Q320" s="57">
        <v>0</v>
      </c>
      <c r="R320" s="57">
        <v>0</v>
      </c>
      <c r="S320" s="70">
        <v>0</v>
      </c>
      <c r="T320" s="57">
        <v>0</v>
      </c>
      <c r="U320" s="57">
        <v>0</v>
      </c>
      <c r="V320" s="57">
        <v>0</v>
      </c>
      <c r="W320" s="57"/>
      <c r="X320" s="57"/>
      <c r="Y320" s="57"/>
      <c r="Z320" s="57">
        <v>0</v>
      </c>
      <c r="AA320" s="57">
        <v>0</v>
      </c>
      <c r="AB320" s="57">
        <v>0</v>
      </c>
      <c r="AC320" s="59">
        <v>200</v>
      </c>
      <c r="AD320" s="59">
        <v>10</v>
      </c>
      <c r="AE320" s="59">
        <v>180</v>
      </c>
      <c r="AF320" s="59">
        <v>9</v>
      </c>
      <c r="AG320" s="59">
        <v>20</v>
      </c>
      <c r="AH320" s="59">
        <v>1</v>
      </c>
      <c r="AI320" s="57">
        <v>1050000</v>
      </c>
      <c r="AJ320" s="57">
        <v>0</v>
      </c>
      <c r="AK320" s="58">
        <v>2100000</v>
      </c>
      <c r="AL320" s="57">
        <v>0</v>
      </c>
      <c r="AM320" s="57">
        <v>1050000</v>
      </c>
      <c r="AN320" s="70">
        <v>300</v>
      </c>
      <c r="AO320" s="70">
        <v>122.8</v>
      </c>
      <c r="AP320" s="70">
        <v>0</v>
      </c>
      <c r="AQ320" s="57">
        <v>406000</v>
      </c>
      <c r="AR320" s="57">
        <v>0</v>
      </c>
      <c r="AS320" s="57">
        <v>0</v>
      </c>
      <c r="AT320" s="57">
        <v>0</v>
      </c>
      <c r="AU320" s="57">
        <v>0</v>
      </c>
      <c r="AV320" s="58">
        <v>406000</v>
      </c>
      <c r="AW320" s="58">
        <v>0</v>
      </c>
      <c r="AX320" s="58">
        <v>0</v>
      </c>
      <c r="AY320" s="57">
        <v>0</v>
      </c>
      <c r="AZ320" s="58">
        <v>0</v>
      </c>
      <c r="BA320" s="58">
        <v>0</v>
      </c>
      <c r="BB320" s="58">
        <v>406000</v>
      </c>
      <c r="BC320" s="58">
        <v>1050000</v>
      </c>
      <c r="BD320" s="58">
        <v>0</v>
      </c>
      <c r="BE320" s="58">
        <v>0</v>
      </c>
      <c r="BF320" s="58">
        <v>644000</v>
      </c>
      <c r="BG320" s="72">
        <v>300</v>
      </c>
      <c r="BH320" s="72">
        <v>132.80000000000001</v>
      </c>
      <c r="BI320" s="72">
        <v>0</v>
      </c>
      <c r="BJ320" s="72">
        <v>0</v>
      </c>
      <c r="BK320" s="72">
        <v>122.8</v>
      </c>
      <c r="BL320" s="72">
        <v>0</v>
      </c>
      <c r="BM320" s="72">
        <v>0</v>
      </c>
      <c r="BN320" s="150" t="s">
        <v>1356</v>
      </c>
      <c r="BO320" s="72" t="s">
        <v>1474</v>
      </c>
    </row>
    <row r="321" spans="1:67" ht="27.6" customHeight="1">
      <c r="A321" s="55">
        <v>312</v>
      </c>
      <c r="B321" s="145" t="s">
        <v>265</v>
      </c>
      <c r="C321" s="147" t="s">
        <v>612</v>
      </c>
      <c r="D321" s="148" t="s">
        <v>960</v>
      </c>
      <c r="E321" s="145">
        <v>6</v>
      </c>
      <c r="F321" s="146" t="s">
        <v>1250</v>
      </c>
      <c r="G321" s="70">
        <v>51.3</v>
      </c>
      <c r="H321" s="57">
        <v>5258250</v>
      </c>
      <c r="I321" s="57">
        <v>0</v>
      </c>
      <c r="J321" s="57">
        <v>5258250</v>
      </c>
      <c r="K321" s="70">
        <v>0</v>
      </c>
      <c r="L321" s="57">
        <v>0</v>
      </c>
      <c r="M321" s="57">
        <v>0</v>
      </c>
      <c r="N321" s="57">
        <v>0</v>
      </c>
      <c r="O321" s="70">
        <v>30.7</v>
      </c>
      <c r="P321" s="57">
        <v>3146750</v>
      </c>
      <c r="Q321" s="57">
        <v>0</v>
      </c>
      <c r="R321" s="57">
        <v>3146750</v>
      </c>
      <c r="S321" s="70">
        <v>91</v>
      </c>
      <c r="T321" s="57">
        <v>9327500</v>
      </c>
      <c r="U321" s="57">
        <v>0</v>
      </c>
      <c r="V321" s="57">
        <v>9327500</v>
      </c>
      <c r="W321" s="57"/>
      <c r="X321" s="57"/>
      <c r="Y321" s="57"/>
      <c r="Z321" s="57">
        <v>0</v>
      </c>
      <c r="AA321" s="57">
        <v>0</v>
      </c>
      <c r="AB321" s="57">
        <v>0</v>
      </c>
      <c r="AC321" s="59">
        <v>40</v>
      </c>
      <c r="AD321" s="59">
        <v>2</v>
      </c>
      <c r="AE321" s="59">
        <v>0</v>
      </c>
      <c r="AF321" s="59">
        <v>0</v>
      </c>
      <c r="AG321" s="59">
        <v>40</v>
      </c>
      <c r="AH321" s="59">
        <v>2</v>
      </c>
      <c r="AI321" s="57">
        <v>2100000</v>
      </c>
      <c r="AJ321" s="57">
        <v>0</v>
      </c>
      <c r="AK321" s="58">
        <v>1050000</v>
      </c>
      <c r="AL321" s="57">
        <v>1050000</v>
      </c>
      <c r="AM321" s="57">
        <v>0</v>
      </c>
      <c r="AN321" s="70">
        <v>300</v>
      </c>
      <c r="AO321" s="70">
        <v>320.89999999999998</v>
      </c>
      <c r="AP321" s="70">
        <v>0</v>
      </c>
      <c r="AQ321" s="57">
        <v>3563450</v>
      </c>
      <c r="AR321" s="57">
        <v>0</v>
      </c>
      <c r="AS321" s="57">
        <v>0</v>
      </c>
      <c r="AT321" s="57">
        <v>0</v>
      </c>
      <c r="AU321" s="57">
        <v>0</v>
      </c>
      <c r="AV321" s="58">
        <v>3563450</v>
      </c>
      <c r="AW321" s="58">
        <v>0</v>
      </c>
      <c r="AX321" s="58">
        <v>0</v>
      </c>
      <c r="AY321" s="57">
        <v>0</v>
      </c>
      <c r="AZ321" s="58">
        <v>0</v>
      </c>
      <c r="BA321" s="58">
        <v>0</v>
      </c>
      <c r="BB321" s="58">
        <v>13940950</v>
      </c>
      <c r="BC321" s="58">
        <v>0</v>
      </c>
      <c r="BD321" s="58">
        <v>0</v>
      </c>
      <c r="BE321" s="58">
        <v>13940950</v>
      </c>
      <c r="BF321" s="58">
        <v>0</v>
      </c>
      <c r="BG321" s="72">
        <v>300</v>
      </c>
      <c r="BH321" s="72">
        <v>495.9</v>
      </c>
      <c r="BI321" s="72">
        <v>195.89999999999998</v>
      </c>
      <c r="BJ321" s="72">
        <v>65.3</v>
      </c>
      <c r="BK321" s="72">
        <v>493.9</v>
      </c>
      <c r="BL321" s="72">
        <v>193.89999999999998</v>
      </c>
      <c r="BM321" s="72">
        <v>64.633333333333326</v>
      </c>
      <c r="BN321" s="150" t="s">
        <v>1356</v>
      </c>
      <c r="BO321" s="72" t="s">
        <v>1474</v>
      </c>
    </row>
    <row r="322" spans="1:67" ht="27.6" customHeight="1">
      <c r="A322" s="55">
        <v>313</v>
      </c>
      <c r="B322" s="145" t="s">
        <v>266</v>
      </c>
      <c r="C322" s="147" t="s">
        <v>808</v>
      </c>
      <c r="D322" s="148" t="s">
        <v>749</v>
      </c>
      <c r="E322" s="145">
        <v>6</v>
      </c>
      <c r="F322" s="146" t="s">
        <v>1250</v>
      </c>
      <c r="G322" s="70">
        <v>0</v>
      </c>
      <c r="H322" s="57">
        <v>0</v>
      </c>
      <c r="I322" s="57">
        <v>0</v>
      </c>
      <c r="J322" s="57">
        <v>0</v>
      </c>
      <c r="K322" s="70">
        <v>0</v>
      </c>
      <c r="L322" s="57">
        <v>0</v>
      </c>
      <c r="M322" s="57">
        <v>0</v>
      </c>
      <c r="N322" s="57">
        <v>0</v>
      </c>
      <c r="O322" s="70">
        <v>0</v>
      </c>
      <c r="P322" s="57">
        <v>0</v>
      </c>
      <c r="Q322" s="57">
        <v>0</v>
      </c>
      <c r="R322" s="57">
        <v>0</v>
      </c>
      <c r="S322" s="70">
        <v>0</v>
      </c>
      <c r="T322" s="57">
        <v>0</v>
      </c>
      <c r="U322" s="57">
        <v>0</v>
      </c>
      <c r="V322" s="57">
        <v>0</v>
      </c>
      <c r="W322" s="57"/>
      <c r="X322" s="57"/>
      <c r="Y322" s="57"/>
      <c r="Z322" s="57">
        <v>0</v>
      </c>
      <c r="AA322" s="57">
        <v>0</v>
      </c>
      <c r="AB322" s="57">
        <v>0</v>
      </c>
      <c r="AC322" s="59">
        <v>0</v>
      </c>
      <c r="AD322" s="59">
        <v>0</v>
      </c>
      <c r="AE322" s="59">
        <v>0</v>
      </c>
      <c r="AF322" s="59">
        <v>0</v>
      </c>
      <c r="AG322" s="59">
        <v>0</v>
      </c>
      <c r="AH322" s="59">
        <v>0</v>
      </c>
      <c r="AI322" s="57">
        <v>0</v>
      </c>
      <c r="AJ322" s="57">
        <v>0</v>
      </c>
      <c r="AK322" s="58">
        <v>0</v>
      </c>
      <c r="AL322" s="57">
        <v>0</v>
      </c>
      <c r="AM322" s="57">
        <v>0</v>
      </c>
      <c r="AN322" s="70">
        <v>120</v>
      </c>
      <c r="AO322" s="70">
        <v>135.6</v>
      </c>
      <c r="AP322" s="70">
        <v>0</v>
      </c>
      <c r="AQ322" s="57">
        <v>2129400</v>
      </c>
      <c r="AR322" s="57">
        <v>0</v>
      </c>
      <c r="AS322" s="57">
        <v>0</v>
      </c>
      <c r="AT322" s="57">
        <v>0</v>
      </c>
      <c r="AU322" s="57">
        <v>0</v>
      </c>
      <c r="AV322" s="58">
        <v>2129400</v>
      </c>
      <c r="AW322" s="58">
        <v>0</v>
      </c>
      <c r="AX322" s="58">
        <v>0</v>
      </c>
      <c r="AY322" s="57">
        <v>0</v>
      </c>
      <c r="AZ322" s="58">
        <v>0</v>
      </c>
      <c r="BA322" s="58">
        <v>0</v>
      </c>
      <c r="BB322" s="58">
        <v>2129400</v>
      </c>
      <c r="BC322" s="58">
        <v>0</v>
      </c>
      <c r="BD322" s="58">
        <v>0</v>
      </c>
      <c r="BE322" s="58">
        <v>2129400</v>
      </c>
      <c r="BF322" s="58">
        <v>0</v>
      </c>
      <c r="BG322" s="72">
        <v>120</v>
      </c>
      <c r="BH322" s="72">
        <v>135.6</v>
      </c>
      <c r="BI322" s="72">
        <v>15.599999999999994</v>
      </c>
      <c r="BJ322" s="72">
        <v>12.999999999999995</v>
      </c>
      <c r="BK322" s="72">
        <v>135.6</v>
      </c>
      <c r="BL322" s="72">
        <v>15.599999999999994</v>
      </c>
      <c r="BM322" s="72">
        <v>12.999999999999995</v>
      </c>
      <c r="BN322" s="150" t="s">
        <v>1356</v>
      </c>
      <c r="BO322" s="72" t="s">
        <v>1474</v>
      </c>
    </row>
    <row r="323" spans="1:67" ht="27.6" customHeight="1">
      <c r="A323" s="55">
        <v>314</v>
      </c>
      <c r="B323" s="145" t="s">
        <v>267</v>
      </c>
      <c r="C323" s="147" t="s">
        <v>961</v>
      </c>
      <c r="D323" s="148" t="s">
        <v>632</v>
      </c>
      <c r="E323" s="145">
        <v>6</v>
      </c>
      <c r="F323" s="146" t="s">
        <v>1250</v>
      </c>
      <c r="G323" s="70">
        <v>0</v>
      </c>
      <c r="H323" s="57">
        <v>0</v>
      </c>
      <c r="I323" s="57">
        <v>0</v>
      </c>
      <c r="J323" s="57">
        <v>0</v>
      </c>
      <c r="K323" s="70">
        <v>0</v>
      </c>
      <c r="L323" s="57">
        <v>0</v>
      </c>
      <c r="M323" s="57">
        <v>0</v>
      </c>
      <c r="N323" s="57">
        <v>0</v>
      </c>
      <c r="O323" s="70">
        <v>30.1</v>
      </c>
      <c r="P323" s="57">
        <v>3085250</v>
      </c>
      <c r="Q323" s="57">
        <v>0</v>
      </c>
      <c r="R323" s="57">
        <v>3085250</v>
      </c>
      <c r="S323" s="70">
        <v>30.1</v>
      </c>
      <c r="T323" s="57">
        <v>3085250</v>
      </c>
      <c r="U323" s="57">
        <v>0</v>
      </c>
      <c r="V323" s="57">
        <v>3085250</v>
      </c>
      <c r="W323" s="57"/>
      <c r="X323" s="57"/>
      <c r="Y323" s="57"/>
      <c r="Z323" s="57">
        <v>0</v>
      </c>
      <c r="AA323" s="57">
        <v>0</v>
      </c>
      <c r="AB323" s="57">
        <v>0</v>
      </c>
      <c r="AC323" s="59">
        <v>60</v>
      </c>
      <c r="AD323" s="59">
        <v>3</v>
      </c>
      <c r="AE323" s="59">
        <v>0</v>
      </c>
      <c r="AF323" s="59">
        <v>0</v>
      </c>
      <c r="AG323" s="59">
        <v>60</v>
      </c>
      <c r="AH323" s="59">
        <v>3</v>
      </c>
      <c r="AI323" s="57">
        <v>3150000</v>
      </c>
      <c r="AJ323" s="57">
        <v>0</v>
      </c>
      <c r="AK323" s="58">
        <v>0</v>
      </c>
      <c r="AL323" s="57">
        <v>3150000</v>
      </c>
      <c r="AM323" s="57">
        <v>0</v>
      </c>
      <c r="AN323" s="70">
        <v>250</v>
      </c>
      <c r="AO323" s="70">
        <v>336.2</v>
      </c>
      <c r="AP323" s="70">
        <v>0</v>
      </c>
      <c r="AQ323" s="57">
        <v>11766300</v>
      </c>
      <c r="AR323" s="57">
        <v>0</v>
      </c>
      <c r="AS323" s="57">
        <v>0</v>
      </c>
      <c r="AT323" s="57">
        <v>0</v>
      </c>
      <c r="AU323" s="57">
        <v>0</v>
      </c>
      <c r="AV323" s="58">
        <v>11766300</v>
      </c>
      <c r="AW323" s="58">
        <v>0</v>
      </c>
      <c r="AX323" s="58">
        <v>0</v>
      </c>
      <c r="AY323" s="57">
        <v>0</v>
      </c>
      <c r="AZ323" s="58">
        <v>0</v>
      </c>
      <c r="BA323" s="58">
        <v>0</v>
      </c>
      <c r="BB323" s="58">
        <v>18001550</v>
      </c>
      <c r="BC323" s="58">
        <v>0</v>
      </c>
      <c r="BD323" s="58">
        <v>0</v>
      </c>
      <c r="BE323" s="58">
        <v>18001550</v>
      </c>
      <c r="BF323" s="58">
        <v>0</v>
      </c>
      <c r="BG323" s="72">
        <v>250</v>
      </c>
      <c r="BH323" s="72">
        <v>399.4</v>
      </c>
      <c r="BI323" s="72">
        <v>149.39999999999998</v>
      </c>
      <c r="BJ323" s="72">
        <v>59.759999999999991</v>
      </c>
      <c r="BK323" s="72">
        <v>396.4</v>
      </c>
      <c r="BL323" s="72">
        <v>146.39999999999998</v>
      </c>
      <c r="BM323" s="72">
        <v>58.559999999999988</v>
      </c>
      <c r="BN323" s="150" t="s">
        <v>1356</v>
      </c>
      <c r="BO323" s="72" t="s">
        <v>1474</v>
      </c>
    </row>
    <row r="324" spans="1:67" ht="27.6" customHeight="1">
      <c r="A324" s="55">
        <v>315</v>
      </c>
      <c r="B324" s="145" t="s">
        <v>268</v>
      </c>
      <c r="C324" s="147" t="s">
        <v>964</v>
      </c>
      <c r="D324" s="148" t="s">
        <v>888</v>
      </c>
      <c r="E324" s="145">
        <v>7</v>
      </c>
      <c r="F324" s="146" t="s">
        <v>1251</v>
      </c>
      <c r="G324" s="70">
        <v>0</v>
      </c>
      <c r="H324" s="57">
        <v>0</v>
      </c>
      <c r="I324" s="57">
        <v>0</v>
      </c>
      <c r="J324" s="57">
        <v>0</v>
      </c>
      <c r="K324" s="70">
        <v>0</v>
      </c>
      <c r="L324" s="57">
        <v>0</v>
      </c>
      <c r="M324" s="57">
        <v>0</v>
      </c>
      <c r="N324" s="57">
        <v>0</v>
      </c>
      <c r="O324" s="70">
        <v>0</v>
      </c>
      <c r="P324" s="57">
        <v>0</v>
      </c>
      <c r="Q324" s="57">
        <v>0</v>
      </c>
      <c r="R324" s="57">
        <v>0</v>
      </c>
      <c r="S324" s="70">
        <v>0</v>
      </c>
      <c r="T324" s="57">
        <v>0</v>
      </c>
      <c r="U324" s="57">
        <v>0</v>
      </c>
      <c r="V324" s="57">
        <v>0</v>
      </c>
      <c r="W324" s="57"/>
      <c r="X324" s="57"/>
      <c r="Y324" s="57"/>
      <c r="Z324" s="57">
        <v>0</v>
      </c>
      <c r="AA324" s="57">
        <v>0</v>
      </c>
      <c r="AB324" s="57">
        <v>0</v>
      </c>
      <c r="AC324" s="59">
        <v>20</v>
      </c>
      <c r="AD324" s="59">
        <v>1</v>
      </c>
      <c r="AE324" s="59">
        <v>0</v>
      </c>
      <c r="AF324" s="59">
        <v>0</v>
      </c>
      <c r="AG324" s="59">
        <v>20</v>
      </c>
      <c r="AH324" s="59">
        <v>1</v>
      </c>
      <c r="AI324" s="57">
        <v>1050000</v>
      </c>
      <c r="AJ324" s="57">
        <v>0</v>
      </c>
      <c r="AK324" s="58">
        <v>0</v>
      </c>
      <c r="AL324" s="57">
        <v>1050000</v>
      </c>
      <c r="AM324" s="57">
        <v>0</v>
      </c>
      <c r="AN324" s="70">
        <v>75</v>
      </c>
      <c r="AO324" s="70">
        <v>100.2</v>
      </c>
      <c r="AP324" s="70">
        <v>0</v>
      </c>
      <c r="AQ324" s="57">
        <v>3626450</v>
      </c>
      <c r="AR324" s="57">
        <v>0</v>
      </c>
      <c r="AS324" s="57">
        <v>0</v>
      </c>
      <c r="AT324" s="57">
        <v>0</v>
      </c>
      <c r="AU324" s="57">
        <v>0</v>
      </c>
      <c r="AV324" s="58">
        <v>3626450</v>
      </c>
      <c r="AW324" s="58">
        <v>0</v>
      </c>
      <c r="AX324" s="58">
        <v>0</v>
      </c>
      <c r="AY324" s="57">
        <v>0</v>
      </c>
      <c r="AZ324" s="58">
        <v>0</v>
      </c>
      <c r="BA324" s="58">
        <v>0</v>
      </c>
      <c r="BB324" s="58">
        <v>4676450</v>
      </c>
      <c r="BC324" s="58">
        <v>0</v>
      </c>
      <c r="BD324" s="58">
        <v>0</v>
      </c>
      <c r="BE324" s="58">
        <v>4676450</v>
      </c>
      <c r="BF324" s="58">
        <v>0</v>
      </c>
      <c r="BG324" s="72">
        <v>75</v>
      </c>
      <c r="BH324" s="72">
        <v>101.2</v>
      </c>
      <c r="BI324" s="72">
        <v>26.200000000000003</v>
      </c>
      <c r="BJ324" s="72">
        <v>34.933333333333337</v>
      </c>
      <c r="BK324" s="72">
        <v>100.2</v>
      </c>
      <c r="BL324" s="72">
        <v>25.200000000000003</v>
      </c>
      <c r="BM324" s="72">
        <v>33.6</v>
      </c>
      <c r="BN324" s="150" t="s">
        <v>1357</v>
      </c>
      <c r="BO324" s="72" t="s">
        <v>1474</v>
      </c>
    </row>
    <row r="325" spans="1:67" ht="27.6" customHeight="1">
      <c r="A325" s="55">
        <v>316</v>
      </c>
      <c r="B325" s="145" t="s">
        <v>269</v>
      </c>
      <c r="C325" s="147" t="s">
        <v>896</v>
      </c>
      <c r="D325" s="148" t="s">
        <v>639</v>
      </c>
      <c r="E325" s="145">
        <v>7</v>
      </c>
      <c r="F325" s="146" t="s">
        <v>1251</v>
      </c>
      <c r="G325" s="70">
        <v>0</v>
      </c>
      <c r="H325" s="57">
        <v>0</v>
      </c>
      <c r="I325" s="57">
        <v>0</v>
      </c>
      <c r="J325" s="57">
        <v>0</v>
      </c>
      <c r="K325" s="70">
        <v>0</v>
      </c>
      <c r="L325" s="57">
        <v>0</v>
      </c>
      <c r="M325" s="57">
        <v>0</v>
      </c>
      <c r="N325" s="57">
        <v>0</v>
      </c>
      <c r="O325" s="70">
        <v>0</v>
      </c>
      <c r="P325" s="57">
        <v>0</v>
      </c>
      <c r="Q325" s="57">
        <v>0</v>
      </c>
      <c r="R325" s="57">
        <v>0</v>
      </c>
      <c r="S325" s="70">
        <v>30.599999999999998</v>
      </c>
      <c r="T325" s="57">
        <v>3136500</v>
      </c>
      <c r="U325" s="57">
        <v>0</v>
      </c>
      <c r="V325" s="57">
        <v>3136500</v>
      </c>
      <c r="W325" s="57"/>
      <c r="X325" s="57"/>
      <c r="Y325" s="57"/>
      <c r="Z325" s="57">
        <v>0</v>
      </c>
      <c r="AA325" s="57">
        <v>0</v>
      </c>
      <c r="AB325" s="57">
        <v>0</v>
      </c>
      <c r="AC325" s="59">
        <v>42</v>
      </c>
      <c r="AD325" s="59">
        <v>3</v>
      </c>
      <c r="AE325" s="59">
        <v>0</v>
      </c>
      <c r="AF325" s="59">
        <v>0</v>
      </c>
      <c r="AG325" s="59">
        <v>42</v>
      </c>
      <c r="AH325" s="59">
        <v>3</v>
      </c>
      <c r="AI325" s="57">
        <v>1950000</v>
      </c>
      <c r="AJ325" s="57">
        <v>0</v>
      </c>
      <c r="AK325" s="58">
        <v>0</v>
      </c>
      <c r="AL325" s="57">
        <v>1950000</v>
      </c>
      <c r="AM325" s="57">
        <v>0</v>
      </c>
      <c r="AN325" s="70">
        <v>180</v>
      </c>
      <c r="AO325" s="70">
        <v>256.7</v>
      </c>
      <c r="AP325" s="70">
        <v>0</v>
      </c>
      <c r="AQ325" s="57">
        <v>11035950</v>
      </c>
      <c r="AR325" s="57">
        <v>0</v>
      </c>
      <c r="AS325" s="57">
        <v>0</v>
      </c>
      <c r="AT325" s="57">
        <v>0</v>
      </c>
      <c r="AU325" s="57">
        <v>11121500</v>
      </c>
      <c r="AV325" s="58">
        <v>0</v>
      </c>
      <c r="AW325" s="58">
        <v>85550</v>
      </c>
      <c r="AX325" s="58">
        <v>0</v>
      </c>
      <c r="AY325" s="57">
        <v>0</v>
      </c>
      <c r="AZ325" s="58">
        <v>0</v>
      </c>
      <c r="BA325" s="58">
        <v>0</v>
      </c>
      <c r="BB325" s="58">
        <v>5086500</v>
      </c>
      <c r="BC325" s="58">
        <v>85550</v>
      </c>
      <c r="BD325" s="58">
        <v>0</v>
      </c>
      <c r="BE325" s="58">
        <v>5000950</v>
      </c>
      <c r="BF325" s="58">
        <v>0</v>
      </c>
      <c r="BG325" s="72">
        <v>180</v>
      </c>
      <c r="BH325" s="72">
        <v>290.29999999999995</v>
      </c>
      <c r="BI325" s="72">
        <v>110.29999999999995</v>
      </c>
      <c r="BJ325" s="72">
        <v>61.27777777777775</v>
      </c>
      <c r="BK325" s="72">
        <v>287.3</v>
      </c>
      <c r="BL325" s="72">
        <v>107.30000000000001</v>
      </c>
      <c r="BM325" s="72">
        <v>59.611111111111114</v>
      </c>
      <c r="BN325" s="150" t="s">
        <v>1357</v>
      </c>
      <c r="BO325" s="72" t="s">
        <v>1474</v>
      </c>
    </row>
    <row r="326" spans="1:67" ht="27.6" customHeight="1">
      <c r="A326" s="55">
        <v>317</v>
      </c>
      <c r="B326" s="145" t="s">
        <v>270</v>
      </c>
      <c r="C326" s="147" t="s">
        <v>965</v>
      </c>
      <c r="D326" s="148" t="s">
        <v>946</v>
      </c>
      <c r="E326" s="145">
        <v>7</v>
      </c>
      <c r="F326" s="146" t="s">
        <v>1251</v>
      </c>
      <c r="G326" s="70">
        <v>0</v>
      </c>
      <c r="H326" s="57">
        <v>0</v>
      </c>
      <c r="I326" s="57">
        <v>0</v>
      </c>
      <c r="J326" s="57">
        <v>0</v>
      </c>
      <c r="K326" s="70">
        <v>0</v>
      </c>
      <c r="L326" s="57">
        <v>0</v>
      </c>
      <c r="M326" s="57">
        <v>0</v>
      </c>
      <c r="N326" s="57">
        <v>0</v>
      </c>
      <c r="O326" s="70">
        <v>0</v>
      </c>
      <c r="P326" s="57">
        <v>0</v>
      </c>
      <c r="Q326" s="57">
        <v>0</v>
      </c>
      <c r="R326" s="57">
        <v>0</v>
      </c>
      <c r="S326" s="70">
        <v>0</v>
      </c>
      <c r="T326" s="57">
        <v>0</v>
      </c>
      <c r="U326" s="57">
        <v>0</v>
      </c>
      <c r="V326" s="57">
        <v>0</v>
      </c>
      <c r="W326" s="57"/>
      <c r="X326" s="57"/>
      <c r="Y326" s="57"/>
      <c r="Z326" s="57">
        <v>0</v>
      </c>
      <c r="AA326" s="57">
        <v>0</v>
      </c>
      <c r="AB326" s="57">
        <v>0</v>
      </c>
      <c r="AC326" s="59">
        <v>40</v>
      </c>
      <c r="AD326" s="59">
        <v>2</v>
      </c>
      <c r="AE326" s="59">
        <v>40</v>
      </c>
      <c r="AF326" s="59">
        <v>2</v>
      </c>
      <c r="AG326" s="59">
        <v>0</v>
      </c>
      <c r="AH326" s="59">
        <v>0</v>
      </c>
      <c r="AI326" s="57">
        <v>0</v>
      </c>
      <c r="AJ326" s="57">
        <v>0</v>
      </c>
      <c r="AK326" s="58">
        <v>1050000</v>
      </c>
      <c r="AL326" s="57">
        <v>0</v>
      </c>
      <c r="AM326" s="57">
        <v>1050000</v>
      </c>
      <c r="AN326" s="70">
        <v>105</v>
      </c>
      <c r="AO326" s="70">
        <v>62.1</v>
      </c>
      <c r="AP326" s="70">
        <v>0</v>
      </c>
      <c r="AQ326" s="57">
        <v>0</v>
      </c>
      <c r="AR326" s="57">
        <v>0</v>
      </c>
      <c r="AS326" s="57">
        <v>0</v>
      </c>
      <c r="AT326" s="57">
        <v>0</v>
      </c>
      <c r="AU326" s="57">
        <v>21799050</v>
      </c>
      <c r="AV326" s="58">
        <v>0</v>
      </c>
      <c r="AW326" s="58">
        <v>21799050</v>
      </c>
      <c r="AX326" s="58">
        <v>0</v>
      </c>
      <c r="AY326" s="57">
        <v>0</v>
      </c>
      <c r="AZ326" s="58">
        <v>0</v>
      </c>
      <c r="BA326" s="58">
        <v>0</v>
      </c>
      <c r="BB326" s="58">
        <v>0</v>
      </c>
      <c r="BC326" s="58">
        <v>22849050</v>
      </c>
      <c r="BD326" s="58">
        <v>0</v>
      </c>
      <c r="BE326" s="58">
        <v>0</v>
      </c>
      <c r="BF326" s="58">
        <v>22849050</v>
      </c>
      <c r="BG326" s="72">
        <v>105</v>
      </c>
      <c r="BH326" s="72">
        <v>64.099999999999994</v>
      </c>
      <c r="BI326" s="72">
        <v>0</v>
      </c>
      <c r="BJ326" s="72">
        <v>0</v>
      </c>
      <c r="BK326" s="72">
        <v>62.1</v>
      </c>
      <c r="BL326" s="72">
        <v>0</v>
      </c>
      <c r="BM326" s="72">
        <v>0</v>
      </c>
      <c r="BN326" s="150" t="s">
        <v>1357</v>
      </c>
      <c r="BO326" s="72" t="s">
        <v>1474</v>
      </c>
    </row>
    <row r="327" spans="1:67" ht="27.6" customHeight="1">
      <c r="A327" s="55">
        <v>318</v>
      </c>
      <c r="B327" s="145" t="s">
        <v>271</v>
      </c>
      <c r="C327" s="147" t="s">
        <v>944</v>
      </c>
      <c r="D327" s="148" t="s">
        <v>963</v>
      </c>
      <c r="E327" s="145">
        <v>7</v>
      </c>
      <c r="F327" s="146" t="s">
        <v>1251</v>
      </c>
      <c r="G327" s="70">
        <v>40.5</v>
      </c>
      <c r="H327" s="57">
        <v>4151250</v>
      </c>
      <c r="I327" s="57">
        <v>0</v>
      </c>
      <c r="J327" s="57">
        <v>4151250</v>
      </c>
      <c r="K327" s="70">
        <v>0</v>
      </c>
      <c r="L327" s="57">
        <v>0</v>
      </c>
      <c r="M327" s="57">
        <v>0</v>
      </c>
      <c r="N327" s="57">
        <v>0</v>
      </c>
      <c r="O327" s="70">
        <v>91.300000000000011</v>
      </c>
      <c r="P327" s="57">
        <v>9358250.0000000019</v>
      </c>
      <c r="Q327" s="57">
        <v>0</v>
      </c>
      <c r="R327" s="57">
        <v>9358250</v>
      </c>
      <c r="S327" s="70">
        <v>30.599999999999998</v>
      </c>
      <c r="T327" s="57">
        <v>3136500</v>
      </c>
      <c r="U327" s="57">
        <v>0</v>
      </c>
      <c r="V327" s="57">
        <v>3136500.0000000019</v>
      </c>
      <c r="W327" s="57"/>
      <c r="X327" s="57"/>
      <c r="Y327" s="57"/>
      <c r="Z327" s="57">
        <v>0</v>
      </c>
      <c r="AA327" s="57">
        <v>0</v>
      </c>
      <c r="AB327" s="57">
        <v>0</v>
      </c>
      <c r="AC327" s="59">
        <v>40</v>
      </c>
      <c r="AD327" s="59">
        <v>2</v>
      </c>
      <c r="AE327" s="59">
        <v>0</v>
      </c>
      <c r="AF327" s="59">
        <v>0</v>
      </c>
      <c r="AG327" s="59">
        <v>40</v>
      </c>
      <c r="AH327" s="59">
        <v>2</v>
      </c>
      <c r="AI327" s="57">
        <v>2100000</v>
      </c>
      <c r="AJ327" s="57">
        <v>0</v>
      </c>
      <c r="AK327" s="58">
        <v>1050000</v>
      </c>
      <c r="AL327" s="57">
        <v>1050000</v>
      </c>
      <c r="AM327" s="57">
        <v>0</v>
      </c>
      <c r="AN327" s="70">
        <v>300</v>
      </c>
      <c r="AO327" s="70">
        <v>573</v>
      </c>
      <c r="AP327" s="70">
        <v>0</v>
      </c>
      <c r="AQ327" s="57">
        <v>36976485</v>
      </c>
      <c r="AR327" s="57">
        <v>0</v>
      </c>
      <c r="AS327" s="57">
        <v>0</v>
      </c>
      <c r="AT327" s="57">
        <v>0</v>
      </c>
      <c r="AU327" s="57">
        <v>50017500</v>
      </c>
      <c r="AV327" s="58">
        <v>0</v>
      </c>
      <c r="AW327" s="58">
        <v>13041015</v>
      </c>
      <c r="AX327" s="58">
        <v>0</v>
      </c>
      <c r="AY327" s="57">
        <v>0</v>
      </c>
      <c r="AZ327" s="58">
        <v>0</v>
      </c>
      <c r="BA327" s="58">
        <v>0</v>
      </c>
      <c r="BB327" s="58">
        <v>4186500.0000000019</v>
      </c>
      <c r="BC327" s="58">
        <v>13041015</v>
      </c>
      <c r="BD327" s="58">
        <v>0</v>
      </c>
      <c r="BE327" s="58">
        <v>0</v>
      </c>
      <c r="BF327" s="58">
        <v>8854514.9999999981</v>
      </c>
      <c r="BG327" s="72">
        <v>300</v>
      </c>
      <c r="BH327" s="72">
        <v>737.4</v>
      </c>
      <c r="BI327" s="72">
        <v>437.4</v>
      </c>
      <c r="BJ327" s="72">
        <v>145.79999999999998</v>
      </c>
      <c r="BK327" s="72">
        <v>735.4</v>
      </c>
      <c r="BL327" s="72">
        <v>435.4</v>
      </c>
      <c r="BM327" s="72">
        <v>145.13333333333333</v>
      </c>
      <c r="BN327" s="150" t="s">
        <v>1357</v>
      </c>
      <c r="BO327" s="72" t="s">
        <v>1474</v>
      </c>
    </row>
    <row r="328" spans="1:67" ht="27.6" customHeight="1">
      <c r="A328" s="55">
        <v>319</v>
      </c>
      <c r="B328" s="145" t="s">
        <v>272</v>
      </c>
      <c r="C328" s="147" t="s">
        <v>984</v>
      </c>
      <c r="D328" s="148" t="s">
        <v>673</v>
      </c>
      <c r="E328" s="145">
        <v>7</v>
      </c>
      <c r="F328" s="146" t="s">
        <v>1251</v>
      </c>
      <c r="G328" s="70">
        <v>47.9</v>
      </c>
      <c r="H328" s="57">
        <v>4909750</v>
      </c>
      <c r="I328" s="57">
        <v>0</v>
      </c>
      <c r="J328" s="57">
        <v>4909750</v>
      </c>
      <c r="K328" s="70">
        <v>0</v>
      </c>
      <c r="L328" s="57">
        <v>0</v>
      </c>
      <c r="M328" s="57">
        <v>0</v>
      </c>
      <c r="N328" s="57">
        <v>0</v>
      </c>
      <c r="O328" s="70">
        <v>60.400000000000006</v>
      </c>
      <c r="P328" s="57">
        <v>6191000.0000000009</v>
      </c>
      <c r="Q328" s="57">
        <v>0</v>
      </c>
      <c r="R328" s="57">
        <v>6191000</v>
      </c>
      <c r="S328" s="70">
        <v>122.00000000000001</v>
      </c>
      <c r="T328" s="57">
        <v>12505000.000000002</v>
      </c>
      <c r="U328" s="57">
        <v>0</v>
      </c>
      <c r="V328" s="57">
        <v>12505000.000000004</v>
      </c>
      <c r="W328" s="57"/>
      <c r="X328" s="57"/>
      <c r="Y328" s="57"/>
      <c r="Z328" s="57">
        <v>0</v>
      </c>
      <c r="AA328" s="57">
        <v>0</v>
      </c>
      <c r="AB328" s="57">
        <v>0</v>
      </c>
      <c r="AC328" s="59">
        <v>0</v>
      </c>
      <c r="AD328" s="59">
        <v>0</v>
      </c>
      <c r="AE328" s="59">
        <v>0</v>
      </c>
      <c r="AF328" s="59">
        <v>0</v>
      </c>
      <c r="AG328" s="59">
        <v>0</v>
      </c>
      <c r="AH328" s="59">
        <v>0</v>
      </c>
      <c r="AI328" s="57">
        <v>0</v>
      </c>
      <c r="AJ328" s="57">
        <v>0</v>
      </c>
      <c r="AK328" s="58">
        <v>0</v>
      </c>
      <c r="AL328" s="57">
        <v>0</v>
      </c>
      <c r="AM328" s="57">
        <v>0</v>
      </c>
      <c r="AN328" s="70">
        <v>210</v>
      </c>
      <c r="AO328" s="70">
        <v>542.29999999999995</v>
      </c>
      <c r="AP328" s="70">
        <v>0</v>
      </c>
      <c r="AQ328" s="57">
        <v>47359850</v>
      </c>
      <c r="AR328" s="57">
        <v>0</v>
      </c>
      <c r="AS328" s="57">
        <v>0</v>
      </c>
      <c r="AT328" s="57">
        <v>0</v>
      </c>
      <c r="AU328" s="57">
        <v>75143600</v>
      </c>
      <c r="AV328" s="58">
        <v>0</v>
      </c>
      <c r="AW328" s="58">
        <v>27783750</v>
      </c>
      <c r="AX328" s="58">
        <v>0</v>
      </c>
      <c r="AY328" s="57">
        <v>0</v>
      </c>
      <c r="AZ328" s="58">
        <v>0</v>
      </c>
      <c r="BA328" s="58">
        <v>0</v>
      </c>
      <c r="BB328" s="58">
        <v>12505000.000000004</v>
      </c>
      <c r="BC328" s="58">
        <v>27783750</v>
      </c>
      <c r="BD328" s="58">
        <v>0</v>
      </c>
      <c r="BE328" s="58">
        <v>0</v>
      </c>
      <c r="BF328" s="58">
        <v>15278749.999999996</v>
      </c>
      <c r="BG328" s="72">
        <v>210</v>
      </c>
      <c r="BH328" s="72">
        <v>772.59999999999991</v>
      </c>
      <c r="BI328" s="72">
        <v>562.59999999999991</v>
      </c>
      <c r="BJ328" s="72">
        <v>267.90476190476187</v>
      </c>
      <c r="BK328" s="72">
        <v>772.59999999999991</v>
      </c>
      <c r="BL328" s="72">
        <v>562.59999999999991</v>
      </c>
      <c r="BM328" s="72">
        <v>267.90476190476187</v>
      </c>
      <c r="BN328" s="150" t="s">
        <v>1357</v>
      </c>
      <c r="BO328" s="72" t="s">
        <v>1475</v>
      </c>
    </row>
    <row r="329" spans="1:67" ht="27.6" customHeight="1">
      <c r="A329" s="55">
        <v>320</v>
      </c>
      <c r="B329" s="145" t="s">
        <v>273</v>
      </c>
      <c r="C329" s="147" t="s">
        <v>986</v>
      </c>
      <c r="D329" s="148" t="s">
        <v>815</v>
      </c>
      <c r="E329" s="145">
        <v>7</v>
      </c>
      <c r="F329" s="146" t="s">
        <v>1251</v>
      </c>
      <c r="G329" s="70">
        <v>0</v>
      </c>
      <c r="H329" s="57">
        <v>0</v>
      </c>
      <c r="I329" s="57">
        <v>0</v>
      </c>
      <c r="J329" s="57">
        <v>0</v>
      </c>
      <c r="K329" s="70">
        <v>0</v>
      </c>
      <c r="L329" s="57">
        <v>0</v>
      </c>
      <c r="M329" s="57">
        <v>0</v>
      </c>
      <c r="N329" s="57">
        <v>0</v>
      </c>
      <c r="O329" s="70">
        <v>61.300000000000004</v>
      </c>
      <c r="P329" s="57">
        <v>6283250</v>
      </c>
      <c r="Q329" s="57">
        <v>0</v>
      </c>
      <c r="R329" s="57">
        <v>6283250</v>
      </c>
      <c r="S329" s="70">
        <v>61.100000000000009</v>
      </c>
      <c r="T329" s="57">
        <v>6262750.0000000009</v>
      </c>
      <c r="U329" s="57">
        <v>0</v>
      </c>
      <c r="V329" s="57">
        <v>6262750</v>
      </c>
      <c r="W329" s="57"/>
      <c r="X329" s="57"/>
      <c r="Y329" s="57"/>
      <c r="Z329" s="57">
        <v>0</v>
      </c>
      <c r="AA329" s="57">
        <v>0</v>
      </c>
      <c r="AB329" s="57">
        <v>0</v>
      </c>
      <c r="AC329" s="59">
        <v>0</v>
      </c>
      <c r="AD329" s="59">
        <v>0</v>
      </c>
      <c r="AE329" s="59">
        <v>0</v>
      </c>
      <c r="AF329" s="59">
        <v>0</v>
      </c>
      <c r="AG329" s="59">
        <v>0</v>
      </c>
      <c r="AH329" s="59">
        <v>0</v>
      </c>
      <c r="AI329" s="57">
        <v>0</v>
      </c>
      <c r="AJ329" s="57">
        <v>0</v>
      </c>
      <c r="AK329" s="58">
        <v>0</v>
      </c>
      <c r="AL329" s="57">
        <v>0</v>
      </c>
      <c r="AM329" s="57">
        <v>0</v>
      </c>
      <c r="AN329" s="70">
        <v>300</v>
      </c>
      <c r="AO329" s="70">
        <v>524.5</v>
      </c>
      <c r="AP329" s="70">
        <v>0</v>
      </c>
      <c r="AQ329" s="57">
        <v>32552500</v>
      </c>
      <c r="AR329" s="57">
        <v>0</v>
      </c>
      <c r="AS329" s="57">
        <v>0</v>
      </c>
      <c r="AT329" s="57">
        <v>0</v>
      </c>
      <c r="AU329" s="57">
        <v>63564050</v>
      </c>
      <c r="AV329" s="58">
        <v>0</v>
      </c>
      <c r="AW329" s="58">
        <v>31011550</v>
      </c>
      <c r="AX329" s="58">
        <v>0</v>
      </c>
      <c r="AY329" s="57">
        <v>0</v>
      </c>
      <c r="AZ329" s="58">
        <v>0</v>
      </c>
      <c r="BA329" s="58">
        <v>0</v>
      </c>
      <c r="BB329" s="58">
        <v>6262750</v>
      </c>
      <c r="BC329" s="58">
        <v>31011550</v>
      </c>
      <c r="BD329" s="58">
        <v>0</v>
      </c>
      <c r="BE329" s="58">
        <v>0</v>
      </c>
      <c r="BF329" s="58">
        <v>24748800</v>
      </c>
      <c r="BG329" s="72">
        <v>300</v>
      </c>
      <c r="BH329" s="72">
        <v>646.9</v>
      </c>
      <c r="BI329" s="72">
        <v>346.9</v>
      </c>
      <c r="BJ329" s="72">
        <v>115.63333333333333</v>
      </c>
      <c r="BK329" s="72">
        <v>646.9</v>
      </c>
      <c r="BL329" s="72">
        <v>346.9</v>
      </c>
      <c r="BM329" s="72">
        <v>115.63333333333333</v>
      </c>
      <c r="BN329" s="150" t="s">
        <v>1357</v>
      </c>
      <c r="BO329" s="72" t="s">
        <v>1474</v>
      </c>
    </row>
    <row r="330" spans="1:67" ht="27.6" customHeight="1">
      <c r="A330" s="55">
        <v>321</v>
      </c>
      <c r="B330" s="145" t="s">
        <v>274</v>
      </c>
      <c r="C330" s="147" t="s">
        <v>987</v>
      </c>
      <c r="D330" s="148" t="s">
        <v>869</v>
      </c>
      <c r="E330" s="145">
        <v>7</v>
      </c>
      <c r="F330" s="146" t="s">
        <v>1251</v>
      </c>
      <c r="G330" s="70">
        <v>0</v>
      </c>
      <c r="H330" s="57">
        <v>0</v>
      </c>
      <c r="I330" s="57">
        <v>0</v>
      </c>
      <c r="J330" s="57">
        <v>0</v>
      </c>
      <c r="K330" s="70">
        <v>0</v>
      </c>
      <c r="L330" s="57">
        <v>0</v>
      </c>
      <c r="M330" s="57">
        <v>0</v>
      </c>
      <c r="N330" s="57">
        <v>0</v>
      </c>
      <c r="O330" s="70">
        <v>91.90000000000002</v>
      </c>
      <c r="P330" s="57">
        <v>9419750.0000000019</v>
      </c>
      <c r="Q330" s="57">
        <v>0</v>
      </c>
      <c r="R330" s="57">
        <v>9419750</v>
      </c>
      <c r="S330" s="70">
        <v>0</v>
      </c>
      <c r="T330" s="57">
        <v>0</v>
      </c>
      <c r="U330" s="57">
        <v>0</v>
      </c>
      <c r="V330" s="57">
        <v>0</v>
      </c>
      <c r="W330" s="57"/>
      <c r="X330" s="57"/>
      <c r="Y330" s="57"/>
      <c r="Z330" s="57">
        <v>0</v>
      </c>
      <c r="AA330" s="57">
        <v>0</v>
      </c>
      <c r="AB330" s="57">
        <v>0</v>
      </c>
      <c r="AC330" s="59">
        <v>0</v>
      </c>
      <c r="AD330" s="59">
        <v>0</v>
      </c>
      <c r="AE330" s="59">
        <v>0</v>
      </c>
      <c r="AF330" s="59">
        <v>0</v>
      </c>
      <c r="AG330" s="59">
        <v>0</v>
      </c>
      <c r="AH330" s="59">
        <v>0</v>
      </c>
      <c r="AI330" s="57">
        <v>0</v>
      </c>
      <c r="AJ330" s="57">
        <v>0</v>
      </c>
      <c r="AK330" s="58">
        <v>0</v>
      </c>
      <c r="AL330" s="57">
        <v>0</v>
      </c>
      <c r="AM330" s="57">
        <v>0</v>
      </c>
      <c r="AN330" s="70">
        <v>287.5</v>
      </c>
      <c r="AO330" s="70">
        <v>563.5</v>
      </c>
      <c r="AP330" s="70">
        <v>0</v>
      </c>
      <c r="AQ330" s="57">
        <v>37674000</v>
      </c>
      <c r="AR330" s="57">
        <v>0</v>
      </c>
      <c r="AS330" s="57">
        <v>0</v>
      </c>
      <c r="AT330" s="57">
        <v>0</v>
      </c>
      <c r="AU330" s="57">
        <v>65835000</v>
      </c>
      <c r="AV330" s="58">
        <v>0</v>
      </c>
      <c r="AW330" s="58">
        <v>28161000</v>
      </c>
      <c r="AX330" s="58">
        <v>0</v>
      </c>
      <c r="AY330" s="57">
        <v>0</v>
      </c>
      <c r="AZ330" s="58">
        <v>0</v>
      </c>
      <c r="BA330" s="58">
        <v>0</v>
      </c>
      <c r="BB330" s="58">
        <v>0</v>
      </c>
      <c r="BC330" s="58">
        <v>28161000</v>
      </c>
      <c r="BD330" s="58">
        <v>0</v>
      </c>
      <c r="BE330" s="58">
        <v>0</v>
      </c>
      <c r="BF330" s="58">
        <v>28161000</v>
      </c>
      <c r="BG330" s="72">
        <v>287.5</v>
      </c>
      <c r="BH330" s="72">
        <v>655.4</v>
      </c>
      <c r="BI330" s="72">
        <v>367.9</v>
      </c>
      <c r="BJ330" s="72">
        <v>127.96521739130434</v>
      </c>
      <c r="BK330" s="72">
        <v>655.4</v>
      </c>
      <c r="BL330" s="72">
        <v>367.9</v>
      </c>
      <c r="BM330" s="72">
        <v>127.96521739130434</v>
      </c>
      <c r="BN330" s="150" t="s">
        <v>1357</v>
      </c>
      <c r="BO330" s="72" t="s">
        <v>1474</v>
      </c>
    </row>
    <row r="331" spans="1:67" ht="27.6" customHeight="1">
      <c r="A331" s="55">
        <v>322</v>
      </c>
      <c r="B331" s="145" t="s">
        <v>275</v>
      </c>
      <c r="C331" s="147" t="s">
        <v>985</v>
      </c>
      <c r="D331" s="148" t="s">
        <v>966</v>
      </c>
      <c r="E331" s="145">
        <v>7</v>
      </c>
      <c r="F331" s="146" t="s">
        <v>1251</v>
      </c>
      <c r="G331" s="70">
        <v>40.5</v>
      </c>
      <c r="H331" s="57">
        <v>4151250</v>
      </c>
      <c r="I331" s="57">
        <v>0</v>
      </c>
      <c r="J331" s="57">
        <v>4151250</v>
      </c>
      <c r="K331" s="70">
        <v>0</v>
      </c>
      <c r="L331" s="57">
        <v>0</v>
      </c>
      <c r="M331" s="57">
        <v>0</v>
      </c>
      <c r="N331" s="57">
        <v>0</v>
      </c>
      <c r="O331" s="70">
        <v>152.09999999999997</v>
      </c>
      <c r="P331" s="57">
        <v>15590249.999999996</v>
      </c>
      <c r="Q331" s="57">
        <v>0</v>
      </c>
      <c r="R331" s="57">
        <v>15590250</v>
      </c>
      <c r="S331" s="70">
        <v>61.199999999999996</v>
      </c>
      <c r="T331" s="57">
        <v>6273000</v>
      </c>
      <c r="U331" s="57">
        <v>0</v>
      </c>
      <c r="V331" s="57">
        <v>6272999.9999999963</v>
      </c>
      <c r="W331" s="57"/>
      <c r="X331" s="57"/>
      <c r="Y331" s="57"/>
      <c r="Z331" s="57">
        <v>0</v>
      </c>
      <c r="AA331" s="57">
        <v>0</v>
      </c>
      <c r="AB331" s="57">
        <v>0</v>
      </c>
      <c r="AC331" s="59">
        <v>0</v>
      </c>
      <c r="AD331" s="59">
        <v>0</v>
      </c>
      <c r="AE331" s="59">
        <v>0</v>
      </c>
      <c r="AF331" s="59">
        <v>0</v>
      </c>
      <c r="AG331" s="59">
        <v>0</v>
      </c>
      <c r="AH331" s="59">
        <v>0</v>
      </c>
      <c r="AI331" s="57">
        <v>0</v>
      </c>
      <c r="AJ331" s="57">
        <v>0</v>
      </c>
      <c r="AK331" s="58">
        <v>0</v>
      </c>
      <c r="AL331" s="57">
        <v>0</v>
      </c>
      <c r="AM331" s="57">
        <v>0</v>
      </c>
      <c r="AN331" s="70">
        <v>300</v>
      </c>
      <c r="AO331" s="70">
        <v>654.1</v>
      </c>
      <c r="AP331" s="70">
        <v>0</v>
      </c>
      <c r="AQ331" s="57">
        <v>47036250</v>
      </c>
      <c r="AR331" s="57">
        <v>0</v>
      </c>
      <c r="AS331" s="57">
        <v>0</v>
      </c>
      <c r="AT331" s="57">
        <v>0</v>
      </c>
      <c r="AU331" s="57">
        <v>80572500</v>
      </c>
      <c r="AV331" s="58">
        <v>0</v>
      </c>
      <c r="AW331" s="58">
        <v>33536250</v>
      </c>
      <c r="AX331" s="58">
        <v>0</v>
      </c>
      <c r="AY331" s="57">
        <v>0</v>
      </c>
      <c r="AZ331" s="58">
        <v>0</v>
      </c>
      <c r="BA331" s="58">
        <v>0</v>
      </c>
      <c r="BB331" s="58">
        <v>6272999.9999999963</v>
      </c>
      <c r="BC331" s="58">
        <v>33536250</v>
      </c>
      <c r="BD331" s="58">
        <v>0</v>
      </c>
      <c r="BE331" s="58">
        <v>0</v>
      </c>
      <c r="BF331" s="58">
        <v>27263250.000000004</v>
      </c>
      <c r="BG331" s="72">
        <v>300</v>
      </c>
      <c r="BH331" s="72">
        <v>907.9</v>
      </c>
      <c r="BI331" s="72">
        <v>607.9</v>
      </c>
      <c r="BJ331" s="72">
        <v>202.6333333333333</v>
      </c>
      <c r="BK331" s="72">
        <v>907.9</v>
      </c>
      <c r="BL331" s="72">
        <v>607.9</v>
      </c>
      <c r="BM331" s="72">
        <v>202.6333333333333</v>
      </c>
      <c r="BN331" s="150" t="s">
        <v>1357</v>
      </c>
      <c r="BO331" s="72" t="s">
        <v>1475</v>
      </c>
    </row>
    <row r="332" spans="1:67" ht="27.6" customHeight="1">
      <c r="A332" s="55">
        <v>323</v>
      </c>
      <c r="B332" s="145" t="s">
        <v>276</v>
      </c>
      <c r="C332" s="147" t="s">
        <v>904</v>
      </c>
      <c r="D332" s="148" t="s">
        <v>966</v>
      </c>
      <c r="E332" s="145">
        <v>7</v>
      </c>
      <c r="F332" s="146" t="s">
        <v>1252</v>
      </c>
      <c r="G332" s="70">
        <v>146.30000000000001</v>
      </c>
      <c r="H332" s="57">
        <v>14995750</v>
      </c>
      <c r="I332" s="57">
        <v>0</v>
      </c>
      <c r="J332" s="57">
        <v>14995750</v>
      </c>
      <c r="K332" s="70">
        <v>0</v>
      </c>
      <c r="L332" s="57">
        <v>0</v>
      </c>
      <c r="M332" s="57">
        <v>0</v>
      </c>
      <c r="N332" s="57">
        <v>0</v>
      </c>
      <c r="O332" s="70">
        <v>319.59999999999991</v>
      </c>
      <c r="P332" s="57">
        <v>32758999.999999989</v>
      </c>
      <c r="Q332" s="57">
        <v>0</v>
      </c>
      <c r="R332" s="57">
        <v>32759000</v>
      </c>
      <c r="S332" s="70">
        <v>290.09999999999991</v>
      </c>
      <c r="T332" s="57">
        <v>29735249.999999989</v>
      </c>
      <c r="U332" s="57">
        <v>0</v>
      </c>
      <c r="V332" s="57">
        <v>29735249.999999978</v>
      </c>
      <c r="W332" s="57"/>
      <c r="X332" s="57"/>
      <c r="Y332" s="57"/>
      <c r="Z332" s="57">
        <v>0</v>
      </c>
      <c r="AA332" s="57">
        <v>0</v>
      </c>
      <c r="AB332" s="57">
        <v>0</v>
      </c>
      <c r="AC332" s="59">
        <v>80</v>
      </c>
      <c r="AD332" s="59">
        <v>4</v>
      </c>
      <c r="AE332" s="59">
        <v>0</v>
      </c>
      <c r="AF332" s="59">
        <v>0</v>
      </c>
      <c r="AG332" s="59">
        <v>80</v>
      </c>
      <c r="AH332" s="59">
        <v>4</v>
      </c>
      <c r="AI332" s="57">
        <v>4200000</v>
      </c>
      <c r="AJ332" s="57">
        <v>0</v>
      </c>
      <c r="AK332" s="58">
        <v>1050000</v>
      </c>
      <c r="AL332" s="57">
        <v>3150000</v>
      </c>
      <c r="AM332" s="57">
        <v>0</v>
      </c>
      <c r="AN332" s="70">
        <v>300</v>
      </c>
      <c r="AO332" s="70">
        <v>1990.9</v>
      </c>
      <c r="AP332" s="70">
        <v>0</v>
      </c>
      <c r="AQ332" s="57">
        <v>199976250</v>
      </c>
      <c r="AR332" s="57">
        <v>0</v>
      </c>
      <c r="AS332" s="57">
        <v>0</v>
      </c>
      <c r="AT332" s="57">
        <v>0</v>
      </c>
      <c r="AU332" s="57">
        <v>75303750</v>
      </c>
      <c r="AV332" s="58">
        <v>124672500</v>
      </c>
      <c r="AW332" s="58">
        <v>0</v>
      </c>
      <c r="AX332" s="58">
        <v>0</v>
      </c>
      <c r="AY332" s="57">
        <v>0</v>
      </c>
      <c r="AZ332" s="58">
        <v>0</v>
      </c>
      <c r="BA332" s="58">
        <v>0</v>
      </c>
      <c r="BB332" s="58">
        <v>157557749.99999997</v>
      </c>
      <c r="BC332" s="58">
        <v>0</v>
      </c>
      <c r="BD332" s="58">
        <v>0</v>
      </c>
      <c r="BE332" s="58">
        <v>157557749.99999997</v>
      </c>
      <c r="BF332" s="58">
        <v>0</v>
      </c>
      <c r="BG332" s="72">
        <v>300</v>
      </c>
      <c r="BH332" s="72">
        <v>2750.8999999999996</v>
      </c>
      <c r="BI332" s="72">
        <v>2450.8999999999996</v>
      </c>
      <c r="BJ332" s="72">
        <v>816.96666666666658</v>
      </c>
      <c r="BK332" s="72">
        <v>2746.8999999999996</v>
      </c>
      <c r="BL332" s="72">
        <v>2446.8999999999996</v>
      </c>
      <c r="BM332" s="72">
        <v>815.63333333333321</v>
      </c>
      <c r="BN332" s="150" t="s">
        <v>1358</v>
      </c>
      <c r="BO332" s="72" t="s">
        <v>1475</v>
      </c>
    </row>
    <row r="333" spans="1:67" ht="27.6" customHeight="1">
      <c r="A333" s="55">
        <v>324</v>
      </c>
      <c r="B333" s="145" t="s">
        <v>278</v>
      </c>
      <c r="C333" s="147" t="s">
        <v>969</v>
      </c>
      <c r="D333" s="148" t="s">
        <v>710</v>
      </c>
      <c r="E333" s="145">
        <v>7</v>
      </c>
      <c r="F333" s="146" t="s">
        <v>1252</v>
      </c>
      <c r="G333" s="70">
        <v>0</v>
      </c>
      <c r="H333" s="57">
        <v>0</v>
      </c>
      <c r="I333" s="57">
        <v>0</v>
      </c>
      <c r="J333" s="57">
        <v>0</v>
      </c>
      <c r="K333" s="70">
        <v>0</v>
      </c>
      <c r="L333" s="57">
        <v>0</v>
      </c>
      <c r="M333" s="57">
        <v>0</v>
      </c>
      <c r="N333" s="57">
        <v>0</v>
      </c>
      <c r="O333" s="70">
        <v>395.2999999999999</v>
      </c>
      <c r="P333" s="57">
        <v>40518249.999999993</v>
      </c>
      <c r="Q333" s="57">
        <v>0</v>
      </c>
      <c r="R333" s="57">
        <v>40518250</v>
      </c>
      <c r="S333" s="70">
        <v>274.09999999999991</v>
      </c>
      <c r="T333" s="57">
        <v>28095249.999999989</v>
      </c>
      <c r="U333" s="57">
        <v>0</v>
      </c>
      <c r="V333" s="57">
        <v>28095249.999999985</v>
      </c>
      <c r="W333" s="57"/>
      <c r="X333" s="57"/>
      <c r="Y333" s="57"/>
      <c r="Z333" s="57">
        <v>0</v>
      </c>
      <c r="AA333" s="57">
        <v>0</v>
      </c>
      <c r="AB333" s="57">
        <v>0</v>
      </c>
      <c r="AC333" s="59">
        <v>80</v>
      </c>
      <c r="AD333" s="59">
        <v>4</v>
      </c>
      <c r="AE333" s="59">
        <v>0</v>
      </c>
      <c r="AF333" s="59">
        <v>0</v>
      </c>
      <c r="AG333" s="59">
        <v>80</v>
      </c>
      <c r="AH333" s="59">
        <v>4</v>
      </c>
      <c r="AI333" s="57">
        <v>4200000</v>
      </c>
      <c r="AJ333" s="57">
        <v>0</v>
      </c>
      <c r="AK333" s="58">
        <v>0</v>
      </c>
      <c r="AL333" s="57">
        <v>4200000</v>
      </c>
      <c r="AM333" s="57">
        <v>0</v>
      </c>
      <c r="AN333" s="70">
        <v>240</v>
      </c>
      <c r="AO333" s="70">
        <v>1266.2</v>
      </c>
      <c r="AP333" s="70">
        <v>0</v>
      </c>
      <c r="AQ333" s="57">
        <v>122647500</v>
      </c>
      <c r="AR333" s="57">
        <v>0</v>
      </c>
      <c r="AS333" s="57">
        <v>0</v>
      </c>
      <c r="AT333" s="57">
        <v>0</v>
      </c>
      <c r="AU333" s="57">
        <v>40881750</v>
      </c>
      <c r="AV333" s="58">
        <v>81765750</v>
      </c>
      <c r="AW333" s="58">
        <v>0</v>
      </c>
      <c r="AX333" s="58">
        <v>0</v>
      </c>
      <c r="AY333" s="57">
        <v>0</v>
      </c>
      <c r="AZ333" s="58">
        <v>0</v>
      </c>
      <c r="BA333" s="58">
        <v>0</v>
      </c>
      <c r="BB333" s="58">
        <v>114060999.99999999</v>
      </c>
      <c r="BC333" s="58">
        <v>0</v>
      </c>
      <c r="BD333" s="58">
        <v>0</v>
      </c>
      <c r="BE333" s="58">
        <v>114060999.99999999</v>
      </c>
      <c r="BF333" s="58">
        <v>0</v>
      </c>
      <c r="BG333" s="72">
        <v>240</v>
      </c>
      <c r="BH333" s="72">
        <v>1939.6</v>
      </c>
      <c r="BI333" s="72">
        <v>1699.6</v>
      </c>
      <c r="BJ333" s="72">
        <v>708.16666666666663</v>
      </c>
      <c r="BK333" s="72">
        <v>1935.6</v>
      </c>
      <c r="BL333" s="72">
        <v>1695.6</v>
      </c>
      <c r="BM333" s="72">
        <v>706.5</v>
      </c>
      <c r="BN333" s="150" t="s">
        <v>1358</v>
      </c>
      <c r="BO333" s="72" t="s">
        <v>1475</v>
      </c>
    </row>
    <row r="334" spans="1:67" ht="27.6" customHeight="1">
      <c r="A334" s="55">
        <v>325</v>
      </c>
      <c r="B334" s="145" t="s">
        <v>279</v>
      </c>
      <c r="C334" s="147" t="s">
        <v>968</v>
      </c>
      <c r="D334" s="148" t="s">
        <v>710</v>
      </c>
      <c r="E334" s="145">
        <v>7</v>
      </c>
      <c r="F334" s="146" t="s">
        <v>1252</v>
      </c>
      <c r="G334" s="70">
        <v>0</v>
      </c>
      <c r="H334" s="57">
        <v>0</v>
      </c>
      <c r="I334" s="57">
        <v>0</v>
      </c>
      <c r="J334" s="57">
        <v>0</v>
      </c>
      <c r="K334" s="70">
        <v>38.4</v>
      </c>
      <c r="L334" s="57">
        <v>3936000</v>
      </c>
      <c r="M334" s="57">
        <v>0</v>
      </c>
      <c r="N334" s="57">
        <v>3936000</v>
      </c>
      <c r="O334" s="70">
        <v>334.90000000000009</v>
      </c>
      <c r="P334" s="57">
        <v>34327250.000000007</v>
      </c>
      <c r="Q334" s="57">
        <v>0</v>
      </c>
      <c r="R334" s="57">
        <v>34327250</v>
      </c>
      <c r="S334" s="70">
        <v>364.4</v>
      </c>
      <c r="T334" s="57">
        <v>37351000</v>
      </c>
      <c r="U334" s="57">
        <v>0</v>
      </c>
      <c r="V334" s="57">
        <v>37351000</v>
      </c>
      <c r="W334" s="57"/>
      <c r="X334" s="57"/>
      <c r="Y334" s="57"/>
      <c r="Z334" s="57">
        <v>0</v>
      </c>
      <c r="AA334" s="57">
        <v>0</v>
      </c>
      <c r="AB334" s="57">
        <v>0</v>
      </c>
      <c r="AC334" s="59">
        <v>60</v>
      </c>
      <c r="AD334" s="59">
        <v>3</v>
      </c>
      <c r="AE334" s="59">
        <v>0</v>
      </c>
      <c r="AF334" s="59">
        <v>0</v>
      </c>
      <c r="AG334" s="59">
        <v>60</v>
      </c>
      <c r="AH334" s="59">
        <v>3</v>
      </c>
      <c r="AI334" s="57">
        <v>3150000</v>
      </c>
      <c r="AJ334" s="57">
        <v>0</v>
      </c>
      <c r="AK334" s="58">
        <v>0</v>
      </c>
      <c r="AL334" s="57">
        <v>3150000</v>
      </c>
      <c r="AM334" s="57">
        <v>0</v>
      </c>
      <c r="AN334" s="70">
        <v>300</v>
      </c>
      <c r="AO334" s="70">
        <v>1359.6999999999998</v>
      </c>
      <c r="AP334" s="70">
        <v>0</v>
      </c>
      <c r="AQ334" s="57">
        <v>126416250</v>
      </c>
      <c r="AR334" s="57">
        <v>0</v>
      </c>
      <c r="AS334" s="57">
        <v>0</v>
      </c>
      <c r="AT334" s="57">
        <v>0</v>
      </c>
      <c r="AU334" s="57">
        <v>55035000</v>
      </c>
      <c r="AV334" s="58">
        <v>71381250</v>
      </c>
      <c r="AW334" s="58">
        <v>0</v>
      </c>
      <c r="AX334" s="58">
        <v>0</v>
      </c>
      <c r="AY334" s="57">
        <v>0</v>
      </c>
      <c r="AZ334" s="58">
        <v>0</v>
      </c>
      <c r="BA334" s="58">
        <v>0</v>
      </c>
      <c r="BB334" s="58">
        <v>115818250</v>
      </c>
      <c r="BC334" s="58">
        <v>0</v>
      </c>
      <c r="BD334" s="58">
        <v>0</v>
      </c>
      <c r="BE334" s="58">
        <v>115818250</v>
      </c>
      <c r="BF334" s="58">
        <v>0</v>
      </c>
      <c r="BG334" s="72">
        <v>300</v>
      </c>
      <c r="BH334" s="72">
        <v>2100.3999999999996</v>
      </c>
      <c r="BI334" s="72">
        <v>1800.3999999999996</v>
      </c>
      <c r="BJ334" s="72">
        <v>600.13333333333321</v>
      </c>
      <c r="BK334" s="72">
        <v>2097.3999999999996</v>
      </c>
      <c r="BL334" s="72">
        <v>1797.3999999999996</v>
      </c>
      <c r="BM334" s="72">
        <v>599.13333333333321</v>
      </c>
      <c r="BN334" s="150" t="s">
        <v>1358</v>
      </c>
      <c r="BO334" s="72" t="s">
        <v>1475</v>
      </c>
    </row>
    <row r="335" spans="1:67" ht="27.6" customHeight="1">
      <c r="A335" s="55">
        <v>326</v>
      </c>
      <c r="B335" s="145" t="s">
        <v>281</v>
      </c>
      <c r="C335" s="147" t="s">
        <v>664</v>
      </c>
      <c r="D335" s="148" t="s">
        <v>645</v>
      </c>
      <c r="E335" s="145">
        <v>7</v>
      </c>
      <c r="F335" s="146" t="s">
        <v>1252</v>
      </c>
      <c r="G335" s="70">
        <v>0</v>
      </c>
      <c r="H335" s="57">
        <v>0</v>
      </c>
      <c r="I335" s="57">
        <v>0</v>
      </c>
      <c r="J335" s="57">
        <v>0</v>
      </c>
      <c r="K335" s="70">
        <v>47.2</v>
      </c>
      <c r="L335" s="57">
        <v>4838000</v>
      </c>
      <c r="M335" s="57">
        <v>0</v>
      </c>
      <c r="N335" s="57">
        <v>4838000</v>
      </c>
      <c r="O335" s="70">
        <v>365.19999999999993</v>
      </c>
      <c r="P335" s="57">
        <v>37432999.999999993</v>
      </c>
      <c r="Q335" s="57">
        <v>0</v>
      </c>
      <c r="R335" s="57">
        <v>37433000</v>
      </c>
      <c r="S335" s="70">
        <v>350.89999999999986</v>
      </c>
      <c r="T335" s="57">
        <v>35967249.999999985</v>
      </c>
      <c r="U335" s="57">
        <v>0</v>
      </c>
      <c r="V335" s="57">
        <v>35967249.99999997</v>
      </c>
      <c r="W335" s="57"/>
      <c r="X335" s="57"/>
      <c r="Y335" s="57"/>
      <c r="Z335" s="57">
        <v>0</v>
      </c>
      <c r="AA335" s="57">
        <v>0</v>
      </c>
      <c r="AB335" s="57">
        <v>0</v>
      </c>
      <c r="AC335" s="59">
        <v>80</v>
      </c>
      <c r="AD335" s="59">
        <v>4</v>
      </c>
      <c r="AE335" s="59">
        <v>0</v>
      </c>
      <c r="AF335" s="59">
        <v>0</v>
      </c>
      <c r="AG335" s="59">
        <v>80</v>
      </c>
      <c r="AH335" s="59">
        <v>4</v>
      </c>
      <c r="AI335" s="57">
        <v>4200000</v>
      </c>
      <c r="AJ335" s="57">
        <v>0</v>
      </c>
      <c r="AK335" s="58">
        <v>1050000</v>
      </c>
      <c r="AL335" s="57">
        <v>3150000</v>
      </c>
      <c r="AM335" s="57">
        <v>0</v>
      </c>
      <c r="AN335" s="70">
        <v>300</v>
      </c>
      <c r="AO335" s="70">
        <v>1547.5</v>
      </c>
      <c r="AP335" s="70">
        <v>0</v>
      </c>
      <c r="AQ335" s="57">
        <v>147543750</v>
      </c>
      <c r="AR335" s="57">
        <v>0</v>
      </c>
      <c r="AS335" s="57">
        <v>0</v>
      </c>
      <c r="AT335" s="57">
        <v>0</v>
      </c>
      <c r="AU335" s="57">
        <v>67770000</v>
      </c>
      <c r="AV335" s="58">
        <v>79773750</v>
      </c>
      <c r="AW335" s="58">
        <v>0</v>
      </c>
      <c r="AX335" s="58">
        <v>0</v>
      </c>
      <c r="AY335" s="57">
        <v>0</v>
      </c>
      <c r="AZ335" s="58">
        <v>0</v>
      </c>
      <c r="BA335" s="58">
        <v>0</v>
      </c>
      <c r="BB335" s="58">
        <v>123728999.99999997</v>
      </c>
      <c r="BC335" s="58">
        <v>0</v>
      </c>
      <c r="BD335" s="58">
        <v>0</v>
      </c>
      <c r="BE335" s="58">
        <v>123728999.99999997</v>
      </c>
      <c r="BF335" s="58">
        <v>0</v>
      </c>
      <c r="BG335" s="72">
        <v>300</v>
      </c>
      <c r="BH335" s="72">
        <v>2314.7999999999997</v>
      </c>
      <c r="BI335" s="72">
        <v>2014.7999999999997</v>
      </c>
      <c r="BJ335" s="72">
        <v>671.59999999999991</v>
      </c>
      <c r="BK335" s="72">
        <v>2310.7999999999997</v>
      </c>
      <c r="BL335" s="72">
        <v>2010.7999999999997</v>
      </c>
      <c r="BM335" s="72">
        <v>670.26666666666654</v>
      </c>
      <c r="BN335" s="150" t="s">
        <v>1358</v>
      </c>
      <c r="BO335" s="72" t="s">
        <v>1475</v>
      </c>
    </row>
    <row r="336" spans="1:67" ht="27.6" customHeight="1">
      <c r="A336" s="55">
        <v>327</v>
      </c>
      <c r="B336" s="145" t="s">
        <v>283</v>
      </c>
      <c r="C336" s="147" t="s">
        <v>612</v>
      </c>
      <c r="D336" s="148" t="s">
        <v>669</v>
      </c>
      <c r="E336" s="145">
        <v>7</v>
      </c>
      <c r="F336" s="146" t="s">
        <v>1252</v>
      </c>
      <c r="G336" s="70">
        <v>0</v>
      </c>
      <c r="H336" s="57">
        <v>0</v>
      </c>
      <c r="I336" s="57">
        <v>0</v>
      </c>
      <c r="J336" s="57">
        <v>0</v>
      </c>
      <c r="K336" s="70">
        <v>60</v>
      </c>
      <c r="L336" s="57">
        <v>6150000</v>
      </c>
      <c r="M336" s="57">
        <v>0</v>
      </c>
      <c r="N336" s="57">
        <v>6150000</v>
      </c>
      <c r="O336" s="70">
        <v>378.7000000000001</v>
      </c>
      <c r="P336" s="57">
        <v>38816750.000000007</v>
      </c>
      <c r="Q336" s="57">
        <v>0</v>
      </c>
      <c r="R336" s="57">
        <v>38816750</v>
      </c>
      <c r="S336" s="70">
        <v>303.89999999999998</v>
      </c>
      <c r="T336" s="57">
        <v>31149749.999999996</v>
      </c>
      <c r="U336" s="57">
        <v>0</v>
      </c>
      <c r="V336" s="57">
        <v>31149750</v>
      </c>
      <c r="W336" s="57"/>
      <c r="X336" s="57"/>
      <c r="Y336" s="57"/>
      <c r="Z336" s="57">
        <v>0</v>
      </c>
      <c r="AA336" s="57">
        <v>0</v>
      </c>
      <c r="AB336" s="57">
        <v>0</v>
      </c>
      <c r="AC336" s="59">
        <v>160</v>
      </c>
      <c r="AD336" s="59">
        <v>8</v>
      </c>
      <c r="AE336" s="59">
        <v>0</v>
      </c>
      <c r="AF336" s="59">
        <v>0</v>
      </c>
      <c r="AG336" s="59">
        <v>160</v>
      </c>
      <c r="AH336" s="59">
        <v>8</v>
      </c>
      <c r="AI336" s="57">
        <v>8400000</v>
      </c>
      <c r="AJ336" s="57">
        <v>0</v>
      </c>
      <c r="AK336" s="58">
        <v>1050000</v>
      </c>
      <c r="AL336" s="57">
        <v>7350000</v>
      </c>
      <c r="AM336" s="57">
        <v>0</v>
      </c>
      <c r="AN336" s="70">
        <v>300</v>
      </c>
      <c r="AO336" s="70">
        <v>878.1</v>
      </c>
      <c r="AP336" s="70">
        <v>0</v>
      </c>
      <c r="AQ336" s="57">
        <v>72236250</v>
      </c>
      <c r="AR336" s="57">
        <v>0</v>
      </c>
      <c r="AS336" s="57">
        <v>0</v>
      </c>
      <c r="AT336" s="57">
        <v>0</v>
      </c>
      <c r="AU336" s="57">
        <v>25525500</v>
      </c>
      <c r="AV336" s="58">
        <v>46710750</v>
      </c>
      <c r="AW336" s="58">
        <v>0</v>
      </c>
      <c r="AX336" s="58">
        <v>0</v>
      </c>
      <c r="AY336" s="57">
        <v>0</v>
      </c>
      <c r="AZ336" s="58">
        <v>0</v>
      </c>
      <c r="BA336" s="58">
        <v>0</v>
      </c>
      <c r="BB336" s="58">
        <v>91360500</v>
      </c>
      <c r="BC336" s="58">
        <v>0</v>
      </c>
      <c r="BD336" s="58">
        <v>0</v>
      </c>
      <c r="BE336" s="58">
        <v>91360500</v>
      </c>
      <c r="BF336" s="58">
        <v>0</v>
      </c>
      <c r="BG336" s="72">
        <v>300</v>
      </c>
      <c r="BH336" s="72">
        <v>1628.7000000000003</v>
      </c>
      <c r="BI336" s="72">
        <v>1328.7000000000003</v>
      </c>
      <c r="BJ336" s="72">
        <v>442.90000000000009</v>
      </c>
      <c r="BK336" s="72">
        <v>1620.7000000000003</v>
      </c>
      <c r="BL336" s="72">
        <v>1320.7000000000003</v>
      </c>
      <c r="BM336" s="72">
        <v>440.23333333333341</v>
      </c>
      <c r="BN336" s="150" t="s">
        <v>1358</v>
      </c>
      <c r="BO336" s="72" t="s">
        <v>1475</v>
      </c>
    </row>
    <row r="337" spans="1:67" ht="27.6" customHeight="1">
      <c r="A337" s="55">
        <v>328</v>
      </c>
      <c r="B337" s="145" t="s">
        <v>284</v>
      </c>
      <c r="C337" s="147" t="s">
        <v>674</v>
      </c>
      <c r="D337" s="148" t="s">
        <v>615</v>
      </c>
      <c r="E337" s="145">
        <v>7</v>
      </c>
      <c r="F337" s="146" t="s">
        <v>1252</v>
      </c>
      <c r="G337" s="70">
        <v>0</v>
      </c>
      <c r="H337" s="57">
        <v>0</v>
      </c>
      <c r="I337" s="57">
        <v>0</v>
      </c>
      <c r="J337" s="57">
        <v>0</v>
      </c>
      <c r="K337" s="70">
        <v>78.899999999999991</v>
      </c>
      <c r="L337" s="57">
        <v>8087250</v>
      </c>
      <c r="M337" s="57">
        <v>0</v>
      </c>
      <c r="N337" s="57">
        <v>8087250</v>
      </c>
      <c r="O337" s="70">
        <v>320.69999999999976</v>
      </c>
      <c r="P337" s="57">
        <v>32871749.999999974</v>
      </c>
      <c r="Q337" s="57">
        <v>0</v>
      </c>
      <c r="R337" s="57">
        <v>32871750</v>
      </c>
      <c r="S337" s="70">
        <v>471.69999999999987</v>
      </c>
      <c r="T337" s="57">
        <v>48349249.999999985</v>
      </c>
      <c r="U337" s="57">
        <v>0</v>
      </c>
      <c r="V337" s="57">
        <v>48349249.999999955</v>
      </c>
      <c r="W337" s="57"/>
      <c r="X337" s="57"/>
      <c r="Y337" s="57"/>
      <c r="Z337" s="57">
        <v>0</v>
      </c>
      <c r="AA337" s="57">
        <v>0</v>
      </c>
      <c r="AB337" s="57">
        <v>0</v>
      </c>
      <c r="AC337" s="59">
        <v>240</v>
      </c>
      <c r="AD337" s="59">
        <v>12</v>
      </c>
      <c r="AE337" s="59">
        <v>0</v>
      </c>
      <c r="AF337" s="59">
        <v>0</v>
      </c>
      <c r="AG337" s="59">
        <v>240</v>
      </c>
      <c r="AH337" s="59">
        <v>12</v>
      </c>
      <c r="AI337" s="57">
        <v>12600000</v>
      </c>
      <c r="AJ337" s="57">
        <v>0</v>
      </c>
      <c r="AK337" s="58">
        <v>3150000</v>
      </c>
      <c r="AL337" s="57">
        <v>9450000</v>
      </c>
      <c r="AM337" s="57">
        <v>0</v>
      </c>
      <c r="AN337" s="70">
        <v>255</v>
      </c>
      <c r="AO337" s="70">
        <v>2460.1999999999998</v>
      </c>
      <c r="AP337" s="70">
        <v>0</v>
      </c>
      <c r="AQ337" s="57">
        <v>255285000</v>
      </c>
      <c r="AR337" s="57">
        <v>0</v>
      </c>
      <c r="AS337" s="57">
        <v>0</v>
      </c>
      <c r="AT337" s="57">
        <v>0</v>
      </c>
      <c r="AU337" s="57">
        <v>113445000</v>
      </c>
      <c r="AV337" s="58">
        <v>141840000</v>
      </c>
      <c r="AW337" s="58">
        <v>0</v>
      </c>
      <c r="AX337" s="58">
        <v>0</v>
      </c>
      <c r="AY337" s="57">
        <v>0</v>
      </c>
      <c r="AZ337" s="58">
        <v>0</v>
      </c>
      <c r="BA337" s="58">
        <v>0</v>
      </c>
      <c r="BB337" s="58">
        <v>207726499.99999994</v>
      </c>
      <c r="BC337" s="58">
        <v>0</v>
      </c>
      <c r="BD337" s="58">
        <v>0</v>
      </c>
      <c r="BE337" s="58">
        <v>207726499.99999994</v>
      </c>
      <c r="BF337" s="58">
        <v>0</v>
      </c>
      <c r="BG337" s="72">
        <v>255</v>
      </c>
      <c r="BH337" s="72">
        <v>3343.4999999999995</v>
      </c>
      <c r="BI337" s="72">
        <v>3088.4999999999995</v>
      </c>
      <c r="BJ337" s="72">
        <v>1211.1764705882351</v>
      </c>
      <c r="BK337" s="72">
        <v>3331.4999999999995</v>
      </c>
      <c r="BL337" s="72">
        <v>3076.4999999999995</v>
      </c>
      <c r="BM337" s="72">
        <v>1206.4705882352939</v>
      </c>
      <c r="BN337" s="150" t="s">
        <v>1358</v>
      </c>
      <c r="BO337" s="72" t="s">
        <v>1475</v>
      </c>
    </row>
    <row r="338" spans="1:67" ht="27.6" customHeight="1">
      <c r="A338" s="55">
        <v>329</v>
      </c>
      <c r="B338" s="145" t="s">
        <v>970</v>
      </c>
      <c r="C338" s="147" t="s">
        <v>971</v>
      </c>
      <c r="D338" s="148" t="s">
        <v>811</v>
      </c>
      <c r="E338" s="145">
        <v>7</v>
      </c>
      <c r="F338" s="146" t="s">
        <v>1252</v>
      </c>
      <c r="G338" s="70">
        <v>0</v>
      </c>
      <c r="H338" s="57">
        <v>0</v>
      </c>
      <c r="I338" s="57">
        <v>0</v>
      </c>
      <c r="J338" s="57">
        <v>0</v>
      </c>
      <c r="K338" s="70">
        <v>0</v>
      </c>
      <c r="L338" s="57">
        <v>0</v>
      </c>
      <c r="M338" s="57">
        <v>0</v>
      </c>
      <c r="N338" s="57">
        <v>0</v>
      </c>
      <c r="O338" s="70">
        <v>0</v>
      </c>
      <c r="P338" s="57">
        <v>0</v>
      </c>
      <c r="Q338" s="57">
        <v>0</v>
      </c>
      <c r="R338" s="57">
        <v>0</v>
      </c>
      <c r="S338" s="70">
        <v>274.09999999999991</v>
      </c>
      <c r="T338" s="57">
        <v>28095249.999999989</v>
      </c>
      <c r="U338" s="57">
        <v>0</v>
      </c>
      <c r="V338" s="57">
        <v>28095249.999999989</v>
      </c>
      <c r="W338" s="57"/>
      <c r="X338" s="57"/>
      <c r="Y338" s="57"/>
      <c r="Z338" s="57">
        <v>0</v>
      </c>
      <c r="AA338" s="57">
        <v>0</v>
      </c>
      <c r="AB338" s="57">
        <v>0</v>
      </c>
      <c r="AC338" s="59">
        <v>60</v>
      </c>
      <c r="AD338" s="59">
        <v>3</v>
      </c>
      <c r="AE338" s="59">
        <v>0</v>
      </c>
      <c r="AF338" s="59">
        <v>0</v>
      </c>
      <c r="AG338" s="59">
        <v>60</v>
      </c>
      <c r="AH338" s="59">
        <v>3</v>
      </c>
      <c r="AI338" s="57">
        <v>3150000</v>
      </c>
      <c r="AJ338" s="57">
        <v>0</v>
      </c>
      <c r="AK338" s="58">
        <v>0</v>
      </c>
      <c r="AL338" s="57">
        <v>3150000</v>
      </c>
      <c r="AM338" s="57">
        <v>0</v>
      </c>
      <c r="AN338" s="70">
        <v>240</v>
      </c>
      <c r="AO338" s="70">
        <v>1089.5</v>
      </c>
      <c r="AP338" s="70">
        <v>0</v>
      </c>
      <c r="AQ338" s="57">
        <v>100218750</v>
      </c>
      <c r="AR338" s="57">
        <v>0</v>
      </c>
      <c r="AS338" s="57">
        <v>0</v>
      </c>
      <c r="AT338" s="57">
        <v>0</v>
      </c>
      <c r="AU338" s="57">
        <v>48705000</v>
      </c>
      <c r="AV338" s="58">
        <v>51513750</v>
      </c>
      <c r="AW338" s="58">
        <v>0</v>
      </c>
      <c r="AX338" s="58">
        <v>0</v>
      </c>
      <c r="AY338" s="57">
        <v>0</v>
      </c>
      <c r="AZ338" s="58">
        <v>0</v>
      </c>
      <c r="BA338" s="58">
        <v>0</v>
      </c>
      <c r="BB338" s="58">
        <v>82758999.999999985</v>
      </c>
      <c r="BC338" s="58">
        <v>0</v>
      </c>
      <c r="BD338" s="58">
        <v>0</v>
      </c>
      <c r="BE338" s="58">
        <v>82758999.999999985</v>
      </c>
      <c r="BF338" s="58">
        <v>0</v>
      </c>
      <c r="BG338" s="72">
        <v>240</v>
      </c>
      <c r="BH338" s="72">
        <v>1366.6</v>
      </c>
      <c r="BI338" s="72">
        <v>1126.5999999999999</v>
      </c>
      <c r="BJ338" s="72">
        <v>469.41666666666657</v>
      </c>
      <c r="BK338" s="72">
        <v>1363.6</v>
      </c>
      <c r="BL338" s="72">
        <v>1123.5999999999999</v>
      </c>
      <c r="BM338" s="72">
        <v>468.16666666666669</v>
      </c>
      <c r="BN338" s="150" t="s">
        <v>1358</v>
      </c>
      <c r="BO338" s="72" t="s">
        <v>1475</v>
      </c>
    </row>
    <row r="339" spans="1:67" ht="27.6" customHeight="1">
      <c r="A339" s="55">
        <v>330</v>
      </c>
      <c r="B339" s="145" t="s">
        <v>1197</v>
      </c>
      <c r="C339" s="147" t="s">
        <v>1198</v>
      </c>
      <c r="D339" s="148" t="s">
        <v>655</v>
      </c>
      <c r="E339" s="145">
        <v>7</v>
      </c>
      <c r="F339" s="146" t="s">
        <v>1252</v>
      </c>
      <c r="G339" s="70">
        <v>0</v>
      </c>
      <c r="H339" s="57">
        <v>0</v>
      </c>
      <c r="I339" s="57">
        <v>0</v>
      </c>
      <c r="J339" s="57">
        <v>0</v>
      </c>
      <c r="K339" s="70">
        <v>0</v>
      </c>
      <c r="L339" s="57">
        <v>0</v>
      </c>
      <c r="M339" s="57">
        <v>0</v>
      </c>
      <c r="N339" s="57">
        <v>0</v>
      </c>
      <c r="O339" s="70">
        <v>0</v>
      </c>
      <c r="P339" s="57">
        <v>0</v>
      </c>
      <c r="Q339" s="57">
        <v>0</v>
      </c>
      <c r="R339" s="57">
        <v>0</v>
      </c>
      <c r="S339" s="70">
        <v>0</v>
      </c>
      <c r="T339" s="57">
        <v>0</v>
      </c>
      <c r="U339" s="57">
        <v>0</v>
      </c>
      <c r="V339" s="57">
        <v>0</v>
      </c>
      <c r="W339" s="57"/>
      <c r="X339" s="57"/>
      <c r="Y339" s="57"/>
      <c r="Z339" s="57">
        <v>0</v>
      </c>
      <c r="AA339" s="57">
        <v>0</v>
      </c>
      <c r="AB339" s="57">
        <v>0</v>
      </c>
      <c r="AC339" s="59">
        <v>0</v>
      </c>
      <c r="AD339" s="59">
        <v>0</v>
      </c>
      <c r="AE339" s="59">
        <v>0</v>
      </c>
      <c r="AF339" s="59">
        <v>0</v>
      </c>
      <c r="AG339" s="59">
        <v>0</v>
      </c>
      <c r="AH339" s="59">
        <v>0</v>
      </c>
      <c r="AI339" s="57">
        <v>0</v>
      </c>
      <c r="AJ339" s="57">
        <v>0</v>
      </c>
      <c r="AK339" s="58">
        <v>0</v>
      </c>
      <c r="AL339" s="57">
        <v>0</v>
      </c>
      <c r="AM339" s="57">
        <v>0</v>
      </c>
      <c r="AN339" s="70">
        <v>37.5</v>
      </c>
      <c r="AO339" s="70">
        <v>239.9</v>
      </c>
      <c r="AP339" s="70">
        <v>0</v>
      </c>
      <c r="AQ339" s="57">
        <v>20746000</v>
      </c>
      <c r="AR339" s="57">
        <v>0</v>
      </c>
      <c r="AS339" s="57">
        <v>0</v>
      </c>
      <c r="AT339" s="57">
        <v>0</v>
      </c>
      <c r="AU339" s="57">
        <v>20746000</v>
      </c>
      <c r="AV339" s="58">
        <v>0</v>
      </c>
      <c r="AW339" s="58">
        <v>0</v>
      </c>
      <c r="AX339" s="58">
        <v>0</v>
      </c>
      <c r="AY339" s="57">
        <v>0</v>
      </c>
      <c r="AZ339" s="58">
        <v>0</v>
      </c>
      <c r="BA339" s="58">
        <v>0</v>
      </c>
      <c r="BB339" s="58">
        <v>0</v>
      </c>
      <c r="BC339" s="58">
        <v>0</v>
      </c>
      <c r="BD339" s="58">
        <v>0</v>
      </c>
      <c r="BE339" s="58">
        <v>0</v>
      </c>
      <c r="BF339" s="58">
        <v>0</v>
      </c>
      <c r="BG339" s="72">
        <v>37.5</v>
      </c>
      <c r="BH339" s="72">
        <v>239.9</v>
      </c>
      <c r="BI339" s="72">
        <v>202.4</v>
      </c>
      <c r="BJ339" s="72">
        <v>539.73333333333335</v>
      </c>
      <c r="BK339" s="72">
        <v>239.9</v>
      </c>
      <c r="BL339" s="72">
        <v>202.4</v>
      </c>
      <c r="BM339" s="72">
        <v>539.73333333333335</v>
      </c>
      <c r="BN339" s="150" t="s">
        <v>1358</v>
      </c>
      <c r="BO339" s="72" t="s">
        <v>1474</v>
      </c>
    </row>
    <row r="340" spans="1:67" ht="27.6" customHeight="1">
      <c r="A340" s="55">
        <v>331</v>
      </c>
      <c r="B340" s="145" t="s">
        <v>282</v>
      </c>
      <c r="C340" s="147" t="s">
        <v>612</v>
      </c>
      <c r="D340" s="148" t="s">
        <v>967</v>
      </c>
      <c r="E340" s="145">
        <v>7</v>
      </c>
      <c r="F340" s="146" t="s">
        <v>1252</v>
      </c>
      <c r="G340" s="70">
        <v>0</v>
      </c>
      <c r="H340" s="57">
        <v>0</v>
      </c>
      <c r="I340" s="57">
        <v>0</v>
      </c>
      <c r="J340" s="57">
        <v>0</v>
      </c>
      <c r="K340" s="70">
        <v>0</v>
      </c>
      <c r="L340" s="57">
        <v>0</v>
      </c>
      <c r="M340" s="57">
        <v>0</v>
      </c>
      <c r="N340" s="57">
        <v>0</v>
      </c>
      <c r="O340" s="70">
        <v>0</v>
      </c>
      <c r="P340" s="57">
        <v>0</v>
      </c>
      <c r="Q340" s="57">
        <v>0</v>
      </c>
      <c r="R340" s="57">
        <v>0</v>
      </c>
      <c r="S340" s="70">
        <v>0</v>
      </c>
      <c r="T340" s="57">
        <v>0</v>
      </c>
      <c r="U340" s="57">
        <v>0</v>
      </c>
      <c r="V340" s="57">
        <v>0</v>
      </c>
      <c r="W340" s="57"/>
      <c r="X340" s="57"/>
      <c r="Y340" s="57"/>
      <c r="Z340" s="57">
        <v>0</v>
      </c>
      <c r="AA340" s="57">
        <v>0</v>
      </c>
      <c r="AB340" s="57">
        <v>0</v>
      </c>
      <c r="AC340" s="59">
        <v>0</v>
      </c>
      <c r="AD340" s="59">
        <v>0</v>
      </c>
      <c r="AE340" s="59">
        <v>0</v>
      </c>
      <c r="AF340" s="59">
        <v>0</v>
      </c>
      <c r="AG340" s="59">
        <v>0</v>
      </c>
      <c r="AH340" s="59">
        <v>0</v>
      </c>
      <c r="AI340" s="57">
        <v>0</v>
      </c>
      <c r="AJ340" s="57">
        <v>0</v>
      </c>
      <c r="AK340" s="58">
        <v>0</v>
      </c>
      <c r="AL340" s="57">
        <v>0</v>
      </c>
      <c r="AM340" s="57">
        <v>0</v>
      </c>
      <c r="AN340" s="70">
        <v>0</v>
      </c>
      <c r="AO340" s="70">
        <v>0</v>
      </c>
      <c r="AP340" s="70">
        <v>0</v>
      </c>
      <c r="AQ340" s="57">
        <v>0</v>
      </c>
      <c r="AR340" s="57">
        <v>0</v>
      </c>
      <c r="AS340" s="57">
        <v>0</v>
      </c>
      <c r="AT340" s="57">
        <v>0</v>
      </c>
      <c r="AU340" s="57">
        <v>0</v>
      </c>
      <c r="AV340" s="58">
        <v>0</v>
      </c>
      <c r="AW340" s="58">
        <v>0</v>
      </c>
      <c r="AX340" s="58">
        <v>0</v>
      </c>
      <c r="AY340" s="57">
        <v>0</v>
      </c>
      <c r="AZ340" s="58">
        <v>0</v>
      </c>
      <c r="BA340" s="58">
        <v>0</v>
      </c>
      <c r="BB340" s="58">
        <v>0</v>
      </c>
      <c r="BC340" s="58">
        <v>0</v>
      </c>
      <c r="BD340" s="58">
        <v>0</v>
      </c>
      <c r="BE340" s="58">
        <v>0</v>
      </c>
      <c r="BF340" s="58">
        <v>0</v>
      </c>
      <c r="BG340" s="72">
        <v>0</v>
      </c>
      <c r="BH340" s="72">
        <v>0</v>
      </c>
      <c r="BI340" s="72">
        <v>0</v>
      </c>
      <c r="BJ340" s="72">
        <v>0</v>
      </c>
      <c r="BK340" s="72">
        <v>0</v>
      </c>
      <c r="BL340" s="72">
        <v>0</v>
      </c>
      <c r="BM340" s="72">
        <v>0</v>
      </c>
      <c r="BN340" s="150" t="s">
        <v>1358</v>
      </c>
      <c r="BO340" s="72" t="s">
        <v>1474</v>
      </c>
    </row>
    <row r="341" spans="1:67" ht="27.6" customHeight="1">
      <c r="A341" s="55">
        <v>332</v>
      </c>
      <c r="B341" s="145" t="s">
        <v>277</v>
      </c>
      <c r="C341" s="147" t="s">
        <v>837</v>
      </c>
      <c r="D341" s="148" t="s">
        <v>826</v>
      </c>
      <c r="E341" s="145">
        <v>7</v>
      </c>
      <c r="F341" s="146" t="s">
        <v>1252</v>
      </c>
      <c r="G341" s="70">
        <v>0</v>
      </c>
      <c r="H341" s="57">
        <v>0</v>
      </c>
      <c r="I341" s="57">
        <v>0</v>
      </c>
      <c r="J341" s="57">
        <v>0</v>
      </c>
      <c r="K341" s="70">
        <v>0</v>
      </c>
      <c r="L341" s="57">
        <v>0</v>
      </c>
      <c r="M341" s="57">
        <v>0</v>
      </c>
      <c r="N341" s="57">
        <v>0</v>
      </c>
      <c r="O341" s="70">
        <v>0</v>
      </c>
      <c r="P341" s="57">
        <v>0</v>
      </c>
      <c r="Q341" s="57">
        <v>0</v>
      </c>
      <c r="R341" s="57">
        <v>0</v>
      </c>
      <c r="S341" s="70">
        <v>0</v>
      </c>
      <c r="T341" s="57">
        <v>0</v>
      </c>
      <c r="U341" s="57">
        <v>0</v>
      </c>
      <c r="V341" s="57">
        <v>0</v>
      </c>
      <c r="W341" s="57"/>
      <c r="X341" s="57"/>
      <c r="Y341" s="57"/>
      <c r="Z341" s="57">
        <v>0</v>
      </c>
      <c r="AA341" s="57">
        <v>0</v>
      </c>
      <c r="AB341" s="57">
        <v>0</v>
      </c>
      <c r="AC341" s="59">
        <v>0</v>
      </c>
      <c r="AD341" s="59">
        <v>0</v>
      </c>
      <c r="AE341" s="59">
        <v>0</v>
      </c>
      <c r="AF341" s="59">
        <v>0</v>
      </c>
      <c r="AG341" s="59">
        <v>0</v>
      </c>
      <c r="AH341" s="59">
        <v>0</v>
      </c>
      <c r="AI341" s="57">
        <v>0</v>
      </c>
      <c r="AJ341" s="57">
        <v>0</v>
      </c>
      <c r="AK341" s="58">
        <v>0</v>
      </c>
      <c r="AL341" s="57">
        <v>0</v>
      </c>
      <c r="AM341" s="57">
        <v>0</v>
      </c>
      <c r="AN341" s="70">
        <v>0</v>
      </c>
      <c r="AO341" s="70">
        <v>0</v>
      </c>
      <c r="AP341" s="70">
        <v>0</v>
      </c>
      <c r="AQ341" s="57">
        <v>0</v>
      </c>
      <c r="AR341" s="57">
        <v>0</v>
      </c>
      <c r="AS341" s="57">
        <v>0</v>
      </c>
      <c r="AT341" s="57">
        <v>0</v>
      </c>
      <c r="AU341" s="57">
        <v>0</v>
      </c>
      <c r="AV341" s="58">
        <v>0</v>
      </c>
      <c r="AW341" s="58">
        <v>0</v>
      </c>
      <c r="AX341" s="58">
        <v>0</v>
      </c>
      <c r="AY341" s="57">
        <v>0</v>
      </c>
      <c r="AZ341" s="58">
        <v>0</v>
      </c>
      <c r="BA341" s="58">
        <v>0</v>
      </c>
      <c r="BB341" s="58">
        <v>0</v>
      </c>
      <c r="BC341" s="58">
        <v>0</v>
      </c>
      <c r="BD341" s="58">
        <v>0</v>
      </c>
      <c r="BE341" s="58">
        <v>0</v>
      </c>
      <c r="BF341" s="58">
        <v>0</v>
      </c>
      <c r="BG341" s="72">
        <v>0</v>
      </c>
      <c r="BH341" s="72">
        <v>0</v>
      </c>
      <c r="BI341" s="72">
        <v>0</v>
      </c>
      <c r="BJ341" s="72">
        <v>0</v>
      </c>
      <c r="BK341" s="72">
        <v>0</v>
      </c>
      <c r="BL341" s="72">
        <v>0</v>
      </c>
      <c r="BM341" s="72">
        <v>0</v>
      </c>
      <c r="BN341" s="150" t="s">
        <v>1358</v>
      </c>
      <c r="BO341" s="72" t="s">
        <v>1474</v>
      </c>
    </row>
    <row r="342" spans="1:67" ht="27.6" customHeight="1">
      <c r="A342" s="55">
        <v>333</v>
      </c>
      <c r="B342" s="145" t="s">
        <v>280</v>
      </c>
      <c r="C342" s="147" t="s">
        <v>772</v>
      </c>
      <c r="D342" s="148" t="s">
        <v>749</v>
      </c>
      <c r="E342" s="145">
        <v>7</v>
      </c>
      <c r="F342" s="146" t="s">
        <v>1252</v>
      </c>
      <c r="G342" s="70">
        <v>0</v>
      </c>
      <c r="H342" s="57">
        <v>0</v>
      </c>
      <c r="I342" s="57">
        <v>0</v>
      </c>
      <c r="J342" s="57">
        <v>0</v>
      </c>
      <c r="K342" s="70">
        <v>0</v>
      </c>
      <c r="L342" s="57">
        <v>0</v>
      </c>
      <c r="M342" s="57">
        <v>0</v>
      </c>
      <c r="N342" s="57">
        <v>0</v>
      </c>
      <c r="O342" s="70">
        <v>0</v>
      </c>
      <c r="P342" s="57">
        <v>0</v>
      </c>
      <c r="Q342" s="57">
        <v>0</v>
      </c>
      <c r="R342" s="57">
        <v>0</v>
      </c>
      <c r="S342" s="70">
        <v>0</v>
      </c>
      <c r="T342" s="57">
        <v>0</v>
      </c>
      <c r="U342" s="57">
        <v>0</v>
      </c>
      <c r="V342" s="57">
        <v>0</v>
      </c>
      <c r="W342" s="57"/>
      <c r="X342" s="57"/>
      <c r="Y342" s="57"/>
      <c r="Z342" s="57">
        <v>0</v>
      </c>
      <c r="AA342" s="57">
        <v>0</v>
      </c>
      <c r="AB342" s="57">
        <v>0</v>
      </c>
      <c r="AC342" s="59">
        <v>0</v>
      </c>
      <c r="AD342" s="59">
        <v>0</v>
      </c>
      <c r="AE342" s="59">
        <v>0</v>
      </c>
      <c r="AF342" s="59">
        <v>0</v>
      </c>
      <c r="AG342" s="59">
        <v>0</v>
      </c>
      <c r="AH342" s="59">
        <v>0</v>
      </c>
      <c r="AI342" s="57">
        <v>0</v>
      </c>
      <c r="AJ342" s="57">
        <v>0</v>
      </c>
      <c r="AK342" s="58">
        <v>0</v>
      </c>
      <c r="AL342" s="57">
        <v>0</v>
      </c>
      <c r="AM342" s="57">
        <v>0</v>
      </c>
      <c r="AN342" s="70">
        <v>0</v>
      </c>
      <c r="AO342" s="70">
        <v>0</v>
      </c>
      <c r="AP342" s="70">
        <v>0</v>
      </c>
      <c r="AQ342" s="57">
        <v>0</v>
      </c>
      <c r="AR342" s="57">
        <v>0</v>
      </c>
      <c r="AS342" s="57">
        <v>0</v>
      </c>
      <c r="AT342" s="57">
        <v>0</v>
      </c>
      <c r="AU342" s="57">
        <v>0</v>
      </c>
      <c r="AV342" s="58">
        <v>0</v>
      </c>
      <c r="AW342" s="58">
        <v>0</v>
      </c>
      <c r="AX342" s="58">
        <v>0</v>
      </c>
      <c r="AY342" s="57">
        <v>0</v>
      </c>
      <c r="AZ342" s="58">
        <v>0</v>
      </c>
      <c r="BA342" s="58">
        <v>0</v>
      </c>
      <c r="BB342" s="58">
        <v>0</v>
      </c>
      <c r="BC342" s="58">
        <v>0</v>
      </c>
      <c r="BD342" s="58">
        <v>0</v>
      </c>
      <c r="BE342" s="58">
        <v>0</v>
      </c>
      <c r="BF342" s="58">
        <v>0</v>
      </c>
      <c r="BG342" s="72">
        <v>0</v>
      </c>
      <c r="BH342" s="72">
        <v>0</v>
      </c>
      <c r="BI342" s="72">
        <v>0</v>
      </c>
      <c r="BJ342" s="72">
        <v>0</v>
      </c>
      <c r="BK342" s="72">
        <v>0</v>
      </c>
      <c r="BL342" s="72">
        <v>0</v>
      </c>
      <c r="BM342" s="72">
        <v>0</v>
      </c>
      <c r="BN342" s="150" t="s">
        <v>1358</v>
      </c>
      <c r="BO342" s="72" t="s">
        <v>1474</v>
      </c>
    </row>
    <row r="343" spans="1:67" ht="27.6" customHeight="1">
      <c r="A343" s="55">
        <v>334</v>
      </c>
      <c r="B343" s="145" t="s">
        <v>285</v>
      </c>
      <c r="C343" s="147" t="s">
        <v>977</v>
      </c>
      <c r="D343" s="148" t="s">
        <v>978</v>
      </c>
      <c r="E343" s="145">
        <v>7</v>
      </c>
      <c r="F343" s="146" t="s">
        <v>1253</v>
      </c>
      <c r="G343" s="70">
        <v>120.80000000000001</v>
      </c>
      <c r="H343" s="57">
        <v>12382000</v>
      </c>
      <c r="I343" s="57">
        <v>0</v>
      </c>
      <c r="J343" s="57">
        <v>12382000</v>
      </c>
      <c r="K343" s="70">
        <v>127.8</v>
      </c>
      <c r="L343" s="57">
        <v>13099500</v>
      </c>
      <c r="M343" s="57">
        <v>0</v>
      </c>
      <c r="N343" s="57">
        <v>13099500</v>
      </c>
      <c r="O343" s="70">
        <v>91.199999999999989</v>
      </c>
      <c r="P343" s="57">
        <v>9347999.9999999981</v>
      </c>
      <c r="Q343" s="57">
        <v>0</v>
      </c>
      <c r="R343" s="57">
        <v>9348000</v>
      </c>
      <c r="S343" s="70">
        <v>0</v>
      </c>
      <c r="T343" s="57">
        <v>0</v>
      </c>
      <c r="U343" s="57">
        <v>0</v>
      </c>
      <c r="V343" s="57">
        <v>0</v>
      </c>
      <c r="W343" s="57"/>
      <c r="X343" s="57"/>
      <c r="Y343" s="57"/>
      <c r="Z343" s="57">
        <v>112500</v>
      </c>
      <c r="AA343" s="57">
        <v>0</v>
      </c>
      <c r="AB343" s="57">
        <v>112500</v>
      </c>
      <c r="AC343" s="59">
        <v>120</v>
      </c>
      <c r="AD343" s="59">
        <v>15</v>
      </c>
      <c r="AE343" s="59">
        <v>0</v>
      </c>
      <c r="AF343" s="59">
        <v>0</v>
      </c>
      <c r="AG343" s="59">
        <v>120</v>
      </c>
      <c r="AH343" s="59">
        <v>15</v>
      </c>
      <c r="AI343" s="57">
        <v>7150000</v>
      </c>
      <c r="AJ343" s="57">
        <v>0</v>
      </c>
      <c r="AK343" s="58">
        <v>3050000</v>
      </c>
      <c r="AL343" s="57">
        <v>4100000</v>
      </c>
      <c r="AM343" s="57">
        <v>0</v>
      </c>
      <c r="AN343" s="70">
        <v>300</v>
      </c>
      <c r="AO343" s="70">
        <v>480.9</v>
      </c>
      <c r="AP343" s="70">
        <v>0</v>
      </c>
      <c r="AQ343" s="57">
        <v>24692850</v>
      </c>
      <c r="AR343" s="57">
        <v>0</v>
      </c>
      <c r="AS343" s="57">
        <v>0</v>
      </c>
      <c r="AT343" s="57">
        <v>0</v>
      </c>
      <c r="AU343" s="57">
        <v>0</v>
      </c>
      <c r="AV343" s="58">
        <v>24692850</v>
      </c>
      <c r="AW343" s="58">
        <v>0</v>
      </c>
      <c r="AX343" s="58">
        <v>0</v>
      </c>
      <c r="AY343" s="57">
        <v>0</v>
      </c>
      <c r="AZ343" s="58">
        <v>0</v>
      </c>
      <c r="BA343" s="58">
        <v>0</v>
      </c>
      <c r="BB343" s="58">
        <v>42004850</v>
      </c>
      <c r="BC343" s="58">
        <v>0</v>
      </c>
      <c r="BD343" s="58">
        <v>0</v>
      </c>
      <c r="BE343" s="58">
        <v>42004850</v>
      </c>
      <c r="BF343" s="58">
        <v>0</v>
      </c>
      <c r="BG343" s="72">
        <v>300</v>
      </c>
      <c r="BH343" s="72">
        <v>835.7</v>
      </c>
      <c r="BI343" s="72">
        <v>535.70000000000005</v>
      </c>
      <c r="BJ343" s="72">
        <v>178.56666666666666</v>
      </c>
      <c r="BK343" s="72">
        <v>820.7</v>
      </c>
      <c r="BL343" s="72">
        <v>520.70000000000005</v>
      </c>
      <c r="BM343" s="72">
        <v>173.56666666666669</v>
      </c>
      <c r="BN343" s="150" t="s">
        <v>1359</v>
      </c>
      <c r="BO343" s="72" t="s">
        <v>1474</v>
      </c>
    </row>
    <row r="344" spans="1:67" ht="27.6" customHeight="1">
      <c r="A344" s="55">
        <v>335</v>
      </c>
      <c r="B344" s="145" t="s">
        <v>286</v>
      </c>
      <c r="C344" s="147" t="s">
        <v>973</v>
      </c>
      <c r="D344" s="148" t="s">
        <v>974</v>
      </c>
      <c r="E344" s="145">
        <v>7</v>
      </c>
      <c r="F344" s="146" t="s">
        <v>1253</v>
      </c>
      <c r="G344" s="70">
        <v>0</v>
      </c>
      <c r="H344" s="57">
        <v>0</v>
      </c>
      <c r="I344" s="57">
        <v>0</v>
      </c>
      <c r="J344" s="57">
        <v>0</v>
      </c>
      <c r="K344" s="70">
        <v>55.4</v>
      </c>
      <c r="L344" s="57">
        <v>5678500</v>
      </c>
      <c r="M344" s="57">
        <v>0</v>
      </c>
      <c r="N344" s="57">
        <v>5678500</v>
      </c>
      <c r="O344" s="70">
        <v>75.8</v>
      </c>
      <c r="P344" s="57">
        <v>7769500</v>
      </c>
      <c r="Q344" s="57">
        <v>0</v>
      </c>
      <c r="R344" s="57">
        <v>7769500</v>
      </c>
      <c r="S344" s="70">
        <v>75.899999999999991</v>
      </c>
      <c r="T344" s="57">
        <v>7779749.9999999991</v>
      </c>
      <c r="U344" s="57">
        <v>0</v>
      </c>
      <c r="V344" s="57">
        <v>7779750</v>
      </c>
      <c r="W344" s="57"/>
      <c r="X344" s="57"/>
      <c r="Y344" s="57"/>
      <c r="Z344" s="57">
        <v>112500</v>
      </c>
      <c r="AA344" s="57">
        <v>0</v>
      </c>
      <c r="AB344" s="57">
        <v>112500</v>
      </c>
      <c r="AC344" s="59">
        <v>152</v>
      </c>
      <c r="AD344" s="59">
        <v>12</v>
      </c>
      <c r="AE344" s="59">
        <v>0</v>
      </c>
      <c r="AF344" s="59">
        <v>0</v>
      </c>
      <c r="AG344" s="59">
        <v>152</v>
      </c>
      <c r="AH344" s="59">
        <v>12</v>
      </c>
      <c r="AI344" s="57">
        <v>7300000</v>
      </c>
      <c r="AJ344" s="57">
        <v>0</v>
      </c>
      <c r="AK344" s="58">
        <v>1950000</v>
      </c>
      <c r="AL344" s="57">
        <v>5350000</v>
      </c>
      <c r="AM344" s="57">
        <v>0</v>
      </c>
      <c r="AN344" s="70">
        <v>300</v>
      </c>
      <c r="AO344" s="70">
        <v>921.3</v>
      </c>
      <c r="AP344" s="70">
        <v>0</v>
      </c>
      <c r="AQ344" s="57">
        <v>79646250</v>
      </c>
      <c r="AR344" s="57">
        <v>0</v>
      </c>
      <c r="AS344" s="57">
        <v>0</v>
      </c>
      <c r="AT344" s="57">
        <v>0</v>
      </c>
      <c r="AU344" s="57">
        <v>34133000</v>
      </c>
      <c r="AV344" s="58">
        <v>45513250</v>
      </c>
      <c r="AW344" s="58">
        <v>0</v>
      </c>
      <c r="AX344" s="58">
        <v>0</v>
      </c>
      <c r="AY344" s="57">
        <v>0</v>
      </c>
      <c r="AZ344" s="58">
        <v>0</v>
      </c>
      <c r="BA344" s="58">
        <v>0</v>
      </c>
      <c r="BB344" s="58">
        <v>64434000</v>
      </c>
      <c r="BC344" s="58">
        <v>0</v>
      </c>
      <c r="BD344" s="58">
        <v>0</v>
      </c>
      <c r="BE344" s="58">
        <v>64434000</v>
      </c>
      <c r="BF344" s="58">
        <v>0</v>
      </c>
      <c r="BG344" s="72">
        <v>300</v>
      </c>
      <c r="BH344" s="72">
        <v>1140.3999999999999</v>
      </c>
      <c r="BI344" s="72">
        <v>840.39999999999986</v>
      </c>
      <c r="BJ344" s="72">
        <v>280.13333333333333</v>
      </c>
      <c r="BK344" s="72">
        <v>1128.3999999999999</v>
      </c>
      <c r="BL344" s="72">
        <v>828.39999999999986</v>
      </c>
      <c r="BM344" s="72">
        <v>276.13333333333333</v>
      </c>
      <c r="BN344" s="150" t="s">
        <v>1359</v>
      </c>
      <c r="BO344" s="72" t="s">
        <v>1475</v>
      </c>
    </row>
    <row r="345" spans="1:67" ht="27.6" customHeight="1">
      <c r="A345" s="55">
        <v>336</v>
      </c>
      <c r="B345" s="145" t="s">
        <v>287</v>
      </c>
      <c r="C345" s="147" t="s">
        <v>945</v>
      </c>
      <c r="D345" s="148" t="s">
        <v>710</v>
      </c>
      <c r="E345" s="145">
        <v>7</v>
      </c>
      <c r="F345" s="146" t="s">
        <v>1253</v>
      </c>
      <c r="G345" s="70">
        <v>0</v>
      </c>
      <c r="H345" s="57">
        <v>0</v>
      </c>
      <c r="I345" s="57">
        <v>0</v>
      </c>
      <c r="J345" s="57">
        <v>0</v>
      </c>
      <c r="K345" s="70">
        <v>0</v>
      </c>
      <c r="L345" s="57">
        <v>0</v>
      </c>
      <c r="M345" s="57">
        <v>0</v>
      </c>
      <c r="N345" s="57">
        <v>0</v>
      </c>
      <c r="O345" s="70">
        <v>90.699999999999989</v>
      </c>
      <c r="P345" s="57">
        <v>9296749.9999999981</v>
      </c>
      <c r="Q345" s="57">
        <v>0</v>
      </c>
      <c r="R345" s="57">
        <v>9296750</v>
      </c>
      <c r="S345" s="70">
        <v>106.30000000000001</v>
      </c>
      <c r="T345" s="57">
        <v>10895750.000000002</v>
      </c>
      <c r="U345" s="57">
        <v>0</v>
      </c>
      <c r="V345" s="57">
        <v>10895750</v>
      </c>
      <c r="W345" s="57"/>
      <c r="X345" s="57"/>
      <c r="Y345" s="57"/>
      <c r="Z345" s="57">
        <v>112500</v>
      </c>
      <c r="AA345" s="57">
        <v>0</v>
      </c>
      <c r="AB345" s="57">
        <v>112500</v>
      </c>
      <c r="AC345" s="59">
        <v>120</v>
      </c>
      <c r="AD345" s="59">
        <v>6</v>
      </c>
      <c r="AE345" s="59">
        <v>0</v>
      </c>
      <c r="AF345" s="59">
        <v>0</v>
      </c>
      <c r="AG345" s="59">
        <v>120</v>
      </c>
      <c r="AH345" s="59">
        <v>6</v>
      </c>
      <c r="AI345" s="57">
        <v>6300000</v>
      </c>
      <c r="AJ345" s="57">
        <v>0</v>
      </c>
      <c r="AK345" s="58">
        <v>0</v>
      </c>
      <c r="AL345" s="57">
        <v>6300000</v>
      </c>
      <c r="AM345" s="57">
        <v>0</v>
      </c>
      <c r="AN345" s="70">
        <v>300</v>
      </c>
      <c r="AO345" s="70">
        <v>992</v>
      </c>
      <c r="AP345" s="70">
        <v>0</v>
      </c>
      <c r="AQ345" s="57">
        <v>87600000</v>
      </c>
      <c r="AR345" s="57">
        <v>0</v>
      </c>
      <c r="AS345" s="57">
        <v>0</v>
      </c>
      <c r="AT345" s="57">
        <v>0</v>
      </c>
      <c r="AU345" s="57">
        <v>38541000</v>
      </c>
      <c r="AV345" s="58">
        <v>49059000</v>
      </c>
      <c r="AW345" s="58">
        <v>0</v>
      </c>
      <c r="AX345" s="58">
        <v>0</v>
      </c>
      <c r="AY345" s="57">
        <v>0</v>
      </c>
      <c r="AZ345" s="58">
        <v>0</v>
      </c>
      <c r="BA345" s="58">
        <v>0</v>
      </c>
      <c r="BB345" s="58">
        <v>66367250</v>
      </c>
      <c r="BC345" s="58">
        <v>0</v>
      </c>
      <c r="BD345" s="58">
        <v>0</v>
      </c>
      <c r="BE345" s="58">
        <v>66367250</v>
      </c>
      <c r="BF345" s="58">
        <v>0</v>
      </c>
      <c r="BG345" s="72">
        <v>300</v>
      </c>
      <c r="BH345" s="72">
        <v>1195</v>
      </c>
      <c r="BI345" s="72">
        <v>895</v>
      </c>
      <c r="BJ345" s="72">
        <v>298.33333333333331</v>
      </c>
      <c r="BK345" s="72">
        <v>1189</v>
      </c>
      <c r="BL345" s="72">
        <v>889</v>
      </c>
      <c r="BM345" s="72">
        <v>296.33333333333331</v>
      </c>
      <c r="BN345" s="150" t="s">
        <v>1359</v>
      </c>
      <c r="BO345" s="72" t="s">
        <v>1475</v>
      </c>
    </row>
    <row r="346" spans="1:67" ht="27.6" customHeight="1">
      <c r="A346" s="55">
        <v>337</v>
      </c>
      <c r="B346" s="145" t="s">
        <v>288</v>
      </c>
      <c r="C346" s="147" t="s">
        <v>808</v>
      </c>
      <c r="D346" s="148" t="s">
        <v>661</v>
      </c>
      <c r="E346" s="145">
        <v>7</v>
      </c>
      <c r="F346" s="146" t="s">
        <v>1253</v>
      </c>
      <c r="G346" s="70">
        <v>0</v>
      </c>
      <c r="H346" s="57">
        <v>0</v>
      </c>
      <c r="I346" s="57">
        <v>0</v>
      </c>
      <c r="J346" s="57">
        <v>0</v>
      </c>
      <c r="K346" s="70">
        <v>165.20000000000002</v>
      </c>
      <c r="L346" s="57">
        <v>16933000</v>
      </c>
      <c r="M346" s="57">
        <v>0</v>
      </c>
      <c r="N346" s="57">
        <v>16933000</v>
      </c>
      <c r="O346" s="70">
        <v>30.3</v>
      </c>
      <c r="P346" s="57">
        <v>3105750</v>
      </c>
      <c r="Q346" s="57">
        <v>0</v>
      </c>
      <c r="R346" s="57">
        <v>3105750</v>
      </c>
      <c r="S346" s="70">
        <v>136.79999999999998</v>
      </c>
      <c r="T346" s="57">
        <v>14021999.999999998</v>
      </c>
      <c r="U346" s="57">
        <v>0</v>
      </c>
      <c r="V346" s="57">
        <v>14022000</v>
      </c>
      <c r="W346" s="57"/>
      <c r="X346" s="57"/>
      <c r="Y346" s="57"/>
      <c r="Z346" s="57">
        <v>0</v>
      </c>
      <c r="AA346" s="57">
        <v>0</v>
      </c>
      <c r="AB346" s="57">
        <v>0</v>
      </c>
      <c r="AC346" s="59">
        <v>200</v>
      </c>
      <c r="AD346" s="59">
        <v>10</v>
      </c>
      <c r="AE346" s="59">
        <v>0</v>
      </c>
      <c r="AF346" s="59">
        <v>0</v>
      </c>
      <c r="AG346" s="59">
        <v>200</v>
      </c>
      <c r="AH346" s="59">
        <v>10</v>
      </c>
      <c r="AI346" s="57">
        <v>10500000</v>
      </c>
      <c r="AJ346" s="57">
        <v>0</v>
      </c>
      <c r="AK346" s="58">
        <v>0</v>
      </c>
      <c r="AL346" s="57">
        <v>10500000</v>
      </c>
      <c r="AM346" s="57">
        <v>0</v>
      </c>
      <c r="AN346" s="70">
        <v>300</v>
      </c>
      <c r="AO346" s="70">
        <v>1146.5</v>
      </c>
      <c r="AP346" s="70">
        <v>0</v>
      </c>
      <c r="AQ346" s="57">
        <v>102431250</v>
      </c>
      <c r="AR346" s="57">
        <v>0</v>
      </c>
      <c r="AS346" s="57">
        <v>0</v>
      </c>
      <c r="AT346" s="57">
        <v>0</v>
      </c>
      <c r="AU346" s="57">
        <v>40417650</v>
      </c>
      <c r="AV346" s="58">
        <v>62013600</v>
      </c>
      <c r="AW346" s="58">
        <v>0</v>
      </c>
      <c r="AX346" s="58">
        <v>0</v>
      </c>
      <c r="AY346" s="57">
        <v>0</v>
      </c>
      <c r="AZ346" s="58">
        <v>0</v>
      </c>
      <c r="BA346" s="58">
        <v>0</v>
      </c>
      <c r="BB346" s="58">
        <v>103468600</v>
      </c>
      <c r="BC346" s="58">
        <v>0</v>
      </c>
      <c r="BD346" s="58">
        <v>0</v>
      </c>
      <c r="BE346" s="58">
        <v>103468600</v>
      </c>
      <c r="BF346" s="58">
        <v>0</v>
      </c>
      <c r="BG346" s="72">
        <v>300</v>
      </c>
      <c r="BH346" s="72">
        <v>1488.8</v>
      </c>
      <c r="BI346" s="72">
        <v>1188.8</v>
      </c>
      <c r="BJ346" s="72">
        <v>396.26666666666665</v>
      </c>
      <c r="BK346" s="72">
        <v>1478.8</v>
      </c>
      <c r="BL346" s="72">
        <v>1178.8</v>
      </c>
      <c r="BM346" s="72">
        <v>392.93333333333334</v>
      </c>
      <c r="BN346" s="150" t="s">
        <v>1359</v>
      </c>
      <c r="BO346" s="72" t="s">
        <v>1475</v>
      </c>
    </row>
    <row r="347" spans="1:67" ht="27.6" customHeight="1">
      <c r="A347" s="55">
        <v>338</v>
      </c>
      <c r="B347" s="145" t="s">
        <v>289</v>
      </c>
      <c r="C347" s="147" t="s">
        <v>972</v>
      </c>
      <c r="D347" s="148" t="s">
        <v>895</v>
      </c>
      <c r="E347" s="145">
        <v>7</v>
      </c>
      <c r="F347" s="146" t="s">
        <v>1253</v>
      </c>
      <c r="G347" s="70">
        <v>0</v>
      </c>
      <c r="H347" s="57">
        <v>0</v>
      </c>
      <c r="I347" s="57">
        <v>0</v>
      </c>
      <c r="J347" s="57">
        <v>0</v>
      </c>
      <c r="K347" s="70">
        <v>127.8</v>
      </c>
      <c r="L347" s="57">
        <v>13099500</v>
      </c>
      <c r="M347" s="57">
        <v>0</v>
      </c>
      <c r="N347" s="57">
        <v>13099500</v>
      </c>
      <c r="O347" s="70">
        <v>137.6</v>
      </c>
      <c r="P347" s="57">
        <v>14104000</v>
      </c>
      <c r="Q347" s="57">
        <v>0</v>
      </c>
      <c r="R347" s="57">
        <v>14104000</v>
      </c>
      <c r="S347" s="70">
        <v>60.9</v>
      </c>
      <c r="T347" s="57">
        <v>6242250</v>
      </c>
      <c r="U347" s="57">
        <v>0</v>
      </c>
      <c r="V347" s="57">
        <v>6242250</v>
      </c>
      <c r="W347" s="57"/>
      <c r="X347" s="57"/>
      <c r="Y347" s="57"/>
      <c r="Z347" s="57">
        <v>112500</v>
      </c>
      <c r="AA347" s="57">
        <v>0</v>
      </c>
      <c r="AB347" s="57">
        <v>112500</v>
      </c>
      <c r="AC347" s="59">
        <v>140</v>
      </c>
      <c r="AD347" s="59">
        <v>7</v>
      </c>
      <c r="AE347" s="59">
        <v>0</v>
      </c>
      <c r="AF347" s="59">
        <v>0</v>
      </c>
      <c r="AG347" s="59">
        <v>140</v>
      </c>
      <c r="AH347" s="59">
        <v>7</v>
      </c>
      <c r="AI347" s="57">
        <v>7350000</v>
      </c>
      <c r="AJ347" s="57">
        <v>0</v>
      </c>
      <c r="AK347" s="58">
        <v>2100000</v>
      </c>
      <c r="AL347" s="57">
        <v>5250000</v>
      </c>
      <c r="AM347" s="57">
        <v>0</v>
      </c>
      <c r="AN347" s="70">
        <v>105</v>
      </c>
      <c r="AO347" s="70">
        <v>1140.4000000000001</v>
      </c>
      <c r="AP347" s="70">
        <v>52.5</v>
      </c>
      <c r="AQ347" s="57">
        <v>129588750</v>
      </c>
      <c r="AR347" s="57">
        <v>0</v>
      </c>
      <c r="AS347" s="57">
        <v>0</v>
      </c>
      <c r="AT347" s="57">
        <v>0</v>
      </c>
      <c r="AU347" s="57">
        <v>83002500</v>
      </c>
      <c r="AV347" s="58">
        <v>46586250</v>
      </c>
      <c r="AW347" s="58">
        <v>0</v>
      </c>
      <c r="AX347" s="58">
        <v>0</v>
      </c>
      <c r="AY347" s="57">
        <v>0</v>
      </c>
      <c r="AZ347" s="58">
        <v>0</v>
      </c>
      <c r="BA347" s="58">
        <v>0</v>
      </c>
      <c r="BB347" s="58">
        <v>71290500</v>
      </c>
      <c r="BC347" s="58">
        <v>0</v>
      </c>
      <c r="BD347" s="58">
        <v>0</v>
      </c>
      <c r="BE347" s="58">
        <v>71290500</v>
      </c>
      <c r="BF347" s="58">
        <v>0</v>
      </c>
      <c r="BG347" s="72">
        <v>105</v>
      </c>
      <c r="BH347" s="72">
        <v>1526.2</v>
      </c>
      <c r="BI347" s="72">
        <v>1421.2</v>
      </c>
      <c r="BJ347" s="72">
        <v>1353.5238095238096</v>
      </c>
      <c r="BK347" s="72">
        <v>1519.2</v>
      </c>
      <c r="BL347" s="72">
        <v>1414.2</v>
      </c>
      <c r="BM347" s="72">
        <v>1346.8571428571429</v>
      </c>
      <c r="BN347" s="150" t="s">
        <v>1359</v>
      </c>
      <c r="BO347" s="72" t="s">
        <v>1475</v>
      </c>
    </row>
    <row r="348" spans="1:67" ht="27.6" customHeight="1">
      <c r="A348" s="55">
        <v>339</v>
      </c>
      <c r="B348" s="145" t="s">
        <v>290</v>
      </c>
      <c r="C348" s="147" t="s">
        <v>975</v>
      </c>
      <c r="D348" s="148" t="s">
        <v>976</v>
      </c>
      <c r="E348" s="145">
        <v>7</v>
      </c>
      <c r="F348" s="146" t="s">
        <v>1253</v>
      </c>
      <c r="G348" s="70">
        <v>0</v>
      </c>
      <c r="H348" s="57">
        <v>0</v>
      </c>
      <c r="I348" s="57">
        <v>0</v>
      </c>
      <c r="J348" s="57">
        <v>0</v>
      </c>
      <c r="K348" s="70">
        <v>0</v>
      </c>
      <c r="L348" s="57">
        <v>0</v>
      </c>
      <c r="M348" s="57">
        <v>0</v>
      </c>
      <c r="N348" s="57">
        <v>0</v>
      </c>
      <c r="O348" s="70">
        <v>256.59999999999997</v>
      </c>
      <c r="P348" s="57">
        <v>26301499.999999996</v>
      </c>
      <c r="Q348" s="57">
        <v>0</v>
      </c>
      <c r="R348" s="57">
        <v>26301500</v>
      </c>
      <c r="S348" s="70">
        <v>121.20000000000002</v>
      </c>
      <c r="T348" s="57">
        <v>12423000.000000002</v>
      </c>
      <c r="U348" s="57">
        <v>0</v>
      </c>
      <c r="V348" s="57">
        <v>12423000</v>
      </c>
      <c r="W348" s="57"/>
      <c r="X348" s="57"/>
      <c r="Y348" s="57"/>
      <c r="Z348" s="57">
        <v>225000</v>
      </c>
      <c r="AA348" s="57">
        <v>0</v>
      </c>
      <c r="AB348" s="57">
        <v>225000</v>
      </c>
      <c r="AC348" s="59">
        <v>292</v>
      </c>
      <c r="AD348" s="59">
        <v>17</v>
      </c>
      <c r="AE348" s="59">
        <v>0</v>
      </c>
      <c r="AF348" s="59">
        <v>0</v>
      </c>
      <c r="AG348" s="59">
        <v>292</v>
      </c>
      <c r="AH348" s="59">
        <v>17</v>
      </c>
      <c r="AI348" s="57">
        <v>14650000</v>
      </c>
      <c r="AJ348" s="57">
        <v>0</v>
      </c>
      <c r="AK348" s="58">
        <v>0</v>
      </c>
      <c r="AL348" s="57">
        <v>14650000</v>
      </c>
      <c r="AM348" s="57">
        <v>0</v>
      </c>
      <c r="AN348" s="70">
        <v>105</v>
      </c>
      <c r="AO348" s="70">
        <v>1442.6</v>
      </c>
      <c r="AP348" s="70">
        <v>167.3</v>
      </c>
      <c r="AQ348" s="57">
        <v>176501250</v>
      </c>
      <c r="AR348" s="57">
        <v>0</v>
      </c>
      <c r="AS348" s="57">
        <v>0</v>
      </c>
      <c r="AT348" s="57">
        <v>0</v>
      </c>
      <c r="AU348" s="57">
        <v>82935000</v>
      </c>
      <c r="AV348" s="58">
        <v>93566250</v>
      </c>
      <c r="AW348" s="58">
        <v>0</v>
      </c>
      <c r="AX348" s="58">
        <v>0</v>
      </c>
      <c r="AY348" s="57">
        <v>0</v>
      </c>
      <c r="AZ348" s="58">
        <v>0</v>
      </c>
      <c r="BA348" s="58">
        <v>0</v>
      </c>
      <c r="BB348" s="58">
        <v>120864250</v>
      </c>
      <c r="BC348" s="58">
        <v>0</v>
      </c>
      <c r="BD348" s="58">
        <v>0</v>
      </c>
      <c r="BE348" s="58">
        <v>120864250</v>
      </c>
      <c r="BF348" s="58">
        <v>0</v>
      </c>
      <c r="BG348" s="72">
        <v>105</v>
      </c>
      <c r="BH348" s="72">
        <v>2004.6999999999998</v>
      </c>
      <c r="BI348" s="72">
        <v>1899.6999999999998</v>
      </c>
      <c r="BJ348" s="72">
        <v>1809.238095238095</v>
      </c>
      <c r="BK348" s="72">
        <v>1987.6999999999998</v>
      </c>
      <c r="BL348" s="72">
        <v>1882.6999999999998</v>
      </c>
      <c r="BM348" s="72">
        <v>1793.0476190476188</v>
      </c>
      <c r="BN348" s="150" t="s">
        <v>1359</v>
      </c>
      <c r="BO348" s="72" t="s">
        <v>1475</v>
      </c>
    </row>
    <row r="349" spans="1:67" ht="27.6" customHeight="1">
      <c r="A349" s="55">
        <v>340</v>
      </c>
      <c r="B349" s="145" t="s">
        <v>291</v>
      </c>
      <c r="C349" s="147" t="s">
        <v>798</v>
      </c>
      <c r="D349" s="148" t="s">
        <v>659</v>
      </c>
      <c r="E349" s="145">
        <v>7</v>
      </c>
      <c r="F349" s="146" t="s">
        <v>1253</v>
      </c>
      <c r="G349" s="70">
        <v>55.5</v>
      </c>
      <c r="H349" s="57">
        <v>5688750</v>
      </c>
      <c r="I349" s="57">
        <v>0</v>
      </c>
      <c r="J349" s="57">
        <v>5688750</v>
      </c>
      <c r="K349" s="70">
        <v>190</v>
      </c>
      <c r="L349" s="57">
        <v>19475000</v>
      </c>
      <c r="M349" s="57">
        <v>0</v>
      </c>
      <c r="N349" s="57">
        <v>19475000</v>
      </c>
      <c r="O349" s="70">
        <v>60.7</v>
      </c>
      <c r="P349" s="57">
        <v>6221750</v>
      </c>
      <c r="Q349" s="57">
        <v>0</v>
      </c>
      <c r="R349" s="57">
        <v>6221750</v>
      </c>
      <c r="S349" s="70">
        <v>60.9</v>
      </c>
      <c r="T349" s="57">
        <v>6242250</v>
      </c>
      <c r="U349" s="57">
        <v>0</v>
      </c>
      <c r="V349" s="57">
        <v>6242250</v>
      </c>
      <c r="W349" s="57"/>
      <c r="X349" s="57"/>
      <c r="Y349" s="57"/>
      <c r="Z349" s="57">
        <v>0</v>
      </c>
      <c r="AA349" s="57">
        <v>0</v>
      </c>
      <c r="AB349" s="57">
        <v>0</v>
      </c>
      <c r="AC349" s="59">
        <v>280</v>
      </c>
      <c r="AD349" s="59">
        <v>14</v>
      </c>
      <c r="AE349" s="59">
        <v>0</v>
      </c>
      <c r="AF349" s="59">
        <v>0</v>
      </c>
      <c r="AG349" s="59">
        <v>280</v>
      </c>
      <c r="AH349" s="59">
        <v>14</v>
      </c>
      <c r="AI349" s="57">
        <v>14700000</v>
      </c>
      <c r="AJ349" s="57">
        <v>0</v>
      </c>
      <c r="AK349" s="58">
        <v>4200000</v>
      </c>
      <c r="AL349" s="57">
        <v>10500000</v>
      </c>
      <c r="AM349" s="57">
        <v>0</v>
      </c>
      <c r="AN349" s="70">
        <v>300</v>
      </c>
      <c r="AO349" s="70">
        <v>1872.1</v>
      </c>
      <c r="AP349" s="70">
        <v>0</v>
      </c>
      <c r="AQ349" s="57">
        <v>184061250</v>
      </c>
      <c r="AR349" s="57">
        <v>0</v>
      </c>
      <c r="AS349" s="57">
        <v>0</v>
      </c>
      <c r="AT349" s="57">
        <v>0</v>
      </c>
      <c r="AU349" s="57">
        <v>82968750</v>
      </c>
      <c r="AV349" s="58">
        <v>101092500</v>
      </c>
      <c r="AW349" s="58">
        <v>0</v>
      </c>
      <c r="AX349" s="58">
        <v>0</v>
      </c>
      <c r="AY349" s="57">
        <v>0</v>
      </c>
      <c r="AZ349" s="58">
        <v>0</v>
      </c>
      <c r="BA349" s="58">
        <v>0</v>
      </c>
      <c r="BB349" s="58">
        <v>137309750</v>
      </c>
      <c r="BC349" s="58">
        <v>0</v>
      </c>
      <c r="BD349" s="58">
        <v>0</v>
      </c>
      <c r="BE349" s="58">
        <v>137309750</v>
      </c>
      <c r="BF349" s="58">
        <v>0</v>
      </c>
      <c r="BG349" s="72">
        <v>300</v>
      </c>
      <c r="BH349" s="72">
        <v>2253.1999999999998</v>
      </c>
      <c r="BI349" s="72">
        <v>1953.1999999999998</v>
      </c>
      <c r="BJ349" s="72">
        <v>651.06666666666661</v>
      </c>
      <c r="BK349" s="72">
        <v>2239.1999999999998</v>
      </c>
      <c r="BL349" s="72">
        <v>1939.1999999999998</v>
      </c>
      <c r="BM349" s="72">
        <v>646.4</v>
      </c>
      <c r="BN349" s="150" t="s">
        <v>1359</v>
      </c>
      <c r="BO349" s="72" t="s">
        <v>1475</v>
      </c>
    </row>
    <row r="350" spans="1:67" ht="27.6" customHeight="1">
      <c r="A350" s="55">
        <v>341</v>
      </c>
      <c r="B350" s="145" t="s">
        <v>292</v>
      </c>
      <c r="C350" s="147" t="s">
        <v>979</v>
      </c>
      <c r="D350" s="148" t="s">
        <v>707</v>
      </c>
      <c r="E350" s="145">
        <v>7</v>
      </c>
      <c r="F350" s="146" t="s">
        <v>1253</v>
      </c>
      <c r="G350" s="70">
        <v>51.9</v>
      </c>
      <c r="H350" s="57">
        <v>5319750</v>
      </c>
      <c r="I350" s="57">
        <v>0</v>
      </c>
      <c r="J350" s="57">
        <v>5319750</v>
      </c>
      <c r="K350" s="70">
        <v>34.200000000000003</v>
      </c>
      <c r="L350" s="57">
        <v>3505500</v>
      </c>
      <c r="M350" s="57">
        <v>0</v>
      </c>
      <c r="N350" s="57">
        <v>3505500</v>
      </c>
      <c r="O350" s="70">
        <v>122</v>
      </c>
      <c r="P350" s="57">
        <v>12505000</v>
      </c>
      <c r="Q350" s="57">
        <v>0</v>
      </c>
      <c r="R350" s="57">
        <v>12505000</v>
      </c>
      <c r="S350" s="70">
        <v>61.100000000000009</v>
      </c>
      <c r="T350" s="57">
        <v>6262750.0000000009</v>
      </c>
      <c r="U350" s="57">
        <v>0</v>
      </c>
      <c r="V350" s="57">
        <v>6262750</v>
      </c>
      <c r="W350" s="57"/>
      <c r="X350" s="57"/>
      <c r="Y350" s="57"/>
      <c r="Z350" s="57">
        <v>0</v>
      </c>
      <c r="AA350" s="57">
        <v>0</v>
      </c>
      <c r="AB350" s="57">
        <v>0</v>
      </c>
      <c r="AC350" s="59">
        <v>40</v>
      </c>
      <c r="AD350" s="59">
        <v>2</v>
      </c>
      <c r="AE350" s="59">
        <v>0</v>
      </c>
      <c r="AF350" s="59">
        <v>0</v>
      </c>
      <c r="AG350" s="59">
        <v>40</v>
      </c>
      <c r="AH350" s="59">
        <v>2</v>
      </c>
      <c r="AI350" s="57">
        <v>2100000</v>
      </c>
      <c r="AJ350" s="57">
        <v>0</v>
      </c>
      <c r="AK350" s="58">
        <v>0</v>
      </c>
      <c r="AL350" s="57">
        <v>2100000</v>
      </c>
      <c r="AM350" s="57">
        <v>0</v>
      </c>
      <c r="AN350" s="70">
        <v>300</v>
      </c>
      <c r="AO350" s="70">
        <v>793.2</v>
      </c>
      <c r="AP350" s="70">
        <v>0</v>
      </c>
      <c r="AQ350" s="57">
        <v>62685000</v>
      </c>
      <c r="AR350" s="57">
        <v>0</v>
      </c>
      <c r="AS350" s="57">
        <v>0</v>
      </c>
      <c r="AT350" s="57">
        <v>0</v>
      </c>
      <c r="AU350" s="57">
        <v>27477450</v>
      </c>
      <c r="AV350" s="58">
        <v>35207550</v>
      </c>
      <c r="AW350" s="58">
        <v>0</v>
      </c>
      <c r="AX350" s="58">
        <v>0</v>
      </c>
      <c r="AY350" s="57">
        <v>0</v>
      </c>
      <c r="AZ350" s="58">
        <v>0</v>
      </c>
      <c r="BA350" s="58">
        <v>0</v>
      </c>
      <c r="BB350" s="58">
        <v>47075800</v>
      </c>
      <c r="BC350" s="58">
        <v>0</v>
      </c>
      <c r="BD350" s="58">
        <v>0</v>
      </c>
      <c r="BE350" s="58">
        <v>47075800</v>
      </c>
      <c r="BF350" s="58">
        <v>0</v>
      </c>
      <c r="BG350" s="72">
        <v>300</v>
      </c>
      <c r="BH350" s="72">
        <v>1064.4000000000001</v>
      </c>
      <c r="BI350" s="72">
        <v>764.40000000000009</v>
      </c>
      <c r="BJ350" s="72">
        <v>254.80000000000004</v>
      </c>
      <c r="BK350" s="72">
        <v>1062.4000000000001</v>
      </c>
      <c r="BL350" s="72">
        <v>762.40000000000009</v>
      </c>
      <c r="BM350" s="72">
        <v>254.13333333333335</v>
      </c>
      <c r="BN350" s="150" t="s">
        <v>1359</v>
      </c>
      <c r="BO350" s="72" t="s">
        <v>1475</v>
      </c>
    </row>
    <row r="351" spans="1:67" ht="27.6" customHeight="1">
      <c r="A351" s="55">
        <v>342</v>
      </c>
      <c r="B351" s="145" t="s">
        <v>293</v>
      </c>
      <c r="C351" s="147" t="s">
        <v>616</v>
      </c>
      <c r="D351" s="148" t="s">
        <v>635</v>
      </c>
      <c r="E351" s="145">
        <v>7</v>
      </c>
      <c r="F351" s="146" t="s">
        <v>1253</v>
      </c>
      <c r="G351" s="70">
        <v>0</v>
      </c>
      <c r="H351" s="57">
        <v>0</v>
      </c>
      <c r="I351" s="57">
        <v>0</v>
      </c>
      <c r="J351" s="57">
        <v>0</v>
      </c>
      <c r="K351" s="70">
        <v>0</v>
      </c>
      <c r="L351" s="57">
        <v>0</v>
      </c>
      <c r="M351" s="57">
        <v>0</v>
      </c>
      <c r="N351" s="57">
        <v>0</v>
      </c>
      <c r="O351" s="70">
        <v>135.59999999999997</v>
      </c>
      <c r="P351" s="57">
        <v>13898999.999999996</v>
      </c>
      <c r="Q351" s="57">
        <v>0</v>
      </c>
      <c r="R351" s="57">
        <v>13899000</v>
      </c>
      <c r="S351" s="70">
        <v>121.6</v>
      </c>
      <c r="T351" s="57">
        <v>12464000</v>
      </c>
      <c r="U351" s="57">
        <v>0</v>
      </c>
      <c r="V351" s="57">
        <v>12463999.999999996</v>
      </c>
      <c r="W351" s="57"/>
      <c r="X351" s="57"/>
      <c r="Y351" s="57"/>
      <c r="Z351" s="57">
        <v>225000</v>
      </c>
      <c r="AA351" s="57">
        <v>0</v>
      </c>
      <c r="AB351" s="57">
        <v>225000</v>
      </c>
      <c r="AC351" s="59">
        <v>328</v>
      </c>
      <c r="AD351" s="59">
        <v>17</v>
      </c>
      <c r="AE351" s="59">
        <v>0</v>
      </c>
      <c r="AF351" s="59">
        <v>0</v>
      </c>
      <c r="AG351" s="59">
        <v>328</v>
      </c>
      <c r="AH351" s="59">
        <v>17</v>
      </c>
      <c r="AI351" s="57">
        <v>17050000</v>
      </c>
      <c r="AJ351" s="57">
        <v>0</v>
      </c>
      <c r="AK351" s="58">
        <v>2750000</v>
      </c>
      <c r="AL351" s="57">
        <v>14300000</v>
      </c>
      <c r="AM351" s="57">
        <v>0</v>
      </c>
      <c r="AN351" s="70">
        <v>105</v>
      </c>
      <c r="AO351" s="70">
        <v>808</v>
      </c>
      <c r="AP351" s="70">
        <v>103.2</v>
      </c>
      <c r="AQ351" s="57">
        <v>97897500</v>
      </c>
      <c r="AR351" s="57">
        <v>0</v>
      </c>
      <c r="AS351" s="57">
        <v>0</v>
      </c>
      <c r="AT351" s="57">
        <v>0</v>
      </c>
      <c r="AU351" s="57">
        <v>36309000</v>
      </c>
      <c r="AV351" s="58">
        <v>61588500</v>
      </c>
      <c r="AW351" s="58">
        <v>0</v>
      </c>
      <c r="AX351" s="58">
        <v>0</v>
      </c>
      <c r="AY351" s="57">
        <v>0</v>
      </c>
      <c r="AZ351" s="58">
        <v>0</v>
      </c>
      <c r="BA351" s="58">
        <v>0</v>
      </c>
      <c r="BB351" s="58">
        <v>88577500</v>
      </c>
      <c r="BC351" s="58">
        <v>0</v>
      </c>
      <c r="BD351" s="58">
        <v>0</v>
      </c>
      <c r="BE351" s="58">
        <v>88577500</v>
      </c>
      <c r="BF351" s="58">
        <v>0</v>
      </c>
      <c r="BG351" s="72">
        <v>105</v>
      </c>
      <c r="BH351" s="72">
        <v>1185.3999999999999</v>
      </c>
      <c r="BI351" s="72">
        <v>1080.3999999999999</v>
      </c>
      <c r="BJ351" s="72">
        <v>1028.952380952381</v>
      </c>
      <c r="BK351" s="72">
        <v>1168.3999999999999</v>
      </c>
      <c r="BL351" s="72">
        <v>1063.3999999999999</v>
      </c>
      <c r="BM351" s="72">
        <v>1012.7619047619046</v>
      </c>
      <c r="BN351" s="150" t="s">
        <v>1359</v>
      </c>
      <c r="BO351" s="72" t="s">
        <v>1475</v>
      </c>
    </row>
    <row r="352" spans="1:67" ht="27.6" customHeight="1">
      <c r="A352" s="55">
        <v>343</v>
      </c>
      <c r="B352" s="145" t="s">
        <v>294</v>
      </c>
      <c r="C352" s="147" t="s">
        <v>782</v>
      </c>
      <c r="D352" s="148" t="s">
        <v>672</v>
      </c>
      <c r="E352" s="145">
        <v>7</v>
      </c>
      <c r="F352" s="146" t="s">
        <v>1253</v>
      </c>
      <c r="G352" s="70">
        <v>0</v>
      </c>
      <c r="H352" s="57">
        <v>0</v>
      </c>
      <c r="I352" s="57">
        <v>0</v>
      </c>
      <c r="J352" s="57">
        <v>0</v>
      </c>
      <c r="K352" s="70">
        <v>0</v>
      </c>
      <c r="L352" s="57">
        <v>0</v>
      </c>
      <c r="M352" s="57">
        <v>0</v>
      </c>
      <c r="N352" s="57">
        <v>0</v>
      </c>
      <c r="O352" s="70">
        <v>90.9</v>
      </c>
      <c r="P352" s="57">
        <v>9317250</v>
      </c>
      <c r="Q352" s="57">
        <v>0</v>
      </c>
      <c r="R352" s="57">
        <v>9317250</v>
      </c>
      <c r="S352" s="70">
        <v>120.49999999999999</v>
      </c>
      <c r="T352" s="57">
        <v>12351249.999999998</v>
      </c>
      <c r="U352" s="57">
        <v>0</v>
      </c>
      <c r="V352" s="57">
        <v>12351250</v>
      </c>
      <c r="W352" s="57"/>
      <c r="X352" s="57"/>
      <c r="Y352" s="57"/>
      <c r="Z352" s="57">
        <v>0</v>
      </c>
      <c r="AA352" s="57">
        <v>0</v>
      </c>
      <c r="AB352" s="57">
        <v>0</v>
      </c>
      <c r="AC352" s="59">
        <v>326</v>
      </c>
      <c r="AD352" s="59">
        <v>20</v>
      </c>
      <c r="AE352" s="59">
        <v>0</v>
      </c>
      <c r="AF352" s="59">
        <v>0</v>
      </c>
      <c r="AG352" s="59">
        <v>326</v>
      </c>
      <c r="AH352" s="59">
        <v>20</v>
      </c>
      <c r="AI352" s="57">
        <v>17000000</v>
      </c>
      <c r="AJ352" s="57">
        <v>0</v>
      </c>
      <c r="AK352" s="58">
        <v>2100000</v>
      </c>
      <c r="AL352" s="57">
        <v>14900000</v>
      </c>
      <c r="AM352" s="57">
        <v>0</v>
      </c>
      <c r="AN352" s="70">
        <v>300</v>
      </c>
      <c r="AO352" s="70">
        <v>361</v>
      </c>
      <c r="AP352" s="70">
        <v>0</v>
      </c>
      <c r="AQ352" s="57">
        <v>9882000</v>
      </c>
      <c r="AR352" s="57">
        <v>0</v>
      </c>
      <c r="AS352" s="57">
        <v>0</v>
      </c>
      <c r="AT352" s="57">
        <v>0</v>
      </c>
      <c r="AU352" s="57">
        <v>0</v>
      </c>
      <c r="AV352" s="58">
        <v>9882000</v>
      </c>
      <c r="AW352" s="58">
        <v>0</v>
      </c>
      <c r="AX352" s="58">
        <v>0</v>
      </c>
      <c r="AY352" s="57">
        <v>0</v>
      </c>
      <c r="AZ352" s="58">
        <v>0</v>
      </c>
      <c r="BA352" s="58">
        <v>0</v>
      </c>
      <c r="BB352" s="58">
        <v>37133250</v>
      </c>
      <c r="BC352" s="58">
        <v>0</v>
      </c>
      <c r="BD352" s="58">
        <v>0</v>
      </c>
      <c r="BE352" s="58">
        <v>37133250</v>
      </c>
      <c r="BF352" s="58">
        <v>0</v>
      </c>
      <c r="BG352" s="72">
        <v>300</v>
      </c>
      <c r="BH352" s="72">
        <v>592.4</v>
      </c>
      <c r="BI352" s="72">
        <v>292.39999999999998</v>
      </c>
      <c r="BJ352" s="72">
        <v>97.466666666666654</v>
      </c>
      <c r="BK352" s="72">
        <v>572.4</v>
      </c>
      <c r="BL352" s="72">
        <v>272.39999999999998</v>
      </c>
      <c r="BM352" s="72">
        <v>90.8</v>
      </c>
      <c r="BN352" s="150" t="s">
        <v>1359</v>
      </c>
      <c r="BO352" s="72" t="s">
        <v>1474</v>
      </c>
    </row>
    <row r="353" spans="1:67" ht="27.6" customHeight="1">
      <c r="A353" s="55">
        <v>344</v>
      </c>
      <c r="B353" s="145" t="s">
        <v>980</v>
      </c>
      <c r="C353" s="147" t="s">
        <v>981</v>
      </c>
      <c r="D353" s="148" t="s">
        <v>628</v>
      </c>
      <c r="E353" s="145">
        <v>7</v>
      </c>
      <c r="F353" s="146" t="s">
        <v>1253</v>
      </c>
      <c r="G353" s="70">
        <v>0</v>
      </c>
      <c r="H353" s="57">
        <v>0</v>
      </c>
      <c r="I353" s="57">
        <v>0</v>
      </c>
      <c r="J353" s="57">
        <v>0</v>
      </c>
      <c r="K353" s="70">
        <v>50.5</v>
      </c>
      <c r="L353" s="57">
        <v>5176250</v>
      </c>
      <c r="M353" s="57">
        <v>0</v>
      </c>
      <c r="N353" s="57">
        <v>5176250</v>
      </c>
      <c r="O353" s="70">
        <v>60.400000000000006</v>
      </c>
      <c r="P353" s="57">
        <v>6191000.0000000009</v>
      </c>
      <c r="Q353" s="57">
        <v>0</v>
      </c>
      <c r="R353" s="57">
        <v>6191000</v>
      </c>
      <c r="S353" s="70">
        <v>0</v>
      </c>
      <c r="T353" s="57">
        <v>0</v>
      </c>
      <c r="U353" s="57">
        <v>0</v>
      </c>
      <c r="V353" s="57">
        <v>0</v>
      </c>
      <c r="W353" s="57"/>
      <c r="X353" s="57"/>
      <c r="Y353" s="57"/>
      <c r="Z353" s="57">
        <v>0</v>
      </c>
      <c r="AA353" s="57">
        <v>0</v>
      </c>
      <c r="AB353" s="57">
        <v>0</v>
      </c>
      <c r="AC353" s="59">
        <v>180</v>
      </c>
      <c r="AD353" s="59">
        <v>9</v>
      </c>
      <c r="AE353" s="59">
        <v>0</v>
      </c>
      <c r="AF353" s="59">
        <v>0</v>
      </c>
      <c r="AG353" s="59">
        <v>180</v>
      </c>
      <c r="AH353" s="59">
        <v>9</v>
      </c>
      <c r="AI353" s="57">
        <v>9450000</v>
      </c>
      <c r="AJ353" s="57">
        <v>0</v>
      </c>
      <c r="AK353" s="58">
        <v>0</v>
      </c>
      <c r="AL353" s="57">
        <v>9450000</v>
      </c>
      <c r="AM353" s="57">
        <v>0</v>
      </c>
      <c r="AN353" s="70">
        <v>180</v>
      </c>
      <c r="AO353" s="70">
        <v>1175.4000000000001</v>
      </c>
      <c r="AP353" s="70">
        <v>0</v>
      </c>
      <c r="AQ353" s="57">
        <v>116632500</v>
      </c>
      <c r="AR353" s="57">
        <v>0</v>
      </c>
      <c r="AS353" s="57">
        <v>0</v>
      </c>
      <c r="AT353" s="57">
        <v>0</v>
      </c>
      <c r="AU353" s="57">
        <v>72510000</v>
      </c>
      <c r="AV353" s="58">
        <v>44122500</v>
      </c>
      <c r="AW353" s="58">
        <v>0</v>
      </c>
      <c r="AX353" s="58">
        <v>0</v>
      </c>
      <c r="AY353" s="57">
        <v>0</v>
      </c>
      <c r="AZ353" s="58">
        <v>0</v>
      </c>
      <c r="BA353" s="58">
        <v>0</v>
      </c>
      <c r="BB353" s="58">
        <v>58748750</v>
      </c>
      <c r="BC353" s="58">
        <v>0</v>
      </c>
      <c r="BD353" s="58">
        <v>0</v>
      </c>
      <c r="BE353" s="58">
        <v>58748750</v>
      </c>
      <c r="BF353" s="58">
        <v>0</v>
      </c>
      <c r="BG353" s="72">
        <v>180</v>
      </c>
      <c r="BH353" s="72">
        <v>1295.3000000000002</v>
      </c>
      <c r="BI353" s="72">
        <v>1115.3000000000002</v>
      </c>
      <c r="BJ353" s="72">
        <v>619.6111111111112</v>
      </c>
      <c r="BK353" s="72">
        <v>1286.3000000000002</v>
      </c>
      <c r="BL353" s="72">
        <v>1106.3000000000002</v>
      </c>
      <c r="BM353" s="72">
        <v>614.6111111111112</v>
      </c>
      <c r="BN353" s="150" t="s">
        <v>1359</v>
      </c>
      <c r="BO353" s="72" t="s">
        <v>1475</v>
      </c>
    </row>
    <row r="354" spans="1:67" ht="27.6" customHeight="1">
      <c r="A354" s="55">
        <v>345</v>
      </c>
      <c r="B354" s="145" t="s">
        <v>982</v>
      </c>
      <c r="C354" s="147" t="s">
        <v>983</v>
      </c>
      <c r="D354" s="148" t="s">
        <v>958</v>
      </c>
      <c r="E354" s="145">
        <v>7</v>
      </c>
      <c r="F354" s="146" t="s">
        <v>1253</v>
      </c>
      <c r="G354" s="70">
        <v>124.1</v>
      </c>
      <c r="H354" s="57">
        <v>12720250</v>
      </c>
      <c r="I354" s="57">
        <v>0</v>
      </c>
      <c r="J354" s="57">
        <v>12720250</v>
      </c>
      <c r="K354" s="70">
        <v>48.4</v>
      </c>
      <c r="L354" s="57">
        <v>4961000</v>
      </c>
      <c r="M354" s="57">
        <v>0</v>
      </c>
      <c r="N354" s="57">
        <v>4961000</v>
      </c>
      <c r="O354" s="70">
        <v>0</v>
      </c>
      <c r="P354" s="57">
        <v>0</v>
      </c>
      <c r="Q354" s="57">
        <v>0</v>
      </c>
      <c r="R354" s="57">
        <v>0</v>
      </c>
      <c r="S354" s="70">
        <v>30.1</v>
      </c>
      <c r="T354" s="57">
        <v>3085250</v>
      </c>
      <c r="U354" s="57">
        <v>0</v>
      </c>
      <c r="V354" s="57">
        <v>3085250</v>
      </c>
      <c r="W354" s="57"/>
      <c r="X354" s="57"/>
      <c r="Y354" s="57"/>
      <c r="Z354" s="57">
        <v>0</v>
      </c>
      <c r="AA354" s="57">
        <v>0</v>
      </c>
      <c r="AB354" s="57">
        <v>0</v>
      </c>
      <c r="AC354" s="59">
        <v>294</v>
      </c>
      <c r="AD354" s="59">
        <v>16</v>
      </c>
      <c r="AE354" s="59">
        <v>0</v>
      </c>
      <c r="AF354" s="59">
        <v>0</v>
      </c>
      <c r="AG354" s="59">
        <v>294</v>
      </c>
      <c r="AH354" s="59">
        <v>16</v>
      </c>
      <c r="AI354" s="57">
        <v>15150000</v>
      </c>
      <c r="AJ354" s="57">
        <v>0</v>
      </c>
      <c r="AK354" s="58">
        <v>4400000</v>
      </c>
      <c r="AL354" s="57">
        <v>10750000</v>
      </c>
      <c r="AM354" s="57">
        <v>0</v>
      </c>
      <c r="AN354" s="70">
        <v>240</v>
      </c>
      <c r="AO354" s="70">
        <v>598</v>
      </c>
      <c r="AP354" s="70">
        <v>0</v>
      </c>
      <c r="AQ354" s="57">
        <v>44925000</v>
      </c>
      <c r="AR354" s="57">
        <v>0</v>
      </c>
      <c r="AS354" s="57">
        <v>0</v>
      </c>
      <c r="AT354" s="57">
        <v>0</v>
      </c>
      <c r="AU354" s="57">
        <v>0</v>
      </c>
      <c r="AV354" s="58">
        <v>44925000</v>
      </c>
      <c r="AW354" s="58">
        <v>0</v>
      </c>
      <c r="AX354" s="58">
        <v>0</v>
      </c>
      <c r="AY354" s="57">
        <v>0</v>
      </c>
      <c r="AZ354" s="58">
        <v>0</v>
      </c>
      <c r="BA354" s="58">
        <v>0</v>
      </c>
      <c r="BB354" s="58">
        <v>63721250</v>
      </c>
      <c r="BC354" s="58">
        <v>0</v>
      </c>
      <c r="BD354" s="58">
        <v>0</v>
      </c>
      <c r="BE354" s="58">
        <v>63721250</v>
      </c>
      <c r="BF354" s="58">
        <v>0</v>
      </c>
      <c r="BG354" s="72">
        <v>240</v>
      </c>
      <c r="BH354" s="72">
        <v>816.6</v>
      </c>
      <c r="BI354" s="72">
        <v>576.6</v>
      </c>
      <c r="BJ354" s="72">
        <v>240.25000000000003</v>
      </c>
      <c r="BK354" s="72">
        <v>800.6</v>
      </c>
      <c r="BL354" s="72">
        <v>560.6</v>
      </c>
      <c r="BM354" s="72">
        <v>233.58333333333334</v>
      </c>
      <c r="BN354" s="150" t="s">
        <v>1359</v>
      </c>
      <c r="BO354" s="72" t="s">
        <v>1475</v>
      </c>
    </row>
    <row r="355" spans="1:67" ht="27.6" customHeight="1">
      <c r="A355" s="55">
        <v>346</v>
      </c>
      <c r="B355" s="145" t="s">
        <v>1393</v>
      </c>
      <c r="C355" s="147" t="s">
        <v>1394</v>
      </c>
      <c r="D355" s="148" t="s">
        <v>811</v>
      </c>
      <c r="E355" s="145">
        <v>7</v>
      </c>
      <c r="F355" s="146" t="s">
        <v>1253</v>
      </c>
      <c r="G355" s="70">
        <v>0</v>
      </c>
      <c r="H355" s="57">
        <v>0</v>
      </c>
      <c r="I355" s="57">
        <v>0</v>
      </c>
      <c r="J355" s="57">
        <v>0</v>
      </c>
      <c r="K355" s="70">
        <v>50.7</v>
      </c>
      <c r="L355" s="57">
        <v>5196750</v>
      </c>
      <c r="M355" s="57">
        <v>0</v>
      </c>
      <c r="N355" s="57">
        <v>5196750</v>
      </c>
      <c r="O355" s="70">
        <v>30.3</v>
      </c>
      <c r="P355" s="57">
        <v>3105750</v>
      </c>
      <c r="Q355" s="57">
        <v>0</v>
      </c>
      <c r="R355" s="57">
        <v>3105750</v>
      </c>
      <c r="S355" s="70">
        <v>30.3</v>
      </c>
      <c r="T355" s="57">
        <v>3105750</v>
      </c>
      <c r="U355" s="57">
        <v>0</v>
      </c>
      <c r="V355" s="57">
        <v>3105750</v>
      </c>
      <c r="W355" s="57"/>
      <c r="X355" s="57"/>
      <c r="Y355" s="57"/>
      <c r="Z355" s="57">
        <v>0</v>
      </c>
      <c r="AA355" s="57">
        <v>0</v>
      </c>
      <c r="AB355" s="57">
        <v>0</v>
      </c>
      <c r="AC355" s="59">
        <v>42</v>
      </c>
      <c r="AD355" s="59">
        <v>7</v>
      </c>
      <c r="AE355" s="59">
        <v>0</v>
      </c>
      <c r="AF355" s="59">
        <v>0</v>
      </c>
      <c r="AG355" s="59">
        <v>42</v>
      </c>
      <c r="AH355" s="59">
        <v>7</v>
      </c>
      <c r="AI355" s="57">
        <v>2800000</v>
      </c>
      <c r="AJ355" s="57">
        <v>0</v>
      </c>
      <c r="AK355" s="58">
        <v>0</v>
      </c>
      <c r="AL355" s="57">
        <v>2800000</v>
      </c>
      <c r="AM355" s="57">
        <v>0</v>
      </c>
      <c r="AN355" s="70">
        <v>150</v>
      </c>
      <c r="AO355" s="70">
        <v>819.7</v>
      </c>
      <c r="AP355" s="70">
        <v>0</v>
      </c>
      <c r="AQ355" s="57">
        <v>68644250</v>
      </c>
      <c r="AR355" s="57">
        <v>0</v>
      </c>
      <c r="AS355" s="57">
        <v>0</v>
      </c>
      <c r="AT355" s="57">
        <v>0</v>
      </c>
      <c r="AU355" s="57">
        <v>32185000</v>
      </c>
      <c r="AV355" s="58">
        <v>36459250</v>
      </c>
      <c r="AW355" s="58">
        <v>0</v>
      </c>
      <c r="AX355" s="58">
        <v>0</v>
      </c>
      <c r="AY355" s="57">
        <v>0</v>
      </c>
      <c r="AZ355" s="58">
        <v>0</v>
      </c>
      <c r="BA355" s="58">
        <v>0</v>
      </c>
      <c r="BB355" s="58">
        <v>47561750</v>
      </c>
      <c r="BC355" s="58">
        <v>0</v>
      </c>
      <c r="BD355" s="58">
        <v>0</v>
      </c>
      <c r="BE355" s="58">
        <v>47561750</v>
      </c>
      <c r="BF355" s="58">
        <v>0</v>
      </c>
      <c r="BG355" s="72">
        <v>150</v>
      </c>
      <c r="BH355" s="72">
        <v>938</v>
      </c>
      <c r="BI355" s="72">
        <v>788</v>
      </c>
      <c r="BJ355" s="72">
        <v>525.33333333333326</v>
      </c>
      <c r="BK355" s="72">
        <v>931</v>
      </c>
      <c r="BL355" s="72">
        <v>781</v>
      </c>
      <c r="BM355" s="72">
        <v>520.66666666666674</v>
      </c>
      <c r="BN355" s="150" t="s">
        <v>1359</v>
      </c>
      <c r="BO355" s="72" t="s">
        <v>1475</v>
      </c>
    </row>
    <row r="356" spans="1:67" ht="27.6" customHeight="1">
      <c r="A356" s="55">
        <v>347</v>
      </c>
      <c r="B356" s="145" t="s">
        <v>1395</v>
      </c>
      <c r="C356" s="147" t="s">
        <v>638</v>
      </c>
      <c r="D356" s="148" t="s">
        <v>893</v>
      </c>
      <c r="E356" s="145">
        <v>7</v>
      </c>
      <c r="F356" s="146" t="s">
        <v>1253</v>
      </c>
      <c r="G356" s="70">
        <v>0</v>
      </c>
      <c r="H356" s="57">
        <v>0</v>
      </c>
      <c r="I356" s="57">
        <v>0</v>
      </c>
      <c r="J356" s="57">
        <v>0</v>
      </c>
      <c r="K356" s="70">
        <v>95.3</v>
      </c>
      <c r="L356" s="57">
        <v>9768250</v>
      </c>
      <c r="M356" s="57">
        <v>0</v>
      </c>
      <c r="N356" s="57">
        <v>9768250</v>
      </c>
      <c r="O356" s="70">
        <v>30.3</v>
      </c>
      <c r="P356" s="57">
        <v>3105750</v>
      </c>
      <c r="Q356" s="57">
        <v>0</v>
      </c>
      <c r="R356" s="57">
        <v>3105750</v>
      </c>
      <c r="S356" s="70">
        <v>75.899999999999991</v>
      </c>
      <c r="T356" s="57">
        <v>7779749.9999999991</v>
      </c>
      <c r="U356" s="57">
        <v>0</v>
      </c>
      <c r="V356" s="57">
        <v>7779750</v>
      </c>
      <c r="W356" s="57"/>
      <c r="X356" s="57"/>
      <c r="Y356" s="57"/>
      <c r="Z356" s="57">
        <v>0</v>
      </c>
      <c r="AA356" s="57">
        <v>0</v>
      </c>
      <c r="AB356" s="57">
        <v>0</v>
      </c>
      <c r="AC356" s="59">
        <v>48</v>
      </c>
      <c r="AD356" s="59">
        <v>8</v>
      </c>
      <c r="AE356" s="59">
        <v>0</v>
      </c>
      <c r="AF356" s="59">
        <v>0</v>
      </c>
      <c r="AG356" s="59">
        <v>48</v>
      </c>
      <c r="AH356" s="59">
        <v>8</v>
      </c>
      <c r="AI356" s="57">
        <v>3200000</v>
      </c>
      <c r="AJ356" s="57">
        <v>0</v>
      </c>
      <c r="AK356" s="58">
        <v>0</v>
      </c>
      <c r="AL356" s="57">
        <v>3200000</v>
      </c>
      <c r="AM356" s="57">
        <v>0</v>
      </c>
      <c r="AN356" s="70">
        <v>150</v>
      </c>
      <c r="AO356" s="70">
        <v>901.09999999999991</v>
      </c>
      <c r="AP356" s="70">
        <v>0</v>
      </c>
      <c r="AQ356" s="57">
        <v>76987750</v>
      </c>
      <c r="AR356" s="57">
        <v>0</v>
      </c>
      <c r="AS356" s="57">
        <v>0</v>
      </c>
      <c r="AT356" s="57">
        <v>0</v>
      </c>
      <c r="AU356" s="57">
        <v>38734750</v>
      </c>
      <c r="AV356" s="58">
        <v>38253000</v>
      </c>
      <c r="AW356" s="58">
        <v>0</v>
      </c>
      <c r="AX356" s="58">
        <v>0</v>
      </c>
      <c r="AY356" s="57">
        <v>0</v>
      </c>
      <c r="AZ356" s="58">
        <v>0</v>
      </c>
      <c r="BA356" s="58">
        <v>0</v>
      </c>
      <c r="BB356" s="58">
        <v>59001000</v>
      </c>
      <c r="BC356" s="58">
        <v>0</v>
      </c>
      <c r="BD356" s="58">
        <v>0</v>
      </c>
      <c r="BE356" s="58">
        <v>59001000</v>
      </c>
      <c r="BF356" s="58">
        <v>0</v>
      </c>
      <c r="BG356" s="72">
        <v>150</v>
      </c>
      <c r="BH356" s="72">
        <v>1110.5999999999999</v>
      </c>
      <c r="BI356" s="72">
        <v>960.59999999999991</v>
      </c>
      <c r="BJ356" s="72">
        <v>640.39999999999986</v>
      </c>
      <c r="BK356" s="72">
        <v>1102.5999999999999</v>
      </c>
      <c r="BL356" s="72">
        <v>952.59999999999991</v>
      </c>
      <c r="BM356" s="72">
        <v>635.06666666666661</v>
      </c>
      <c r="BN356" s="150" t="s">
        <v>1359</v>
      </c>
      <c r="BO356" s="72" t="s">
        <v>1475</v>
      </c>
    </row>
    <row r="357" spans="1:67" ht="27.6" customHeight="1">
      <c r="A357" s="55">
        <v>348</v>
      </c>
      <c r="B357" s="145" t="s">
        <v>1254</v>
      </c>
      <c r="C357" s="147" t="s">
        <v>616</v>
      </c>
      <c r="D357" s="148" t="s">
        <v>692</v>
      </c>
      <c r="E357" s="145">
        <v>7</v>
      </c>
      <c r="F357" s="146" t="s">
        <v>1253</v>
      </c>
      <c r="G357" s="70">
        <v>0</v>
      </c>
      <c r="H357" s="57">
        <v>0</v>
      </c>
      <c r="I357" s="57">
        <v>0</v>
      </c>
      <c r="J357" s="57">
        <v>0</v>
      </c>
      <c r="K357" s="70">
        <v>0</v>
      </c>
      <c r="L357" s="57">
        <v>0</v>
      </c>
      <c r="M357" s="57">
        <v>0</v>
      </c>
      <c r="N357" s="57">
        <v>0</v>
      </c>
      <c r="O357" s="70">
        <v>0</v>
      </c>
      <c r="P357" s="57">
        <v>0</v>
      </c>
      <c r="Q357" s="57">
        <v>0</v>
      </c>
      <c r="R357" s="57">
        <v>0</v>
      </c>
      <c r="S357" s="70">
        <v>0</v>
      </c>
      <c r="T357" s="57">
        <v>0</v>
      </c>
      <c r="U357" s="57">
        <v>0</v>
      </c>
      <c r="V357" s="57">
        <v>0</v>
      </c>
      <c r="W357" s="57"/>
      <c r="X357" s="57"/>
      <c r="Y357" s="57"/>
      <c r="Z357" s="57">
        <v>0</v>
      </c>
      <c r="AA357" s="57">
        <v>0</v>
      </c>
      <c r="AB357" s="57">
        <v>0</v>
      </c>
      <c r="AC357" s="59">
        <v>0</v>
      </c>
      <c r="AD357" s="59">
        <v>0</v>
      </c>
      <c r="AE357" s="59">
        <v>0</v>
      </c>
      <c r="AF357" s="59">
        <v>0</v>
      </c>
      <c r="AG357" s="59">
        <v>0</v>
      </c>
      <c r="AH357" s="59">
        <v>0</v>
      </c>
      <c r="AI357" s="57">
        <v>0</v>
      </c>
      <c r="AJ357" s="57">
        <v>0</v>
      </c>
      <c r="AK357" s="58">
        <v>0</v>
      </c>
      <c r="AL357" s="57">
        <v>0</v>
      </c>
      <c r="AM357" s="57">
        <v>0</v>
      </c>
      <c r="AN357" s="70">
        <v>120</v>
      </c>
      <c r="AO357" s="70">
        <v>0</v>
      </c>
      <c r="AP357" s="70">
        <v>0</v>
      </c>
      <c r="AQ357" s="57">
        <v>0</v>
      </c>
      <c r="AR357" s="57">
        <v>0</v>
      </c>
      <c r="AS357" s="57">
        <v>0</v>
      </c>
      <c r="AT357" s="57">
        <v>0</v>
      </c>
      <c r="AU357" s="57">
        <v>0</v>
      </c>
      <c r="AV357" s="58">
        <v>0</v>
      </c>
      <c r="AW357" s="58">
        <v>0</v>
      </c>
      <c r="AX357" s="58">
        <v>0</v>
      </c>
      <c r="AY357" s="57">
        <v>0</v>
      </c>
      <c r="AZ357" s="58">
        <v>0</v>
      </c>
      <c r="BA357" s="58">
        <v>0</v>
      </c>
      <c r="BB357" s="58">
        <v>0</v>
      </c>
      <c r="BC357" s="58">
        <v>0</v>
      </c>
      <c r="BD357" s="58">
        <v>0</v>
      </c>
      <c r="BE357" s="58">
        <v>0</v>
      </c>
      <c r="BF357" s="58">
        <v>0</v>
      </c>
      <c r="BG357" s="72">
        <v>120</v>
      </c>
      <c r="BH357" s="72">
        <v>0</v>
      </c>
      <c r="BI357" s="72">
        <v>0</v>
      </c>
      <c r="BJ357" s="72">
        <v>0</v>
      </c>
      <c r="BK357" s="72">
        <v>0</v>
      </c>
      <c r="BL357" s="72">
        <v>0</v>
      </c>
      <c r="BM357" s="72">
        <v>0</v>
      </c>
      <c r="BN357" s="150" t="s">
        <v>1359</v>
      </c>
      <c r="BO357" s="72" t="s">
        <v>1474</v>
      </c>
    </row>
    <row r="358" spans="1:67" ht="27.6" customHeight="1">
      <c r="A358" s="55">
        <v>349</v>
      </c>
      <c r="B358" s="145" t="s">
        <v>1396</v>
      </c>
      <c r="C358" s="147" t="s">
        <v>1397</v>
      </c>
      <c r="D358" s="148" t="s">
        <v>709</v>
      </c>
      <c r="E358" s="145">
        <v>7</v>
      </c>
      <c r="F358" s="146" t="s">
        <v>1253</v>
      </c>
      <c r="G358" s="70">
        <v>12</v>
      </c>
      <c r="H358" s="57">
        <v>1230000</v>
      </c>
      <c r="I358" s="57">
        <v>0</v>
      </c>
      <c r="J358" s="57">
        <v>1230000</v>
      </c>
      <c r="K358" s="70">
        <v>0</v>
      </c>
      <c r="L358" s="57">
        <v>0</v>
      </c>
      <c r="M358" s="57">
        <v>0</v>
      </c>
      <c r="N358" s="57">
        <v>0</v>
      </c>
      <c r="O358" s="70">
        <v>0</v>
      </c>
      <c r="P358" s="57">
        <v>0</v>
      </c>
      <c r="Q358" s="57">
        <v>0</v>
      </c>
      <c r="R358" s="57">
        <v>0</v>
      </c>
      <c r="S358" s="70">
        <v>0</v>
      </c>
      <c r="T358" s="57">
        <v>0</v>
      </c>
      <c r="U358" s="57">
        <v>0</v>
      </c>
      <c r="V358" s="57">
        <v>0</v>
      </c>
      <c r="W358" s="57"/>
      <c r="X358" s="57"/>
      <c r="Y358" s="57"/>
      <c r="Z358" s="57">
        <v>112500</v>
      </c>
      <c r="AA358" s="57">
        <v>0</v>
      </c>
      <c r="AB358" s="57">
        <v>112500</v>
      </c>
      <c r="AC358" s="59">
        <v>0</v>
      </c>
      <c r="AD358" s="59">
        <v>0</v>
      </c>
      <c r="AE358" s="59">
        <v>0</v>
      </c>
      <c r="AF358" s="59">
        <v>0</v>
      </c>
      <c r="AG358" s="59">
        <v>0</v>
      </c>
      <c r="AH358" s="59">
        <v>0</v>
      </c>
      <c r="AI358" s="57">
        <v>0</v>
      </c>
      <c r="AJ358" s="57">
        <v>0</v>
      </c>
      <c r="AK358" s="58">
        <v>0</v>
      </c>
      <c r="AL358" s="57">
        <v>0</v>
      </c>
      <c r="AM358" s="57">
        <v>0</v>
      </c>
      <c r="AN358" s="70">
        <v>280</v>
      </c>
      <c r="AO358" s="70">
        <v>0</v>
      </c>
      <c r="AP358" s="70">
        <v>0</v>
      </c>
      <c r="AQ358" s="57">
        <v>0</v>
      </c>
      <c r="AR358" s="57">
        <v>0</v>
      </c>
      <c r="AS358" s="57">
        <v>0</v>
      </c>
      <c r="AT358" s="57">
        <v>0</v>
      </c>
      <c r="AU358" s="57">
        <v>0</v>
      </c>
      <c r="AV358" s="58">
        <v>0</v>
      </c>
      <c r="AW358" s="58">
        <v>0</v>
      </c>
      <c r="AX358" s="58">
        <v>0</v>
      </c>
      <c r="AY358" s="57">
        <v>0</v>
      </c>
      <c r="AZ358" s="58">
        <v>0</v>
      </c>
      <c r="BA358" s="58">
        <v>0</v>
      </c>
      <c r="BB358" s="58">
        <v>112500</v>
      </c>
      <c r="BC358" s="58">
        <v>0</v>
      </c>
      <c r="BD358" s="58">
        <v>0</v>
      </c>
      <c r="BE358" s="58">
        <v>112500</v>
      </c>
      <c r="BF358" s="58">
        <v>0</v>
      </c>
      <c r="BG358" s="72">
        <v>280</v>
      </c>
      <c r="BH358" s="72">
        <v>12</v>
      </c>
      <c r="BI358" s="72">
        <v>0</v>
      </c>
      <c r="BJ358" s="72">
        <v>0</v>
      </c>
      <c r="BK358" s="72">
        <v>12</v>
      </c>
      <c r="BL358" s="72">
        <v>0</v>
      </c>
      <c r="BM358" s="72">
        <v>0</v>
      </c>
      <c r="BN358" s="150" t="s">
        <v>1359</v>
      </c>
      <c r="BO358" s="72" t="s">
        <v>1474</v>
      </c>
    </row>
    <row r="359" spans="1:67" ht="27.6" customHeight="1">
      <c r="A359" s="55">
        <v>350</v>
      </c>
      <c r="B359" s="145" t="s">
        <v>1398</v>
      </c>
      <c r="C359" s="147" t="s">
        <v>1399</v>
      </c>
      <c r="D359" s="148" t="s">
        <v>661</v>
      </c>
      <c r="E359" s="145">
        <v>7</v>
      </c>
      <c r="F359" s="146" t="s">
        <v>1253</v>
      </c>
      <c r="G359" s="70">
        <v>61.1</v>
      </c>
      <c r="H359" s="57">
        <v>6262750</v>
      </c>
      <c r="I359" s="57">
        <v>0</v>
      </c>
      <c r="J359" s="57">
        <v>6262750</v>
      </c>
      <c r="K359" s="70">
        <v>0</v>
      </c>
      <c r="L359" s="57">
        <v>0</v>
      </c>
      <c r="M359" s="57">
        <v>0</v>
      </c>
      <c r="N359" s="57">
        <v>0</v>
      </c>
      <c r="O359" s="70">
        <v>0</v>
      </c>
      <c r="P359" s="57">
        <v>0</v>
      </c>
      <c r="Q359" s="57">
        <v>0</v>
      </c>
      <c r="R359" s="57">
        <v>0</v>
      </c>
      <c r="S359" s="70">
        <v>0</v>
      </c>
      <c r="T359" s="57">
        <v>0</v>
      </c>
      <c r="U359" s="57">
        <v>0</v>
      </c>
      <c r="V359" s="57">
        <v>0</v>
      </c>
      <c r="W359" s="57"/>
      <c r="X359" s="57"/>
      <c r="Y359" s="57"/>
      <c r="Z359" s="57">
        <v>112500</v>
      </c>
      <c r="AA359" s="57">
        <v>0</v>
      </c>
      <c r="AB359" s="57">
        <v>112500</v>
      </c>
      <c r="AC359" s="59">
        <v>0</v>
      </c>
      <c r="AD359" s="59">
        <v>0</v>
      </c>
      <c r="AE359" s="59">
        <v>0</v>
      </c>
      <c r="AF359" s="59">
        <v>0</v>
      </c>
      <c r="AG359" s="59">
        <v>0</v>
      </c>
      <c r="AH359" s="59">
        <v>0</v>
      </c>
      <c r="AI359" s="57">
        <v>0</v>
      </c>
      <c r="AJ359" s="57">
        <v>0</v>
      </c>
      <c r="AK359" s="58">
        <v>0</v>
      </c>
      <c r="AL359" s="57">
        <v>0</v>
      </c>
      <c r="AM359" s="57">
        <v>0</v>
      </c>
      <c r="AN359" s="70">
        <v>162.5</v>
      </c>
      <c r="AO359" s="70">
        <v>0</v>
      </c>
      <c r="AP359" s="70">
        <v>0</v>
      </c>
      <c r="AQ359" s="57">
        <v>0</v>
      </c>
      <c r="AR359" s="57">
        <v>0</v>
      </c>
      <c r="AS359" s="57">
        <v>0</v>
      </c>
      <c r="AT359" s="57">
        <v>0</v>
      </c>
      <c r="AU359" s="57">
        <v>0</v>
      </c>
      <c r="AV359" s="58">
        <v>0</v>
      </c>
      <c r="AW359" s="58">
        <v>0</v>
      </c>
      <c r="AX359" s="58">
        <v>0</v>
      </c>
      <c r="AY359" s="57">
        <v>0</v>
      </c>
      <c r="AZ359" s="58">
        <v>0</v>
      </c>
      <c r="BA359" s="58">
        <v>0</v>
      </c>
      <c r="BB359" s="58">
        <v>112500</v>
      </c>
      <c r="BC359" s="58">
        <v>0</v>
      </c>
      <c r="BD359" s="58">
        <v>0</v>
      </c>
      <c r="BE359" s="58">
        <v>112500</v>
      </c>
      <c r="BF359" s="58">
        <v>0</v>
      </c>
      <c r="BG359" s="72">
        <v>162.5</v>
      </c>
      <c r="BH359" s="72">
        <v>61.1</v>
      </c>
      <c r="BI359" s="72">
        <v>0</v>
      </c>
      <c r="BJ359" s="72">
        <v>0</v>
      </c>
      <c r="BK359" s="72">
        <v>61.1</v>
      </c>
      <c r="BL359" s="72">
        <v>0</v>
      </c>
      <c r="BM359" s="72">
        <v>0</v>
      </c>
      <c r="BN359" s="150" t="s">
        <v>1359</v>
      </c>
      <c r="BO359" s="72" t="s">
        <v>1474</v>
      </c>
    </row>
    <row r="360" spans="1:67" ht="27.6" customHeight="1">
      <c r="A360" s="55">
        <v>351</v>
      </c>
      <c r="B360" s="145" t="s">
        <v>1400</v>
      </c>
      <c r="C360" s="147" t="s">
        <v>1401</v>
      </c>
      <c r="D360" s="148" t="s">
        <v>1402</v>
      </c>
      <c r="E360" s="145">
        <v>7</v>
      </c>
      <c r="F360" s="146" t="s">
        <v>1253</v>
      </c>
      <c r="G360" s="70">
        <v>12</v>
      </c>
      <c r="H360" s="57">
        <v>1230000</v>
      </c>
      <c r="I360" s="57">
        <v>0</v>
      </c>
      <c r="J360" s="57">
        <v>1230000</v>
      </c>
      <c r="K360" s="70">
        <v>0</v>
      </c>
      <c r="L360" s="57">
        <v>0</v>
      </c>
      <c r="M360" s="57">
        <v>0</v>
      </c>
      <c r="N360" s="57">
        <v>0</v>
      </c>
      <c r="O360" s="70">
        <v>0</v>
      </c>
      <c r="P360" s="57">
        <v>0</v>
      </c>
      <c r="Q360" s="57">
        <v>0</v>
      </c>
      <c r="R360" s="57">
        <v>0</v>
      </c>
      <c r="S360" s="70">
        <v>0</v>
      </c>
      <c r="T360" s="57">
        <v>0</v>
      </c>
      <c r="U360" s="57">
        <v>0</v>
      </c>
      <c r="V360" s="57">
        <v>0</v>
      </c>
      <c r="W360" s="57"/>
      <c r="X360" s="57"/>
      <c r="Y360" s="57"/>
      <c r="Z360" s="57">
        <v>0</v>
      </c>
      <c r="AA360" s="57">
        <v>0</v>
      </c>
      <c r="AB360" s="57">
        <v>0</v>
      </c>
      <c r="AC360" s="59">
        <v>0</v>
      </c>
      <c r="AD360" s="59">
        <v>0</v>
      </c>
      <c r="AE360" s="59">
        <v>0</v>
      </c>
      <c r="AF360" s="59">
        <v>0</v>
      </c>
      <c r="AG360" s="59">
        <v>0</v>
      </c>
      <c r="AH360" s="59">
        <v>0</v>
      </c>
      <c r="AI360" s="57">
        <v>0</v>
      </c>
      <c r="AJ360" s="57">
        <v>0</v>
      </c>
      <c r="AK360" s="58">
        <v>0</v>
      </c>
      <c r="AL360" s="57">
        <v>0</v>
      </c>
      <c r="AM360" s="57">
        <v>0</v>
      </c>
      <c r="AN360" s="70">
        <v>162.5</v>
      </c>
      <c r="AO360" s="70">
        <v>0</v>
      </c>
      <c r="AP360" s="70">
        <v>0</v>
      </c>
      <c r="AQ360" s="57">
        <v>0</v>
      </c>
      <c r="AR360" s="57">
        <v>0</v>
      </c>
      <c r="AS360" s="57">
        <v>0</v>
      </c>
      <c r="AT360" s="57">
        <v>0</v>
      </c>
      <c r="AU360" s="57">
        <v>0</v>
      </c>
      <c r="AV360" s="58">
        <v>0</v>
      </c>
      <c r="AW360" s="58">
        <v>0</v>
      </c>
      <c r="AX360" s="58">
        <v>0</v>
      </c>
      <c r="AY360" s="57">
        <v>0</v>
      </c>
      <c r="AZ360" s="58">
        <v>0</v>
      </c>
      <c r="BA360" s="58">
        <v>0</v>
      </c>
      <c r="BB360" s="58">
        <v>0</v>
      </c>
      <c r="BC360" s="58">
        <v>0</v>
      </c>
      <c r="BD360" s="58">
        <v>0</v>
      </c>
      <c r="BE360" s="58">
        <v>0</v>
      </c>
      <c r="BF360" s="58">
        <v>0</v>
      </c>
      <c r="BG360" s="72">
        <v>162.5</v>
      </c>
      <c r="BH360" s="72">
        <v>12</v>
      </c>
      <c r="BI360" s="72">
        <v>0</v>
      </c>
      <c r="BJ360" s="72">
        <v>0</v>
      </c>
      <c r="BK360" s="72">
        <v>12</v>
      </c>
      <c r="BL360" s="72">
        <v>0</v>
      </c>
      <c r="BM360" s="72">
        <v>0</v>
      </c>
      <c r="BN360" s="150" t="s">
        <v>1359</v>
      </c>
      <c r="BO360" s="72" t="s">
        <v>1474</v>
      </c>
    </row>
    <row r="361" spans="1:67" ht="27.6" customHeight="1">
      <c r="A361" s="55">
        <v>352</v>
      </c>
      <c r="B361" s="145" t="s">
        <v>214</v>
      </c>
      <c r="C361" s="147" t="s">
        <v>931</v>
      </c>
      <c r="D361" s="148" t="s">
        <v>932</v>
      </c>
      <c r="E361" s="145">
        <v>7</v>
      </c>
      <c r="F361" s="146" t="s">
        <v>1255</v>
      </c>
      <c r="G361" s="70">
        <v>0</v>
      </c>
      <c r="H361" s="57">
        <v>0</v>
      </c>
      <c r="I361" s="57">
        <v>0</v>
      </c>
      <c r="J361" s="57">
        <v>0</v>
      </c>
      <c r="K361" s="70">
        <v>0</v>
      </c>
      <c r="L361" s="57">
        <v>0</v>
      </c>
      <c r="M361" s="57">
        <v>0</v>
      </c>
      <c r="N361" s="57">
        <v>0</v>
      </c>
      <c r="O361" s="70">
        <v>0</v>
      </c>
      <c r="P361" s="57">
        <v>0</v>
      </c>
      <c r="Q361" s="57">
        <v>0</v>
      </c>
      <c r="R361" s="57">
        <v>0</v>
      </c>
      <c r="S361" s="70">
        <v>90.199999999999989</v>
      </c>
      <c r="T361" s="57">
        <v>9245499.9999999981</v>
      </c>
      <c r="U361" s="57">
        <v>0</v>
      </c>
      <c r="V361" s="57">
        <v>9245499.9999999981</v>
      </c>
      <c r="W361" s="57"/>
      <c r="X361" s="57"/>
      <c r="Y361" s="57"/>
      <c r="Z361" s="57">
        <v>239000</v>
      </c>
      <c r="AA361" s="57">
        <v>0</v>
      </c>
      <c r="AB361" s="57">
        <v>239000</v>
      </c>
      <c r="AC361" s="59">
        <v>140</v>
      </c>
      <c r="AD361" s="59">
        <v>7</v>
      </c>
      <c r="AE361" s="59">
        <v>0</v>
      </c>
      <c r="AF361" s="59">
        <v>0</v>
      </c>
      <c r="AG361" s="59">
        <v>140</v>
      </c>
      <c r="AH361" s="59">
        <v>7</v>
      </c>
      <c r="AI361" s="57">
        <v>7350000</v>
      </c>
      <c r="AJ361" s="57">
        <v>0</v>
      </c>
      <c r="AK361" s="58">
        <v>0</v>
      </c>
      <c r="AL361" s="57">
        <v>7350000</v>
      </c>
      <c r="AM361" s="57">
        <v>0</v>
      </c>
      <c r="AN361" s="70">
        <v>287.5</v>
      </c>
      <c r="AO361" s="70">
        <v>574.80000000000007</v>
      </c>
      <c r="AP361" s="70">
        <v>0</v>
      </c>
      <c r="AQ361" s="57">
        <v>39216450</v>
      </c>
      <c r="AR361" s="57">
        <v>0</v>
      </c>
      <c r="AS361" s="57">
        <v>0</v>
      </c>
      <c r="AT361" s="57">
        <v>0</v>
      </c>
      <c r="AU361" s="57">
        <v>56831550</v>
      </c>
      <c r="AV361" s="58">
        <v>0</v>
      </c>
      <c r="AW361" s="58">
        <v>17615100</v>
      </c>
      <c r="AX361" s="58">
        <v>0</v>
      </c>
      <c r="AY361" s="57">
        <v>0</v>
      </c>
      <c r="AZ361" s="58">
        <v>0</v>
      </c>
      <c r="BA361" s="58">
        <v>0</v>
      </c>
      <c r="BB361" s="58">
        <v>16834500</v>
      </c>
      <c r="BC361" s="58">
        <v>17615100</v>
      </c>
      <c r="BD361" s="58">
        <v>0</v>
      </c>
      <c r="BE361" s="58">
        <v>0</v>
      </c>
      <c r="BF361" s="58">
        <v>780600</v>
      </c>
      <c r="BG361" s="72">
        <v>287.5</v>
      </c>
      <c r="BH361" s="72">
        <v>672</v>
      </c>
      <c r="BI361" s="72">
        <v>384.5</v>
      </c>
      <c r="BJ361" s="72">
        <v>133.7391304347826</v>
      </c>
      <c r="BK361" s="72">
        <v>665</v>
      </c>
      <c r="BL361" s="72">
        <v>377.5</v>
      </c>
      <c r="BM361" s="72">
        <v>131.30434782608694</v>
      </c>
      <c r="BN361" s="150" t="s">
        <v>1360</v>
      </c>
      <c r="BO361" s="72" t="s">
        <v>1474</v>
      </c>
    </row>
    <row r="362" spans="1:67" ht="27.6" customHeight="1">
      <c r="A362" s="55">
        <v>353</v>
      </c>
      <c r="B362" s="145" t="s">
        <v>1174</v>
      </c>
      <c r="C362" s="147" t="s">
        <v>1030</v>
      </c>
      <c r="D362" s="148" t="s">
        <v>692</v>
      </c>
      <c r="E362" s="145">
        <v>7</v>
      </c>
      <c r="F362" s="146" t="s">
        <v>1255</v>
      </c>
      <c r="G362" s="70">
        <v>0</v>
      </c>
      <c r="H362" s="57">
        <v>0</v>
      </c>
      <c r="I362" s="57">
        <v>0</v>
      </c>
      <c r="J362" s="57">
        <v>0</v>
      </c>
      <c r="K362" s="70">
        <v>0</v>
      </c>
      <c r="L362" s="57">
        <v>0</v>
      </c>
      <c r="M362" s="57">
        <v>0</v>
      </c>
      <c r="N362" s="57">
        <v>0</v>
      </c>
      <c r="O362" s="70">
        <v>61.000000000000007</v>
      </c>
      <c r="P362" s="57">
        <v>6252500.0000000009</v>
      </c>
      <c r="Q362" s="57">
        <v>0</v>
      </c>
      <c r="R362" s="57">
        <v>6252500</v>
      </c>
      <c r="S362" s="70">
        <v>75.199999999999989</v>
      </c>
      <c r="T362" s="57">
        <v>7707999.9999999991</v>
      </c>
      <c r="U362" s="57">
        <v>0</v>
      </c>
      <c r="V362" s="57">
        <v>7708000</v>
      </c>
      <c r="W362" s="57"/>
      <c r="X362" s="57"/>
      <c r="Y362" s="57"/>
      <c r="Z362" s="57">
        <v>0</v>
      </c>
      <c r="AA362" s="57">
        <v>0</v>
      </c>
      <c r="AB362" s="57">
        <v>0</v>
      </c>
      <c r="AC362" s="59">
        <v>140</v>
      </c>
      <c r="AD362" s="59">
        <v>7</v>
      </c>
      <c r="AE362" s="59">
        <v>0</v>
      </c>
      <c r="AF362" s="59">
        <v>0</v>
      </c>
      <c r="AG362" s="59">
        <v>140</v>
      </c>
      <c r="AH362" s="59">
        <v>7</v>
      </c>
      <c r="AI362" s="57">
        <v>7350000</v>
      </c>
      <c r="AJ362" s="57">
        <v>0</v>
      </c>
      <c r="AK362" s="58">
        <v>0</v>
      </c>
      <c r="AL362" s="57">
        <v>7350000</v>
      </c>
      <c r="AM362" s="57">
        <v>0</v>
      </c>
      <c r="AN362" s="70">
        <v>300</v>
      </c>
      <c r="AO362" s="70">
        <v>384.9</v>
      </c>
      <c r="AP362" s="70">
        <v>0</v>
      </c>
      <c r="AQ362" s="57">
        <v>11588850</v>
      </c>
      <c r="AR362" s="57">
        <v>0</v>
      </c>
      <c r="AS362" s="57">
        <v>0</v>
      </c>
      <c r="AT362" s="57">
        <v>0</v>
      </c>
      <c r="AU362" s="57">
        <v>6906900</v>
      </c>
      <c r="AV362" s="58">
        <v>4681950</v>
      </c>
      <c r="AW362" s="58">
        <v>0</v>
      </c>
      <c r="AX362" s="58">
        <v>0</v>
      </c>
      <c r="AY362" s="57">
        <v>0</v>
      </c>
      <c r="AZ362" s="58">
        <v>0</v>
      </c>
      <c r="BA362" s="58">
        <v>0</v>
      </c>
      <c r="BB362" s="58">
        <v>19739950</v>
      </c>
      <c r="BC362" s="58">
        <v>0</v>
      </c>
      <c r="BD362" s="58">
        <v>0</v>
      </c>
      <c r="BE362" s="58">
        <v>19739950</v>
      </c>
      <c r="BF362" s="58">
        <v>0</v>
      </c>
      <c r="BG362" s="72">
        <v>300</v>
      </c>
      <c r="BH362" s="72">
        <v>528.09999999999991</v>
      </c>
      <c r="BI362" s="72">
        <v>228.09999999999991</v>
      </c>
      <c r="BJ362" s="72">
        <v>76.033333333333303</v>
      </c>
      <c r="BK362" s="72">
        <v>521.09999999999991</v>
      </c>
      <c r="BL362" s="72">
        <v>221.09999999999991</v>
      </c>
      <c r="BM362" s="72">
        <v>73.69999999999996</v>
      </c>
      <c r="BN362" s="150" t="s">
        <v>1360</v>
      </c>
      <c r="BO362" s="72" t="s">
        <v>1474</v>
      </c>
    </row>
    <row r="363" spans="1:67" ht="27.6" customHeight="1">
      <c r="A363" s="55">
        <v>354</v>
      </c>
      <c r="B363" s="145" t="s">
        <v>232</v>
      </c>
      <c r="C363" s="147" t="s">
        <v>912</v>
      </c>
      <c r="D363" s="148" t="s">
        <v>911</v>
      </c>
      <c r="E363" s="145">
        <v>7</v>
      </c>
      <c r="F363" s="146" t="s">
        <v>1256</v>
      </c>
      <c r="G363" s="70">
        <v>0</v>
      </c>
      <c r="H363" s="57">
        <v>0</v>
      </c>
      <c r="I363" s="57">
        <v>0</v>
      </c>
      <c r="J363" s="57">
        <v>0</v>
      </c>
      <c r="K363" s="70">
        <v>0</v>
      </c>
      <c r="L363" s="57">
        <v>0</v>
      </c>
      <c r="M363" s="57">
        <v>0</v>
      </c>
      <c r="N363" s="57">
        <v>0</v>
      </c>
      <c r="O363" s="70">
        <v>0</v>
      </c>
      <c r="P363" s="57">
        <v>0</v>
      </c>
      <c r="Q363" s="57">
        <v>0</v>
      </c>
      <c r="R363" s="57">
        <v>0</v>
      </c>
      <c r="S363" s="70">
        <v>0</v>
      </c>
      <c r="T363" s="57">
        <v>0</v>
      </c>
      <c r="U363" s="57">
        <v>0</v>
      </c>
      <c r="V363" s="57">
        <v>0</v>
      </c>
      <c r="W363" s="57"/>
      <c r="X363" s="57"/>
      <c r="Y363" s="57"/>
      <c r="Z363" s="57">
        <v>0</v>
      </c>
      <c r="AA363" s="57">
        <v>0</v>
      </c>
      <c r="AB363" s="57">
        <v>0</v>
      </c>
      <c r="AC363" s="59">
        <v>300</v>
      </c>
      <c r="AD363" s="59">
        <v>14</v>
      </c>
      <c r="AE363" s="59">
        <v>0</v>
      </c>
      <c r="AF363" s="59">
        <v>0</v>
      </c>
      <c r="AG363" s="59">
        <v>300</v>
      </c>
      <c r="AH363" s="59">
        <v>14</v>
      </c>
      <c r="AI363" s="57">
        <v>15450000</v>
      </c>
      <c r="AJ363" s="57">
        <v>0</v>
      </c>
      <c r="AK363" s="58">
        <v>4000000</v>
      </c>
      <c r="AL363" s="57">
        <v>11450000</v>
      </c>
      <c r="AM363" s="57">
        <v>0</v>
      </c>
      <c r="AN363" s="70">
        <v>210</v>
      </c>
      <c r="AO363" s="70">
        <v>405.6</v>
      </c>
      <c r="AP363" s="70">
        <v>0</v>
      </c>
      <c r="AQ363" s="57">
        <v>30024600</v>
      </c>
      <c r="AR363" s="57">
        <v>0</v>
      </c>
      <c r="AS363" s="57">
        <v>0</v>
      </c>
      <c r="AT363" s="57">
        <v>0</v>
      </c>
      <c r="AU363" s="57">
        <v>0</v>
      </c>
      <c r="AV363" s="58">
        <v>30024600</v>
      </c>
      <c r="AW363" s="58">
        <v>0</v>
      </c>
      <c r="AX363" s="58">
        <v>0</v>
      </c>
      <c r="AY363" s="57">
        <v>0</v>
      </c>
      <c r="AZ363" s="58">
        <v>0</v>
      </c>
      <c r="BA363" s="58">
        <v>0</v>
      </c>
      <c r="BB363" s="58">
        <v>41474600</v>
      </c>
      <c r="BC363" s="58">
        <v>0</v>
      </c>
      <c r="BD363" s="58">
        <v>0</v>
      </c>
      <c r="BE363" s="58">
        <v>41474600</v>
      </c>
      <c r="BF363" s="58">
        <v>0</v>
      </c>
      <c r="BG363" s="72">
        <v>210</v>
      </c>
      <c r="BH363" s="72">
        <v>419.6</v>
      </c>
      <c r="BI363" s="72">
        <v>209.60000000000002</v>
      </c>
      <c r="BJ363" s="72">
        <v>99.809523809523824</v>
      </c>
      <c r="BK363" s="72">
        <v>405.6</v>
      </c>
      <c r="BL363" s="72">
        <v>195.60000000000002</v>
      </c>
      <c r="BM363" s="72">
        <v>93.142857142857153</v>
      </c>
      <c r="BN363" s="150" t="s">
        <v>1361</v>
      </c>
      <c r="BO363" s="72" t="s">
        <v>1474</v>
      </c>
    </row>
    <row r="364" spans="1:67" ht="27.6" customHeight="1">
      <c r="A364" s="55">
        <v>355</v>
      </c>
      <c r="B364" s="145" t="s">
        <v>447</v>
      </c>
      <c r="C364" s="147" t="s">
        <v>733</v>
      </c>
      <c r="D364" s="148" t="s">
        <v>659</v>
      </c>
      <c r="E364" s="145">
        <v>7</v>
      </c>
      <c r="F364" s="146" t="s">
        <v>1256</v>
      </c>
      <c r="G364" s="70">
        <v>0</v>
      </c>
      <c r="H364" s="57">
        <v>0</v>
      </c>
      <c r="I364" s="57">
        <v>0</v>
      </c>
      <c r="J364" s="57">
        <v>0</v>
      </c>
      <c r="K364" s="70">
        <v>0</v>
      </c>
      <c r="L364" s="57">
        <v>0</v>
      </c>
      <c r="M364" s="57">
        <v>0</v>
      </c>
      <c r="N364" s="57">
        <v>0</v>
      </c>
      <c r="O364" s="70">
        <v>0</v>
      </c>
      <c r="P364" s="57">
        <v>0</v>
      </c>
      <c r="Q364" s="57">
        <v>0</v>
      </c>
      <c r="R364" s="57">
        <v>0</v>
      </c>
      <c r="S364" s="70">
        <v>0</v>
      </c>
      <c r="T364" s="57">
        <v>0</v>
      </c>
      <c r="U364" s="57">
        <v>0</v>
      </c>
      <c r="V364" s="57">
        <v>0</v>
      </c>
      <c r="W364" s="57"/>
      <c r="X364" s="57"/>
      <c r="Y364" s="57"/>
      <c r="Z364" s="57">
        <v>0</v>
      </c>
      <c r="AA364" s="57">
        <v>0</v>
      </c>
      <c r="AB364" s="57">
        <v>0</v>
      </c>
      <c r="AC364" s="59">
        <v>160</v>
      </c>
      <c r="AD364" s="59">
        <v>9</v>
      </c>
      <c r="AE364" s="59">
        <v>0</v>
      </c>
      <c r="AF364" s="59">
        <v>0</v>
      </c>
      <c r="AG364" s="59">
        <v>160</v>
      </c>
      <c r="AH364" s="59">
        <v>9</v>
      </c>
      <c r="AI364" s="57">
        <v>8350000</v>
      </c>
      <c r="AJ364" s="57">
        <v>0</v>
      </c>
      <c r="AK364" s="58">
        <v>500000</v>
      </c>
      <c r="AL364" s="57">
        <v>7850000</v>
      </c>
      <c r="AM364" s="57">
        <v>0</v>
      </c>
      <c r="AN364" s="70">
        <v>300</v>
      </c>
      <c r="AO364" s="70">
        <v>808.40000000000009</v>
      </c>
      <c r="AP364" s="70">
        <v>0</v>
      </c>
      <c r="AQ364" s="57">
        <v>64395000</v>
      </c>
      <c r="AR364" s="57">
        <v>0</v>
      </c>
      <c r="AS364" s="57">
        <v>0</v>
      </c>
      <c r="AT364" s="57">
        <v>0</v>
      </c>
      <c r="AU364" s="57">
        <v>26904150</v>
      </c>
      <c r="AV364" s="58">
        <v>37490850</v>
      </c>
      <c r="AW364" s="58">
        <v>0</v>
      </c>
      <c r="AX364" s="58">
        <v>0</v>
      </c>
      <c r="AY364" s="57">
        <v>0</v>
      </c>
      <c r="AZ364" s="58">
        <v>0</v>
      </c>
      <c r="BA364" s="58">
        <v>0</v>
      </c>
      <c r="BB364" s="58">
        <v>45340850</v>
      </c>
      <c r="BC364" s="58">
        <v>0</v>
      </c>
      <c r="BD364" s="58">
        <v>0</v>
      </c>
      <c r="BE364" s="58">
        <v>45340850</v>
      </c>
      <c r="BF364" s="58">
        <v>0</v>
      </c>
      <c r="BG364" s="72">
        <v>300</v>
      </c>
      <c r="BH364" s="72">
        <v>817.40000000000009</v>
      </c>
      <c r="BI364" s="72">
        <v>517.40000000000009</v>
      </c>
      <c r="BJ364" s="72">
        <v>172.4666666666667</v>
      </c>
      <c r="BK364" s="72">
        <v>808.40000000000009</v>
      </c>
      <c r="BL364" s="72">
        <v>508.40000000000009</v>
      </c>
      <c r="BM364" s="72">
        <v>169.4666666666667</v>
      </c>
      <c r="BN364" s="150" t="s">
        <v>1361</v>
      </c>
      <c r="BO364" s="72" t="s">
        <v>1475</v>
      </c>
    </row>
    <row r="365" spans="1:67" ht="27.6" customHeight="1">
      <c r="A365" s="55">
        <v>356</v>
      </c>
      <c r="B365" s="145" t="s">
        <v>453</v>
      </c>
      <c r="C365" s="147" t="s">
        <v>975</v>
      </c>
      <c r="D365" s="148" t="s">
        <v>814</v>
      </c>
      <c r="E365" s="145">
        <v>7</v>
      </c>
      <c r="F365" s="146" t="s">
        <v>1256</v>
      </c>
      <c r="G365" s="70">
        <v>0</v>
      </c>
      <c r="H365" s="57">
        <v>0</v>
      </c>
      <c r="I365" s="57">
        <v>0</v>
      </c>
      <c r="J365" s="57">
        <v>0</v>
      </c>
      <c r="K365" s="70">
        <v>0</v>
      </c>
      <c r="L365" s="57">
        <v>0</v>
      </c>
      <c r="M365" s="57">
        <v>0</v>
      </c>
      <c r="N365" s="57">
        <v>0</v>
      </c>
      <c r="O365" s="70">
        <v>45.1</v>
      </c>
      <c r="P365" s="57">
        <v>4622750</v>
      </c>
      <c r="Q365" s="57">
        <v>0</v>
      </c>
      <c r="R365" s="57">
        <v>4622750</v>
      </c>
      <c r="S365" s="70">
        <v>30.1</v>
      </c>
      <c r="T365" s="57">
        <v>3085250</v>
      </c>
      <c r="U365" s="57">
        <v>0</v>
      </c>
      <c r="V365" s="57">
        <v>3085250</v>
      </c>
      <c r="W365" s="57"/>
      <c r="X365" s="57"/>
      <c r="Y365" s="57"/>
      <c r="Z365" s="57">
        <v>0</v>
      </c>
      <c r="AA365" s="57">
        <v>0</v>
      </c>
      <c r="AB365" s="57">
        <v>0</v>
      </c>
      <c r="AC365" s="59">
        <v>300</v>
      </c>
      <c r="AD365" s="59">
        <v>13</v>
      </c>
      <c r="AE365" s="59">
        <v>0</v>
      </c>
      <c r="AF365" s="59">
        <v>0</v>
      </c>
      <c r="AG365" s="59">
        <v>300</v>
      </c>
      <c r="AH365" s="59">
        <v>13</v>
      </c>
      <c r="AI365" s="57">
        <v>15450000</v>
      </c>
      <c r="AJ365" s="57">
        <v>0</v>
      </c>
      <c r="AK365" s="58">
        <v>4050000</v>
      </c>
      <c r="AL365" s="57">
        <v>11400000</v>
      </c>
      <c r="AM365" s="57">
        <v>0</v>
      </c>
      <c r="AN365" s="70">
        <v>300</v>
      </c>
      <c r="AO365" s="70">
        <v>342.29999999999995</v>
      </c>
      <c r="AP365" s="70">
        <v>0</v>
      </c>
      <c r="AQ365" s="57">
        <v>7212150</v>
      </c>
      <c r="AR365" s="57">
        <v>0</v>
      </c>
      <c r="AS365" s="57">
        <v>0</v>
      </c>
      <c r="AT365" s="57">
        <v>0</v>
      </c>
      <c r="AU365" s="57">
        <v>0</v>
      </c>
      <c r="AV365" s="58">
        <v>7212150</v>
      </c>
      <c r="AW365" s="58">
        <v>0</v>
      </c>
      <c r="AX365" s="58">
        <v>0</v>
      </c>
      <c r="AY365" s="57">
        <v>0</v>
      </c>
      <c r="AZ365" s="58">
        <v>0</v>
      </c>
      <c r="BA365" s="58">
        <v>0</v>
      </c>
      <c r="BB365" s="58">
        <v>21697400</v>
      </c>
      <c r="BC365" s="58">
        <v>0</v>
      </c>
      <c r="BD365" s="58">
        <v>0</v>
      </c>
      <c r="BE365" s="58">
        <v>21697400</v>
      </c>
      <c r="BF365" s="58">
        <v>0</v>
      </c>
      <c r="BG365" s="72">
        <v>300</v>
      </c>
      <c r="BH365" s="72">
        <v>430.49999999999994</v>
      </c>
      <c r="BI365" s="72">
        <v>130.49999999999994</v>
      </c>
      <c r="BJ365" s="72">
        <v>43.499999999999986</v>
      </c>
      <c r="BK365" s="72">
        <v>417.49999999999994</v>
      </c>
      <c r="BL365" s="72">
        <v>117.49999999999994</v>
      </c>
      <c r="BM365" s="72">
        <v>39.16666666666665</v>
      </c>
      <c r="BN365" s="150" t="s">
        <v>1361</v>
      </c>
      <c r="BO365" s="72" t="s">
        <v>1474</v>
      </c>
    </row>
    <row r="366" spans="1:67" ht="27.6" customHeight="1">
      <c r="A366" s="55">
        <v>357</v>
      </c>
      <c r="B366" s="145" t="s">
        <v>448</v>
      </c>
      <c r="C366" s="147" t="s">
        <v>1083</v>
      </c>
      <c r="D366" s="148" t="s">
        <v>649</v>
      </c>
      <c r="E366" s="145">
        <v>7</v>
      </c>
      <c r="F366" s="146" t="s">
        <v>1256</v>
      </c>
      <c r="G366" s="70">
        <v>0</v>
      </c>
      <c r="H366" s="57">
        <v>0</v>
      </c>
      <c r="I366" s="57">
        <v>0</v>
      </c>
      <c r="J366" s="57">
        <v>0</v>
      </c>
      <c r="K366" s="70">
        <v>0</v>
      </c>
      <c r="L366" s="57">
        <v>0</v>
      </c>
      <c r="M366" s="57">
        <v>0</v>
      </c>
      <c r="N366" s="57">
        <v>0</v>
      </c>
      <c r="O366" s="70">
        <v>45.1</v>
      </c>
      <c r="P366" s="57">
        <v>4622750</v>
      </c>
      <c r="Q366" s="57">
        <v>0</v>
      </c>
      <c r="R366" s="57">
        <v>4622750</v>
      </c>
      <c r="S366" s="70">
        <v>45.1</v>
      </c>
      <c r="T366" s="57">
        <v>4622750</v>
      </c>
      <c r="U366" s="57">
        <v>0</v>
      </c>
      <c r="V366" s="57">
        <v>4622750</v>
      </c>
      <c r="W366" s="57"/>
      <c r="X366" s="57"/>
      <c r="Y366" s="57"/>
      <c r="Z366" s="57">
        <v>0</v>
      </c>
      <c r="AA366" s="57">
        <v>0</v>
      </c>
      <c r="AB366" s="57">
        <v>0</v>
      </c>
      <c r="AC366" s="59">
        <v>200</v>
      </c>
      <c r="AD366" s="59">
        <v>10</v>
      </c>
      <c r="AE366" s="59">
        <v>20</v>
      </c>
      <c r="AF366" s="59">
        <v>1</v>
      </c>
      <c r="AG366" s="59">
        <v>180</v>
      </c>
      <c r="AH366" s="59">
        <v>9</v>
      </c>
      <c r="AI366" s="57">
        <v>9450000</v>
      </c>
      <c r="AJ366" s="57">
        <v>0</v>
      </c>
      <c r="AK366" s="58">
        <v>1050000</v>
      </c>
      <c r="AL366" s="57">
        <v>8400000</v>
      </c>
      <c r="AM366" s="57">
        <v>0</v>
      </c>
      <c r="AN366" s="70">
        <v>240</v>
      </c>
      <c r="AO366" s="70">
        <v>221.3</v>
      </c>
      <c r="AP366" s="70">
        <v>0</v>
      </c>
      <c r="AQ366" s="57">
        <v>188500</v>
      </c>
      <c r="AR366" s="57">
        <v>0</v>
      </c>
      <c r="AS366" s="57">
        <v>0</v>
      </c>
      <c r="AT366" s="57">
        <v>0</v>
      </c>
      <c r="AU366" s="57">
        <v>0</v>
      </c>
      <c r="AV366" s="58">
        <v>188500</v>
      </c>
      <c r="AW366" s="58">
        <v>0</v>
      </c>
      <c r="AX366" s="58">
        <v>0</v>
      </c>
      <c r="AY366" s="57">
        <v>0</v>
      </c>
      <c r="AZ366" s="58">
        <v>0</v>
      </c>
      <c r="BA366" s="58">
        <v>0</v>
      </c>
      <c r="BB366" s="58">
        <v>13211250</v>
      </c>
      <c r="BC366" s="58">
        <v>0</v>
      </c>
      <c r="BD366" s="58">
        <v>0</v>
      </c>
      <c r="BE366" s="58">
        <v>13211250</v>
      </c>
      <c r="BF366" s="58">
        <v>0</v>
      </c>
      <c r="BG366" s="72">
        <v>240</v>
      </c>
      <c r="BH366" s="72">
        <v>321.5</v>
      </c>
      <c r="BI366" s="72">
        <v>81.5</v>
      </c>
      <c r="BJ366" s="72">
        <v>33.958333333333336</v>
      </c>
      <c r="BK366" s="72">
        <v>311.5</v>
      </c>
      <c r="BL366" s="72">
        <v>71.5</v>
      </c>
      <c r="BM366" s="72">
        <v>29.791666666666668</v>
      </c>
      <c r="BN366" s="150" t="s">
        <v>1361</v>
      </c>
      <c r="BO366" s="72" t="s">
        <v>1474</v>
      </c>
    </row>
    <row r="367" spans="1:67" ht="27.6" customHeight="1">
      <c r="A367" s="55">
        <v>358</v>
      </c>
      <c r="B367" s="145" t="s">
        <v>1175</v>
      </c>
      <c r="C367" s="147" t="s">
        <v>1012</v>
      </c>
      <c r="D367" s="148" t="s">
        <v>707</v>
      </c>
      <c r="E367" s="145">
        <v>7</v>
      </c>
      <c r="F367" s="146" t="s">
        <v>1256</v>
      </c>
      <c r="G367" s="70">
        <v>0</v>
      </c>
      <c r="H367" s="57">
        <v>0</v>
      </c>
      <c r="I367" s="57">
        <v>0</v>
      </c>
      <c r="J367" s="57">
        <v>0</v>
      </c>
      <c r="K367" s="70">
        <v>0</v>
      </c>
      <c r="L367" s="57">
        <v>0</v>
      </c>
      <c r="M367" s="57">
        <v>0</v>
      </c>
      <c r="N367" s="57">
        <v>0</v>
      </c>
      <c r="O367" s="70">
        <v>45.300000000000004</v>
      </c>
      <c r="P367" s="57">
        <v>4643250</v>
      </c>
      <c r="Q367" s="57">
        <v>0</v>
      </c>
      <c r="R367" s="57">
        <v>4643250</v>
      </c>
      <c r="S367" s="70">
        <v>45.1</v>
      </c>
      <c r="T367" s="57">
        <v>4622750</v>
      </c>
      <c r="U367" s="57">
        <v>0</v>
      </c>
      <c r="V367" s="57">
        <v>4622750</v>
      </c>
      <c r="W367" s="57"/>
      <c r="X367" s="57"/>
      <c r="Y367" s="57"/>
      <c r="Z367" s="57">
        <v>0</v>
      </c>
      <c r="AA367" s="57">
        <v>0</v>
      </c>
      <c r="AB367" s="57">
        <v>0</v>
      </c>
      <c r="AC367" s="59">
        <v>100</v>
      </c>
      <c r="AD367" s="59">
        <v>5</v>
      </c>
      <c r="AE367" s="59">
        <v>0</v>
      </c>
      <c r="AF367" s="59">
        <v>0</v>
      </c>
      <c r="AG367" s="59">
        <v>100</v>
      </c>
      <c r="AH367" s="59">
        <v>5</v>
      </c>
      <c r="AI367" s="57">
        <v>5250000</v>
      </c>
      <c r="AJ367" s="57">
        <v>0</v>
      </c>
      <c r="AK367" s="58">
        <v>0</v>
      </c>
      <c r="AL367" s="57">
        <v>5250000</v>
      </c>
      <c r="AM367" s="57">
        <v>0</v>
      </c>
      <c r="AN367" s="70">
        <v>300</v>
      </c>
      <c r="AO367" s="70">
        <v>361.4</v>
      </c>
      <c r="AP367" s="70">
        <v>0</v>
      </c>
      <c r="AQ367" s="57">
        <v>7859200</v>
      </c>
      <c r="AR367" s="57">
        <v>0</v>
      </c>
      <c r="AS367" s="57">
        <v>0</v>
      </c>
      <c r="AT367" s="57">
        <v>0</v>
      </c>
      <c r="AU367" s="57">
        <v>0</v>
      </c>
      <c r="AV367" s="58">
        <v>7859200</v>
      </c>
      <c r="AW367" s="58">
        <v>0</v>
      </c>
      <c r="AX367" s="58">
        <v>0</v>
      </c>
      <c r="AY367" s="57">
        <v>0</v>
      </c>
      <c r="AZ367" s="58">
        <v>0</v>
      </c>
      <c r="BA367" s="58">
        <v>0</v>
      </c>
      <c r="BB367" s="58">
        <v>17731950</v>
      </c>
      <c r="BC367" s="58">
        <v>0</v>
      </c>
      <c r="BD367" s="58">
        <v>0</v>
      </c>
      <c r="BE367" s="58">
        <v>17731950</v>
      </c>
      <c r="BF367" s="58">
        <v>0</v>
      </c>
      <c r="BG367" s="72">
        <v>300</v>
      </c>
      <c r="BH367" s="72">
        <v>456.79999999999995</v>
      </c>
      <c r="BI367" s="72">
        <v>156.79999999999995</v>
      </c>
      <c r="BJ367" s="72">
        <v>52.266666666666652</v>
      </c>
      <c r="BK367" s="72">
        <v>451.79999999999995</v>
      </c>
      <c r="BL367" s="72">
        <v>151.79999999999995</v>
      </c>
      <c r="BM367" s="72">
        <v>50.599999999999987</v>
      </c>
      <c r="BN367" s="150" t="s">
        <v>1361</v>
      </c>
      <c r="BO367" s="72" t="s">
        <v>1474</v>
      </c>
    </row>
    <row r="368" spans="1:67" ht="27.6" customHeight="1">
      <c r="A368" s="55">
        <v>359</v>
      </c>
      <c r="B368" s="145" t="s">
        <v>1257</v>
      </c>
      <c r="C368" s="147" t="s">
        <v>727</v>
      </c>
      <c r="D368" s="148" t="s">
        <v>635</v>
      </c>
      <c r="E368" s="145">
        <v>7</v>
      </c>
      <c r="F368" s="146" t="s">
        <v>1256</v>
      </c>
      <c r="G368" s="70">
        <v>0</v>
      </c>
      <c r="H368" s="57">
        <v>0</v>
      </c>
      <c r="I368" s="57">
        <v>0</v>
      </c>
      <c r="J368" s="57">
        <v>0</v>
      </c>
      <c r="K368" s="70">
        <v>0</v>
      </c>
      <c r="L368" s="57">
        <v>0</v>
      </c>
      <c r="M368" s="57">
        <v>0</v>
      </c>
      <c r="N368" s="57">
        <v>0</v>
      </c>
      <c r="O368" s="70">
        <v>0</v>
      </c>
      <c r="P368" s="57">
        <v>0</v>
      </c>
      <c r="Q368" s="57">
        <v>0</v>
      </c>
      <c r="R368" s="57">
        <v>0</v>
      </c>
      <c r="S368" s="70">
        <v>0</v>
      </c>
      <c r="T368" s="57">
        <v>0</v>
      </c>
      <c r="U368" s="57">
        <v>0</v>
      </c>
      <c r="V368" s="57">
        <v>0</v>
      </c>
      <c r="W368" s="57"/>
      <c r="X368" s="57"/>
      <c r="Y368" s="57"/>
      <c r="Z368" s="57">
        <v>0</v>
      </c>
      <c r="AA368" s="57">
        <v>0</v>
      </c>
      <c r="AB368" s="57">
        <v>0</v>
      </c>
      <c r="AC368" s="59">
        <v>160</v>
      </c>
      <c r="AD368" s="59">
        <v>8</v>
      </c>
      <c r="AE368" s="59">
        <v>0</v>
      </c>
      <c r="AF368" s="59">
        <v>0</v>
      </c>
      <c r="AG368" s="59">
        <v>160</v>
      </c>
      <c r="AH368" s="59">
        <v>8</v>
      </c>
      <c r="AI368" s="57">
        <v>8400000</v>
      </c>
      <c r="AJ368" s="57">
        <v>0</v>
      </c>
      <c r="AK368" s="58">
        <v>0</v>
      </c>
      <c r="AL368" s="57">
        <v>8400000</v>
      </c>
      <c r="AM368" s="57">
        <v>0</v>
      </c>
      <c r="AN368" s="70">
        <v>300</v>
      </c>
      <c r="AO368" s="70">
        <v>396.6</v>
      </c>
      <c r="AP368" s="70">
        <v>0</v>
      </c>
      <c r="AQ368" s="57">
        <v>12364800</v>
      </c>
      <c r="AR368" s="57">
        <v>0</v>
      </c>
      <c r="AS368" s="57">
        <v>0</v>
      </c>
      <c r="AT368" s="57">
        <v>0</v>
      </c>
      <c r="AU368" s="57">
        <v>0</v>
      </c>
      <c r="AV368" s="58">
        <v>12364800</v>
      </c>
      <c r="AW368" s="58">
        <v>0</v>
      </c>
      <c r="AX368" s="58">
        <v>0</v>
      </c>
      <c r="AY368" s="57">
        <v>0</v>
      </c>
      <c r="AZ368" s="58">
        <v>0</v>
      </c>
      <c r="BA368" s="58">
        <v>0</v>
      </c>
      <c r="BB368" s="58">
        <v>20764800</v>
      </c>
      <c r="BC368" s="58">
        <v>0</v>
      </c>
      <c r="BD368" s="58">
        <v>0</v>
      </c>
      <c r="BE368" s="58">
        <v>20764800</v>
      </c>
      <c r="BF368" s="58">
        <v>0</v>
      </c>
      <c r="BG368" s="72">
        <v>300</v>
      </c>
      <c r="BH368" s="72">
        <v>404.6</v>
      </c>
      <c r="BI368" s="72">
        <v>104.60000000000002</v>
      </c>
      <c r="BJ368" s="72">
        <v>34.866666666666674</v>
      </c>
      <c r="BK368" s="72">
        <v>396.6</v>
      </c>
      <c r="BL368" s="72">
        <v>96.600000000000023</v>
      </c>
      <c r="BM368" s="72">
        <v>32.200000000000003</v>
      </c>
      <c r="BN368" s="150" t="s">
        <v>1361</v>
      </c>
      <c r="BO368" s="72" t="s">
        <v>1474</v>
      </c>
    </row>
    <row r="369" spans="1:67" ht="27.6" customHeight="1">
      <c r="A369" s="55">
        <v>360</v>
      </c>
      <c r="B369" s="145" t="s">
        <v>295</v>
      </c>
      <c r="C369" s="147" t="s">
        <v>988</v>
      </c>
      <c r="D369" s="148" t="s">
        <v>632</v>
      </c>
      <c r="E369" s="145">
        <v>8</v>
      </c>
      <c r="F369" s="146" t="s">
        <v>1258</v>
      </c>
      <c r="G369" s="70">
        <v>70.3</v>
      </c>
      <c r="H369" s="57">
        <v>7205750</v>
      </c>
      <c r="I369" s="57">
        <v>0</v>
      </c>
      <c r="J369" s="57">
        <v>7205750</v>
      </c>
      <c r="K369" s="70">
        <v>0</v>
      </c>
      <c r="L369" s="57">
        <v>0</v>
      </c>
      <c r="M369" s="57">
        <v>0</v>
      </c>
      <c r="N369" s="57">
        <v>0</v>
      </c>
      <c r="O369" s="70">
        <v>122.5</v>
      </c>
      <c r="P369" s="57">
        <v>12556250</v>
      </c>
      <c r="Q369" s="57">
        <v>0</v>
      </c>
      <c r="R369" s="57">
        <v>12556250</v>
      </c>
      <c r="S369" s="70">
        <v>0</v>
      </c>
      <c r="T369" s="57">
        <v>0</v>
      </c>
      <c r="U369" s="57">
        <v>0</v>
      </c>
      <c r="V369" s="57">
        <v>0</v>
      </c>
      <c r="W369" s="57"/>
      <c r="X369" s="57"/>
      <c r="Y369" s="57"/>
      <c r="Z369" s="57">
        <v>0</v>
      </c>
      <c r="AA369" s="57">
        <v>0</v>
      </c>
      <c r="AB369" s="57">
        <v>0</v>
      </c>
      <c r="AC369" s="59">
        <v>120</v>
      </c>
      <c r="AD369" s="59">
        <v>6</v>
      </c>
      <c r="AE369" s="59">
        <v>0</v>
      </c>
      <c r="AF369" s="59">
        <v>0</v>
      </c>
      <c r="AG369" s="59">
        <v>120</v>
      </c>
      <c r="AH369" s="59">
        <v>6</v>
      </c>
      <c r="AI369" s="57">
        <v>6300000</v>
      </c>
      <c r="AJ369" s="57">
        <v>0</v>
      </c>
      <c r="AK369" s="58">
        <v>0</v>
      </c>
      <c r="AL369" s="57">
        <v>6300000</v>
      </c>
      <c r="AM369" s="57">
        <v>0</v>
      </c>
      <c r="AN369" s="70">
        <v>210</v>
      </c>
      <c r="AO369" s="70">
        <v>379.7</v>
      </c>
      <c r="AP369" s="70">
        <v>24.3</v>
      </c>
      <c r="AQ369" s="57">
        <v>29779000</v>
      </c>
      <c r="AR369" s="57">
        <v>0</v>
      </c>
      <c r="AS369" s="57">
        <v>0</v>
      </c>
      <c r="AT369" s="57">
        <v>0</v>
      </c>
      <c r="AU369" s="57">
        <v>0</v>
      </c>
      <c r="AV369" s="58">
        <v>29779000</v>
      </c>
      <c r="AW369" s="58">
        <v>0</v>
      </c>
      <c r="AX369" s="58">
        <v>0</v>
      </c>
      <c r="AY369" s="57">
        <v>0</v>
      </c>
      <c r="AZ369" s="58">
        <v>0</v>
      </c>
      <c r="BA369" s="58">
        <v>0</v>
      </c>
      <c r="BB369" s="58">
        <v>36079000</v>
      </c>
      <c r="BC369" s="58">
        <v>0</v>
      </c>
      <c r="BD369" s="58">
        <v>0</v>
      </c>
      <c r="BE369" s="58">
        <v>36079000</v>
      </c>
      <c r="BF369" s="58">
        <v>0</v>
      </c>
      <c r="BG369" s="72">
        <v>210</v>
      </c>
      <c r="BH369" s="72">
        <v>602.79999999999995</v>
      </c>
      <c r="BI369" s="72">
        <v>392.79999999999995</v>
      </c>
      <c r="BJ369" s="72">
        <v>187.04761904761901</v>
      </c>
      <c r="BK369" s="72">
        <v>596.79999999999995</v>
      </c>
      <c r="BL369" s="72">
        <v>386.79999999999995</v>
      </c>
      <c r="BM369" s="72">
        <v>184.19047619047618</v>
      </c>
      <c r="BN369" s="150" t="s">
        <v>1362</v>
      </c>
      <c r="BO369" s="72" t="s">
        <v>1474</v>
      </c>
    </row>
    <row r="370" spans="1:67" ht="27.6" customHeight="1">
      <c r="A370" s="55">
        <v>361</v>
      </c>
      <c r="B370" s="145" t="s">
        <v>296</v>
      </c>
      <c r="C370" s="147" t="s">
        <v>741</v>
      </c>
      <c r="D370" s="148" t="s">
        <v>659</v>
      </c>
      <c r="E370" s="145">
        <v>8</v>
      </c>
      <c r="F370" s="146" t="s">
        <v>1258</v>
      </c>
      <c r="G370" s="70">
        <v>0</v>
      </c>
      <c r="H370" s="57">
        <v>0</v>
      </c>
      <c r="I370" s="57">
        <v>0</v>
      </c>
      <c r="J370" s="57">
        <v>0</v>
      </c>
      <c r="K370" s="70">
        <v>0</v>
      </c>
      <c r="L370" s="57">
        <v>0</v>
      </c>
      <c r="M370" s="57">
        <v>0</v>
      </c>
      <c r="N370" s="57">
        <v>0</v>
      </c>
      <c r="O370" s="70">
        <v>0</v>
      </c>
      <c r="P370" s="57">
        <v>0</v>
      </c>
      <c r="Q370" s="57">
        <v>0</v>
      </c>
      <c r="R370" s="57">
        <v>0</v>
      </c>
      <c r="S370" s="70">
        <v>0</v>
      </c>
      <c r="T370" s="57">
        <v>0</v>
      </c>
      <c r="U370" s="57">
        <v>0</v>
      </c>
      <c r="V370" s="57">
        <v>0</v>
      </c>
      <c r="W370" s="57"/>
      <c r="X370" s="57"/>
      <c r="Y370" s="57"/>
      <c r="Z370" s="57">
        <v>136000</v>
      </c>
      <c r="AA370" s="57">
        <v>0</v>
      </c>
      <c r="AB370" s="57">
        <v>136000</v>
      </c>
      <c r="AC370" s="59">
        <v>170</v>
      </c>
      <c r="AD370" s="59">
        <v>11</v>
      </c>
      <c r="AE370" s="59">
        <v>0</v>
      </c>
      <c r="AF370" s="59">
        <v>0</v>
      </c>
      <c r="AG370" s="59">
        <v>170</v>
      </c>
      <c r="AH370" s="59">
        <v>11</v>
      </c>
      <c r="AI370" s="57">
        <v>8500000</v>
      </c>
      <c r="AJ370" s="57">
        <v>0</v>
      </c>
      <c r="AK370" s="58">
        <v>3150000</v>
      </c>
      <c r="AL370" s="57">
        <v>5350000</v>
      </c>
      <c r="AM370" s="57">
        <v>0</v>
      </c>
      <c r="AN370" s="70">
        <v>180</v>
      </c>
      <c r="AO370" s="70">
        <v>184.6</v>
      </c>
      <c r="AP370" s="70">
        <v>24.3</v>
      </c>
      <c r="AQ370" s="57">
        <v>4927450</v>
      </c>
      <c r="AR370" s="57">
        <v>0</v>
      </c>
      <c r="AS370" s="57">
        <v>0</v>
      </c>
      <c r="AT370" s="57">
        <v>0</v>
      </c>
      <c r="AU370" s="57">
        <v>0</v>
      </c>
      <c r="AV370" s="58">
        <v>4927450</v>
      </c>
      <c r="AW370" s="58">
        <v>0</v>
      </c>
      <c r="AX370" s="58">
        <v>0</v>
      </c>
      <c r="AY370" s="57">
        <v>0</v>
      </c>
      <c r="AZ370" s="58">
        <v>0</v>
      </c>
      <c r="BA370" s="58">
        <v>0</v>
      </c>
      <c r="BB370" s="58">
        <v>10413450</v>
      </c>
      <c r="BC370" s="58">
        <v>0</v>
      </c>
      <c r="BD370" s="58">
        <v>0</v>
      </c>
      <c r="BE370" s="58">
        <v>10413450</v>
      </c>
      <c r="BF370" s="58">
        <v>0</v>
      </c>
      <c r="BG370" s="72">
        <v>180</v>
      </c>
      <c r="BH370" s="72">
        <v>219.9</v>
      </c>
      <c r="BI370" s="72">
        <v>39.900000000000006</v>
      </c>
      <c r="BJ370" s="72">
        <v>22.166666666666671</v>
      </c>
      <c r="BK370" s="72">
        <v>208.9</v>
      </c>
      <c r="BL370" s="72">
        <v>28.900000000000006</v>
      </c>
      <c r="BM370" s="72">
        <v>16.055555555555561</v>
      </c>
      <c r="BN370" s="150" t="s">
        <v>1362</v>
      </c>
      <c r="BO370" s="72" t="s">
        <v>1474</v>
      </c>
    </row>
    <row r="371" spans="1:67" ht="27.6" customHeight="1">
      <c r="A371" s="55">
        <v>362</v>
      </c>
      <c r="B371" s="145" t="s">
        <v>297</v>
      </c>
      <c r="C371" s="147" t="s">
        <v>990</v>
      </c>
      <c r="D371" s="148" t="s">
        <v>632</v>
      </c>
      <c r="E371" s="145">
        <v>8</v>
      </c>
      <c r="F371" s="146" t="s">
        <v>1258</v>
      </c>
      <c r="G371" s="70">
        <v>0</v>
      </c>
      <c r="H371" s="57">
        <v>0</v>
      </c>
      <c r="I371" s="57">
        <v>0</v>
      </c>
      <c r="J371" s="57">
        <v>0</v>
      </c>
      <c r="K371" s="70">
        <v>47.699999999999996</v>
      </c>
      <c r="L371" s="57">
        <v>4889250</v>
      </c>
      <c r="M371" s="57">
        <v>0</v>
      </c>
      <c r="N371" s="57">
        <v>4889250</v>
      </c>
      <c r="O371" s="70">
        <v>60.2</v>
      </c>
      <c r="P371" s="57">
        <v>6170500</v>
      </c>
      <c r="Q371" s="57">
        <v>0</v>
      </c>
      <c r="R371" s="57">
        <v>6170500</v>
      </c>
      <c r="S371" s="70">
        <v>92.000000000000014</v>
      </c>
      <c r="T371" s="57">
        <v>9430000.0000000019</v>
      </c>
      <c r="U371" s="57">
        <v>0</v>
      </c>
      <c r="V371" s="57">
        <v>9430000.0000000019</v>
      </c>
      <c r="W371" s="57"/>
      <c r="X371" s="57"/>
      <c r="Y371" s="57"/>
      <c r="Z371" s="57">
        <v>112500</v>
      </c>
      <c r="AA371" s="57">
        <v>0</v>
      </c>
      <c r="AB371" s="57">
        <v>112500</v>
      </c>
      <c r="AC371" s="59">
        <v>140</v>
      </c>
      <c r="AD371" s="59">
        <v>7</v>
      </c>
      <c r="AE371" s="59">
        <v>0</v>
      </c>
      <c r="AF371" s="59">
        <v>0</v>
      </c>
      <c r="AG371" s="59">
        <v>140</v>
      </c>
      <c r="AH371" s="59">
        <v>7</v>
      </c>
      <c r="AI371" s="57">
        <v>7350000</v>
      </c>
      <c r="AJ371" s="57">
        <v>0</v>
      </c>
      <c r="AK371" s="58">
        <v>1050000</v>
      </c>
      <c r="AL371" s="57">
        <v>6300000</v>
      </c>
      <c r="AM371" s="57">
        <v>0</v>
      </c>
      <c r="AN371" s="70">
        <v>300</v>
      </c>
      <c r="AO371" s="70">
        <v>450.8</v>
      </c>
      <c r="AP371" s="70">
        <v>0</v>
      </c>
      <c r="AQ371" s="57">
        <v>21866000</v>
      </c>
      <c r="AR371" s="57">
        <v>0</v>
      </c>
      <c r="AS371" s="57">
        <v>0</v>
      </c>
      <c r="AT371" s="57">
        <v>0</v>
      </c>
      <c r="AU371" s="57">
        <v>0</v>
      </c>
      <c r="AV371" s="58">
        <v>21866000</v>
      </c>
      <c r="AW371" s="58">
        <v>0</v>
      </c>
      <c r="AX371" s="58">
        <v>0</v>
      </c>
      <c r="AY371" s="57">
        <v>0</v>
      </c>
      <c r="AZ371" s="58">
        <v>0</v>
      </c>
      <c r="BA371" s="58">
        <v>0</v>
      </c>
      <c r="BB371" s="58">
        <v>42597750</v>
      </c>
      <c r="BC371" s="58">
        <v>0</v>
      </c>
      <c r="BD371" s="58">
        <v>0</v>
      </c>
      <c r="BE371" s="58">
        <v>42597750</v>
      </c>
      <c r="BF371" s="58">
        <v>0</v>
      </c>
      <c r="BG371" s="72">
        <v>300</v>
      </c>
      <c r="BH371" s="72">
        <v>657.7</v>
      </c>
      <c r="BI371" s="72">
        <v>357.70000000000005</v>
      </c>
      <c r="BJ371" s="72">
        <v>119.23333333333335</v>
      </c>
      <c r="BK371" s="72">
        <v>650.70000000000005</v>
      </c>
      <c r="BL371" s="72">
        <v>350.70000000000005</v>
      </c>
      <c r="BM371" s="72">
        <v>116.90000000000002</v>
      </c>
      <c r="BN371" s="150" t="s">
        <v>1362</v>
      </c>
      <c r="BO371" s="72" t="s">
        <v>1474</v>
      </c>
    </row>
    <row r="372" spans="1:67" ht="27.6" customHeight="1">
      <c r="A372" s="55">
        <v>363</v>
      </c>
      <c r="B372" s="145" t="s">
        <v>8</v>
      </c>
      <c r="C372" s="147" t="s">
        <v>616</v>
      </c>
      <c r="D372" s="148" t="s">
        <v>967</v>
      </c>
      <c r="E372" s="145">
        <v>8</v>
      </c>
      <c r="F372" s="146" t="s">
        <v>1258</v>
      </c>
      <c r="G372" s="70">
        <v>0</v>
      </c>
      <c r="H372" s="57">
        <v>0</v>
      </c>
      <c r="I372" s="57">
        <v>0</v>
      </c>
      <c r="J372" s="57">
        <v>0</v>
      </c>
      <c r="K372" s="70">
        <v>0</v>
      </c>
      <c r="L372" s="57">
        <v>0</v>
      </c>
      <c r="M372" s="57">
        <v>0</v>
      </c>
      <c r="N372" s="57">
        <v>0</v>
      </c>
      <c r="O372" s="70">
        <v>0</v>
      </c>
      <c r="P372" s="57">
        <v>0</v>
      </c>
      <c r="Q372" s="57">
        <v>0</v>
      </c>
      <c r="R372" s="57">
        <v>0</v>
      </c>
      <c r="S372" s="70">
        <v>0</v>
      </c>
      <c r="T372" s="57">
        <v>0</v>
      </c>
      <c r="U372" s="57">
        <v>0</v>
      </c>
      <c r="V372" s="57">
        <v>0</v>
      </c>
      <c r="W372" s="57"/>
      <c r="X372" s="57"/>
      <c r="Y372" s="57"/>
      <c r="Z372" s="57">
        <v>0</v>
      </c>
      <c r="AA372" s="57">
        <v>0</v>
      </c>
      <c r="AB372" s="57">
        <v>0</v>
      </c>
      <c r="AC372" s="59">
        <v>0</v>
      </c>
      <c r="AD372" s="59">
        <v>0</v>
      </c>
      <c r="AE372" s="59">
        <v>0</v>
      </c>
      <c r="AF372" s="59">
        <v>0</v>
      </c>
      <c r="AG372" s="59">
        <v>0</v>
      </c>
      <c r="AH372" s="59">
        <v>0</v>
      </c>
      <c r="AI372" s="57">
        <v>0</v>
      </c>
      <c r="AJ372" s="57">
        <v>0</v>
      </c>
      <c r="AK372" s="58">
        <v>0</v>
      </c>
      <c r="AL372" s="57">
        <v>0</v>
      </c>
      <c r="AM372" s="57">
        <v>0</v>
      </c>
      <c r="AN372" s="70">
        <v>100</v>
      </c>
      <c r="AO372" s="70">
        <v>316.39999999999998</v>
      </c>
      <c r="AP372" s="70">
        <v>0</v>
      </c>
      <c r="AQ372" s="57">
        <v>27699200</v>
      </c>
      <c r="AR372" s="57">
        <v>0</v>
      </c>
      <c r="AS372" s="57">
        <v>0</v>
      </c>
      <c r="AT372" s="57">
        <v>0</v>
      </c>
      <c r="AU372" s="57">
        <v>0</v>
      </c>
      <c r="AV372" s="58">
        <v>27699200</v>
      </c>
      <c r="AW372" s="58">
        <v>0</v>
      </c>
      <c r="AX372" s="58">
        <v>0</v>
      </c>
      <c r="AY372" s="57">
        <v>0</v>
      </c>
      <c r="AZ372" s="58">
        <v>0</v>
      </c>
      <c r="BA372" s="58">
        <v>0</v>
      </c>
      <c r="BB372" s="58">
        <v>27699200</v>
      </c>
      <c r="BC372" s="58">
        <v>0</v>
      </c>
      <c r="BD372" s="58">
        <v>0</v>
      </c>
      <c r="BE372" s="58">
        <v>27699200</v>
      </c>
      <c r="BF372" s="58">
        <v>0</v>
      </c>
      <c r="BG372" s="72">
        <v>100</v>
      </c>
      <c r="BH372" s="72">
        <v>316.39999999999998</v>
      </c>
      <c r="BI372" s="72">
        <v>216.39999999999998</v>
      </c>
      <c r="BJ372" s="72">
        <v>216.39999999999998</v>
      </c>
      <c r="BK372" s="72">
        <v>316.39999999999998</v>
      </c>
      <c r="BL372" s="72">
        <v>216.39999999999998</v>
      </c>
      <c r="BM372" s="72">
        <v>216.39999999999998</v>
      </c>
      <c r="BN372" s="150" t="s">
        <v>1362</v>
      </c>
      <c r="BO372" s="72" t="s">
        <v>1474</v>
      </c>
    </row>
    <row r="373" spans="1:67" ht="27.6" customHeight="1">
      <c r="A373" s="55">
        <v>364</v>
      </c>
      <c r="B373" s="145" t="s">
        <v>597</v>
      </c>
      <c r="C373" s="147" t="s">
        <v>991</v>
      </c>
      <c r="D373" s="148" t="s">
        <v>692</v>
      </c>
      <c r="E373" s="145">
        <v>8</v>
      </c>
      <c r="F373" s="146" t="s">
        <v>1258</v>
      </c>
      <c r="G373" s="70">
        <v>0</v>
      </c>
      <c r="H373" s="57">
        <v>0</v>
      </c>
      <c r="I373" s="57">
        <v>0</v>
      </c>
      <c r="J373" s="57">
        <v>0</v>
      </c>
      <c r="K373" s="70">
        <v>0</v>
      </c>
      <c r="L373" s="57">
        <v>0</v>
      </c>
      <c r="M373" s="57">
        <v>0</v>
      </c>
      <c r="N373" s="57">
        <v>0</v>
      </c>
      <c r="O373" s="70">
        <v>0</v>
      </c>
      <c r="P373" s="57">
        <v>0</v>
      </c>
      <c r="Q373" s="57">
        <v>0</v>
      </c>
      <c r="R373" s="57">
        <v>0</v>
      </c>
      <c r="S373" s="70">
        <v>0</v>
      </c>
      <c r="T373" s="57">
        <v>0</v>
      </c>
      <c r="U373" s="57">
        <v>0</v>
      </c>
      <c r="V373" s="57">
        <v>0</v>
      </c>
      <c r="W373" s="57"/>
      <c r="X373" s="57"/>
      <c r="Y373" s="57"/>
      <c r="Z373" s="57">
        <v>0</v>
      </c>
      <c r="AA373" s="57">
        <v>0</v>
      </c>
      <c r="AB373" s="57">
        <v>0</v>
      </c>
      <c r="AC373" s="59">
        <v>0</v>
      </c>
      <c r="AD373" s="59">
        <v>0</v>
      </c>
      <c r="AE373" s="59">
        <v>0</v>
      </c>
      <c r="AF373" s="59">
        <v>0</v>
      </c>
      <c r="AG373" s="59">
        <v>0</v>
      </c>
      <c r="AH373" s="59">
        <v>0</v>
      </c>
      <c r="AI373" s="57">
        <v>0</v>
      </c>
      <c r="AJ373" s="57">
        <v>0</v>
      </c>
      <c r="AK373" s="58">
        <v>0</v>
      </c>
      <c r="AL373" s="57">
        <v>0</v>
      </c>
      <c r="AM373" s="57">
        <v>0</v>
      </c>
      <c r="AN373" s="70">
        <v>0</v>
      </c>
      <c r="AO373" s="70">
        <v>0</v>
      </c>
      <c r="AP373" s="70">
        <v>0</v>
      </c>
      <c r="AQ373" s="57">
        <v>0</v>
      </c>
      <c r="AR373" s="57">
        <v>0</v>
      </c>
      <c r="AS373" s="57">
        <v>0</v>
      </c>
      <c r="AT373" s="57">
        <v>0</v>
      </c>
      <c r="AU373" s="57">
        <v>0</v>
      </c>
      <c r="AV373" s="58">
        <v>0</v>
      </c>
      <c r="AW373" s="58">
        <v>0</v>
      </c>
      <c r="AX373" s="58">
        <v>0</v>
      </c>
      <c r="AY373" s="57">
        <v>0</v>
      </c>
      <c r="AZ373" s="58">
        <v>0</v>
      </c>
      <c r="BA373" s="58">
        <v>0</v>
      </c>
      <c r="BB373" s="58">
        <v>0</v>
      </c>
      <c r="BC373" s="58">
        <v>0</v>
      </c>
      <c r="BD373" s="58">
        <v>0</v>
      </c>
      <c r="BE373" s="58">
        <v>0</v>
      </c>
      <c r="BF373" s="58">
        <v>0</v>
      </c>
      <c r="BG373" s="72">
        <v>0</v>
      </c>
      <c r="BH373" s="72">
        <v>0</v>
      </c>
      <c r="BI373" s="72">
        <v>0</v>
      </c>
      <c r="BJ373" s="72">
        <v>0</v>
      </c>
      <c r="BK373" s="72">
        <v>0</v>
      </c>
      <c r="BL373" s="72">
        <v>0</v>
      </c>
      <c r="BM373" s="72">
        <v>0</v>
      </c>
      <c r="BN373" s="150" t="s">
        <v>1362</v>
      </c>
      <c r="BO373" s="72" t="s">
        <v>1474</v>
      </c>
    </row>
    <row r="374" spans="1:67" ht="27.6" customHeight="1">
      <c r="A374" s="55">
        <v>365</v>
      </c>
      <c r="B374" s="145" t="s">
        <v>496</v>
      </c>
      <c r="C374" s="147" t="s">
        <v>772</v>
      </c>
      <c r="D374" s="148" t="s">
        <v>723</v>
      </c>
      <c r="E374" s="145">
        <v>8</v>
      </c>
      <c r="F374" s="146" t="s">
        <v>1258</v>
      </c>
      <c r="G374" s="70">
        <v>0</v>
      </c>
      <c r="H374" s="57">
        <v>0</v>
      </c>
      <c r="I374" s="57">
        <v>0</v>
      </c>
      <c r="J374" s="57">
        <v>0</v>
      </c>
      <c r="K374" s="70">
        <v>0</v>
      </c>
      <c r="L374" s="57">
        <v>0</v>
      </c>
      <c r="M374" s="57">
        <v>0</v>
      </c>
      <c r="N374" s="57">
        <v>0</v>
      </c>
      <c r="O374" s="70">
        <v>0</v>
      </c>
      <c r="P374" s="57">
        <v>0</v>
      </c>
      <c r="Q374" s="57">
        <v>0</v>
      </c>
      <c r="R374" s="57">
        <v>0</v>
      </c>
      <c r="S374" s="70">
        <v>45.6</v>
      </c>
      <c r="T374" s="57">
        <v>4674000</v>
      </c>
      <c r="U374" s="57">
        <v>0</v>
      </c>
      <c r="V374" s="57">
        <v>4674000</v>
      </c>
      <c r="W374" s="57"/>
      <c r="X374" s="57"/>
      <c r="Y374" s="57"/>
      <c r="Z374" s="57">
        <v>119500</v>
      </c>
      <c r="AA374" s="57">
        <v>0</v>
      </c>
      <c r="AB374" s="57">
        <v>119500</v>
      </c>
      <c r="AC374" s="59">
        <v>138</v>
      </c>
      <c r="AD374" s="59">
        <v>9</v>
      </c>
      <c r="AE374" s="59">
        <v>0</v>
      </c>
      <c r="AF374" s="59">
        <v>0</v>
      </c>
      <c r="AG374" s="59">
        <v>138</v>
      </c>
      <c r="AH374" s="59">
        <v>9</v>
      </c>
      <c r="AI374" s="57">
        <v>7400000</v>
      </c>
      <c r="AJ374" s="57">
        <v>0</v>
      </c>
      <c r="AK374" s="58">
        <v>1050000</v>
      </c>
      <c r="AL374" s="57">
        <v>6350000</v>
      </c>
      <c r="AM374" s="57">
        <v>0</v>
      </c>
      <c r="AN374" s="70">
        <v>300</v>
      </c>
      <c r="AO374" s="70">
        <v>452.7</v>
      </c>
      <c r="AP374" s="70">
        <v>0</v>
      </c>
      <c r="AQ374" s="57">
        <v>22141500</v>
      </c>
      <c r="AR374" s="57">
        <v>0</v>
      </c>
      <c r="AS374" s="57">
        <v>0</v>
      </c>
      <c r="AT374" s="57">
        <v>0</v>
      </c>
      <c r="AU374" s="57">
        <v>0</v>
      </c>
      <c r="AV374" s="58">
        <v>22141500</v>
      </c>
      <c r="AW374" s="58">
        <v>0</v>
      </c>
      <c r="AX374" s="58">
        <v>0</v>
      </c>
      <c r="AY374" s="57">
        <v>0</v>
      </c>
      <c r="AZ374" s="58">
        <v>0</v>
      </c>
      <c r="BA374" s="58">
        <v>0</v>
      </c>
      <c r="BB374" s="58">
        <v>33285000</v>
      </c>
      <c r="BC374" s="58">
        <v>0</v>
      </c>
      <c r="BD374" s="58">
        <v>0</v>
      </c>
      <c r="BE374" s="58">
        <v>33285000</v>
      </c>
      <c r="BF374" s="58">
        <v>0</v>
      </c>
      <c r="BG374" s="72">
        <v>300</v>
      </c>
      <c r="BH374" s="72">
        <v>507.3</v>
      </c>
      <c r="BI374" s="72">
        <v>207.3</v>
      </c>
      <c r="BJ374" s="72">
        <v>69.100000000000009</v>
      </c>
      <c r="BK374" s="72">
        <v>498.3</v>
      </c>
      <c r="BL374" s="72">
        <v>198.3</v>
      </c>
      <c r="BM374" s="72">
        <v>66.100000000000009</v>
      </c>
      <c r="BN374" s="150" t="s">
        <v>1362</v>
      </c>
      <c r="BO374" s="72" t="s">
        <v>1474</v>
      </c>
    </row>
    <row r="375" spans="1:67" ht="27.6" customHeight="1">
      <c r="A375" s="55">
        <v>366</v>
      </c>
      <c r="B375" s="145" t="s">
        <v>1180</v>
      </c>
      <c r="C375" s="147" t="s">
        <v>1181</v>
      </c>
      <c r="D375" s="148" t="s">
        <v>1182</v>
      </c>
      <c r="E375" s="145">
        <v>8</v>
      </c>
      <c r="F375" s="146" t="s">
        <v>1258</v>
      </c>
      <c r="G375" s="70">
        <v>0</v>
      </c>
      <c r="H375" s="57">
        <v>0</v>
      </c>
      <c r="I375" s="57">
        <v>0</v>
      </c>
      <c r="J375" s="57">
        <v>0</v>
      </c>
      <c r="K375" s="70">
        <v>0</v>
      </c>
      <c r="L375" s="57">
        <v>0</v>
      </c>
      <c r="M375" s="57">
        <v>0</v>
      </c>
      <c r="N375" s="57">
        <v>0</v>
      </c>
      <c r="O375" s="70">
        <v>30.7</v>
      </c>
      <c r="P375" s="57">
        <v>3146750</v>
      </c>
      <c r="Q375" s="57">
        <v>0</v>
      </c>
      <c r="R375" s="57">
        <v>3146750</v>
      </c>
      <c r="S375" s="70">
        <v>0</v>
      </c>
      <c r="T375" s="57">
        <v>0</v>
      </c>
      <c r="U375" s="57">
        <v>0</v>
      </c>
      <c r="V375" s="57">
        <v>0</v>
      </c>
      <c r="W375" s="57"/>
      <c r="X375" s="57"/>
      <c r="Y375" s="57"/>
      <c r="Z375" s="57">
        <v>112500</v>
      </c>
      <c r="AA375" s="57">
        <v>0</v>
      </c>
      <c r="AB375" s="57">
        <v>112500</v>
      </c>
      <c r="AC375" s="59">
        <v>106</v>
      </c>
      <c r="AD375" s="59">
        <v>6</v>
      </c>
      <c r="AE375" s="59">
        <v>0</v>
      </c>
      <c r="AF375" s="59">
        <v>0</v>
      </c>
      <c r="AG375" s="59">
        <v>106</v>
      </c>
      <c r="AH375" s="59">
        <v>6</v>
      </c>
      <c r="AI375" s="57">
        <v>5650000</v>
      </c>
      <c r="AJ375" s="57">
        <v>0</v>
      </c>
      <c r="AK375" s="58">
        <v>1050000</v>
      </c>
      <c r="AL375" s="57">
        <v>4600000</v>
      </c>
      <c r="AM375" s="57">
        <v>0</v>
      </c>
      <c r="AN375" s="70">
        <v>300</v>
      </c>
      <c r="AO375" s="70">
        <v>333.79999999999995</v>
      </c>
      <c r="AP375" s="70">
        <v>0</v>
      </c>
      <c r="AQ375" s="57">
        <v>4326400</v>
      </c>
      <c r="AR375" s="57">
        <v>0</v>
      </c>
      <c r="AS375" s="57">
        <v>0</v>
      </c>
      <c r="AT375" s="57">
        <v>0</v>
      </c>
      <c r="AU375" s="57">
        <v>0</v>
      </c>
      <c r="AV375" s="58">
        <v>4326400</v>
      </c>
      <c r="AW375" s="58">
        <v>0</v>
      </c>
      <c r="AX375" s="58">
        <v>0</v>
      </c>
      <c r="AY375" s="57">
        <v>0</v>
      </c>
      <c r="AZ375" s="58">
        <v>0</v>
      </c>
      <c r="BA375" s="58">
        <v>0</v>
      </c>
      <c r="BB375" s="58">
        <v>9038900</v>
      </c>
      <c r="BC375" s="58">
        <v>0</v>
      </c>
      <c r="BD375" s="58">
        <v>0</v>
      </c>
      <c r="BE375" s="58">
        <v>9038900</v>
      </c>
      <c r="BF375" s="58">
        <v>0</v>
      </c>
      <c r="BG375" s="72">
        <v>300</v>
      </c>
      <c r="BH375" s="72">
        <v>370.49999999999994</v>
      </c>
      <c r="BI375" s="72">
        <v>70.499999999999943</v>
      </c>
      <c r="BJ375" s="72">
        <v>23.499999999999982</v>
      </c>
      <c r="BK375" s="72">
        <v>364.49999999999994</v>
      </c>
      <c r="BL375" s="72">
        <v>64.499999999999943</v>
      </c>
      <c r="BM375" s="72">
        <v>21.499999999999979</v>
      </c>
      <c r="BN375" s="150" t="s">
        <v>1362</v>
      </c>
      <c r="BO375" s="72" t="s">
        <v>1474</v>
      </c>
    </row>
    <row r="376" spans="1:67" ht="27.6" customHeight="1">
      <c r="A376" s="55">
        <v>367</v>
      </c>
      <c r="B376" s="145" t="s">
        <v>298</v>
      </c>
      <c r="C376" s="147" t="s">
        <v>660</v>
      </c>
      <c r="D376" s="148" t="s">
        <v>651</v>
      </c>
      <c r="E376" s="145">
        <v>8</v>
      </c>
      <c r="F376" s="146" t="s">
        <v>1259</v>
      </c>
      <c r="G376" s="70">
        <v>0</v>
      </c>
      <c r="H376" s="57">
        <v>0</v>
      </c>
      <c r="I376" s="57">
        <v>0</v>
      </c>
      <c r="J376" s="57">
        <v>0</v>
      </c>
      <c r="K376" s="70">
        <v>0</v>
      </c>
      <c r="L376" s="57">
        <v>0</v>
      </c>
      <c r="M376" s="57">
        <v>0</v>
      </c>
      <c r="N376" s="57">
        <v>0</v>
      </c>
      <c r="O376" s="70">
        <v>75.8</v>
      </c>
      <c r="P376" s="57">
        <v>7769500</v>
      </c>
      <c r="Q376" s="57">
        <v>0</v>
      </c>
      <c r="R376" s="57">
        <v>7769500</v>
      </c>
      <c r="S376" s="70">
        <v>90.9</v>
      </c>
      <c r="T376" s="57">
        <v>9317250</v>
      </c>
      <c r="U376" s="57">
        <v>0</v>
      </c>
      <c r="V376" s="57">
        <v>9317250</v>
      </c>
      <c r="W376" s="57"/>
      <c r="X376" s="57"/>
      <c r="Y376" s="57"/>
      <c r="Z376" s="57">
        <v>0</v>
      </c>
      <c r="AA376" s="57">
        <v>0</v>
      </c>
      <c r="AB376" s="57">
        <v>0</v>
      </c>
      <c r="AC376" s="59">
        <v>344</v>
      </c>
      <c r="AD376" s="59">
        <v>21</v>
      </c>
      <c r="AE376" s="59">
        <v>0</v>
      </c>
      <c r="AF376" s="59">
        <v>0</v>
      </c>
      <c r="AG376" s="59">
        <v>344</v>
      </c>
      <c r="AH376" s="59">
        <v>21</v>
      </c>
      <c r="AI376" s="57">
        <v>17550000</v>
      </c>
      <c r="AJ376" s="57">
        <v>0</v>
      </c>
      <c r="AK376" s="58">
        <v>3150000</v>
      </c>
      <c r="AL376" s="57">
        <v>14400000</v>
      </c>
      <c r="AM376" s="57">
        <v>0</v>
      </c>
      <c r="AN376" s="70">
        <v>300</v>
      </c>
      <c r="AO376" s="70">
        <v>267.2</v>
      </c>
      <c r="AP376" s="70">
        <v>49.4</v>
      </c>
      <c r="AQ376" s="57">
        <v>2265900</v>
      </c>
      <c r="AR376" s="57">
        <v>0</v>
      </c>
      <c r="AS376" s="57">
        <v>0</v>
      </c>
      <c r="AT376" s="57">
        <v>0</v>
      </c>
      <c r="AU376" s="57">
        <v>0</v>
      </c>
      <c r="AV376" s="58">
        <v>2265900</v>
      </c>
      <c r="AW376" s="58">
        <v>0</v>
      </c>
      <c r="AX376" s="58">
        <v>0</v>
      </c>
      <c r="AY376" s="57">
        <v>0</v>
      </c>
      <c r="AZ376" s="58">
        <v>0</v>
      </c>
      <c r="BA376" s="58">
        <v>0</v>
      </c>
      <c r="BB376" s="58">
        <v>25983150</v>
      </c>
      <c r="BC376" s="58">
        <v>0</v>
      </c>
      <c r="BD376" s="58">
        <v>0</v>
      </c>
      <c r="BE376" s="58">
        <v>25983150</v>
      </c>
      <c r="BF376" s="58">
        <v>0</v>
      </c>
      <c r="BG376" s="72">
        <v>300</v>
      </c>
      <c r="BH376" s="72">
        <v>504.29999999999995</v>
      </c>
      <c r="BI376" s="72">
        <v>204.29999999999995</v>
      </c>
      <c r="BJ376" s="72">
        <v>68.09999999999998</v>
      </c>
      <c r="BK376" s="72">
        <v>483.29999999999995</v>
      </c>
      <c r="BL376" s="72">
        <v>183.29999999999995</v>
      </c>
      <c r="BM376" s="72">
        <v>61.099999999999987</v>
      </c>
      <c r="BN376" s="150" t="s">
        <v>1363</v>
      </c>
      <c r="BO376" s="72" t="s">
        <v>1474</v>
      </c>
    </row>
    <row r="377" spans="1:67" ht="27.6" customHeight="1">
      <c r="A377" s="55">
        <v>368</v>
      </c>
      <c r="B377" s="145" t="s">
        <v>299</v>
      </c>
      <c r="C377" s="147" t="s">
        <v>616</v>
      </c>
      <c r="D377" s="148" t="s">
        <v>992</v>
      </c>
      <c r="E377" s="145">
        <v>8</v>
      </c>
      <c r="F377" s="146" t="s">
        <v>1259</v>
      </c>
      <c r="G377" s="70">
        <v>0</v>
      </c>
      <c r="H377" s="57">
        <v>0</v>
      </c>
      <c r="I377" s="57">
        <v>0</v>
      </c>
      <c r="J377" s="57">
        <v>0</v>
      </c>
      <c r="K377" s="70">
        <v>0</v>
      </c>
      <c r="L377" s="57">
        <v>0</v>
      </c>
      <c r="M377" s="57">
        <v>0</v>
      </c>
      <c r="N377" s="57">
        <v>0</v>
      </c>
      <c r="O377" s="70">
        <v>0</v>
      </c>
      <c r="P377" s="57">
        <v>0</v>
      </c>
      <c r="Q377" s="57">
        <v>0</v>
      </c>
      <c r="R377" s="57">
        <v>0</v>
      </c>
      <c r="S377" s="70">
        <v>0</v>
      </c>
      <c r="T377" s="57">
        <v>0</v>
      </c>
      <c r="U377" s="57">
        <v>0</v>
      </c>
      <c r="V377" s="57">
        <v>0</v>
      </c>
      <c r="W377" s="57"/>
      <c r="X377" s="57"/>
      <c r="Y377" s="57"/>
      <c r="Z377" s="57">
        <v>136000</v>
      </c>
      <c r="AA377" s="57">
        <v>0</v>
      </c>
      <c r="AB377" s="57">
        <v>136000</v>
      </c>
      <c r="AC377" s="59">
        <v>280</v>
      </c>
      <c r="AD377" s="59">
        <v>14</v>
      </c>
      <c r="AE377" s="59">
        <v>0</v>
      </c>
      <c r="AF377" s="59">
        <v>0</v>
      </c>
      <c r="AG377" s="59">
        <v>280</v>
      </c>
      <c r="AH377" s="59">
        <v>14</v>
      </c>
      <c r="AI377" s="57">
        <v>14600000</v>
      </c>
      <c r="AJ377" s="57">
        <v>0</v>
      </c>
      <c r="AK377" s="58">
        <v>4100000</v>
      </c>
      <c r="AL377" s="57">
        <v>10500000</v>
      </c>
      <c r="AM377" s="57">
        <v>0</v>
      </c>
      <c r="AN377" s="70">
        <v>220</v>
      </c>
      <c r="AO377" s="70">
        <v>22.9</v>
      </c>
      <c r="AP377" s="70">
        <v>248.2</v>
      </c>
      <c r="AQ377" s="57">
        <v>8712550</v>
      </c>
      <c r="AR377" s="57">
        <v>0</v>
      </c>
      <c r="AS377" s="57">
        <v>0</v>
      </c>
      <c r="AT377" s="57">
        <v>0</v>
      </c>
      <c r="AU377" s="57">
        <v>0</v>
      </c>
      <c r="AV377" s="58">
        <v>8712550</v>
      </c>
      <c r="AW377" s="58">
        <v>0</v>
      </c>
      <c r="AX377" s="58">
        <v>0</v>
      </c>
      <c r="AY377" s="57">
        <v>0</v>
      </c>
      <c r="AZ377" s="58">
        <v>0</v>
      </c>
      <c r="BA377" s="58">
        <v>0</v>
      </c>
      <c r="BB377" s="58">
        <v>19348550</v>
      </c>
      <c r="BC377" s="58">
        <v>0</v>
      </c>
      <c r="BD377" s="58">
        <v>0</v>
      </c>
      <c r="BE377" s="58">
        <v>19348550</v>
      </c>
      <c r="BF377" s="58">
        <v>0</v>
      </c>
      <c r="BG377" s="72">
        <v>220</v>
      </c>
      <c r="BH377" s="72">
        <v>285.09999999999997</v>
      </c>
      <c r="BI377" s="72">
        <v>65.099999999999966</v>
      </c>
      <c r="BJ377" s="72">
        <v>29.590909090909072</v>
      </c>
      <c r="BK377" s="72">
        <v>271.09999999999997</v>
      </c>
      <c r="BL377" s="72">
        <v>51.099999999999966</v>
      </c>
      <c r="BM377" s="72">
        <v>23.227272727272712</v>
      </c>
      <c r="BN377" s="150" t="s">
        <v>1363</v>
      </c>
      <c r="BO377" s="72" t="s">
        <v>1474</v>
      </c>
    </row>
    <row r="378" spans="1:67" ht="27.6" customHeight="1">
      <c r="A378" s="55">
        <v>369</v>
      </c>
      <c r="B378" s="145" t="s">
        <v>300</v>
      </c>
      <c r="C378" s="147" t="s">
        <v>994</v>
      </c>
      <c r="D378" s="148" t="s">
        <v>995</v>
      </c>
      <c r="E378" s="145">
        <v>8</v>
      </c>
      <c r="F378" s="146" t="s">
        <v>1259</v>
      </c>
      <c r="G378" s="70">
        <v>0</v>
      </c>
      <c r="H378" s="57">
        <v>0</v>
      </c>
      <c r="I378" s="57">
        <v>0</v>
      </c>
      <c r="J378" s="57">
        <v>0</v>
      </c>
      <c r="K378" s="70">
        <v>0</v>
      </c>
      <c r="L378" s="57">
        <v>0</v>
      </c>
      <c r="M378" s="57">
        <v>0</v>
      </c>
      <c r="N378" s="57">
        <v>0</v>
      </c>
      <c r="O378" s="70">
        <v>30.599999999999998</v>
      </c>
      <c r="P378" s="57">
        <v>3136500</v>
      </c>
      <c r="Q378" s="57">
        <v>0</v>
      </c>
      <c r="R378" s="57">
        <v>3136500</v>
      </c>
      <c r="S378" s="70">
        <v>60.800000000000004</v>
      </c>
      <c r="T378" s="57">
        <v>6232000</v>
      </c>
      <c r="U378" s="57">
        <v>0</v>
      </c>
      <c r="V378" s="57">
        <v>6232000</v>
      </c>
      <c r="W378" s="57"/>
      <c r="X378" s="57"/>
      <c r="Y378" s="57"/>
      <c r="Z378" s="57">
        <v>0</v>
      </c>
      <c r="AA378" s="57">
        <v>0</v>
      </c>
      <c r="AB378" s="57">
        <v>0</v>
      </c>
      <c r="AC378" s="59">
        <v>52</v>
      </c>
      <c r="AD378" s="59">
        <v>6</v>
      </c>
      <c r="AE378" s="59">
        <v>0</v>
      </c>
      <c r="AF378" s="59">
        <v>0</v>
      </c>
      <c r="AG378" s="59">
        <v>52</v>
      </c>
      <c r="AH378" s="59">
        <v>6</v>
      </c>
      <c r="AI378" s="57">
        <v>2900000</v>
      </c>
      <c r="AJ378" s="57">
        <v>0</v>
      </c>
      <c r="AK378" s="58">
        <v>0</v>
      </c>
      <c r="AL378" s="57">
        <v>2900000</v>
      </c>
      <c r="AM378" s="57">
        <v>0</v>
      </c>
      <c r="AN378" s="70">
        <v>75</v>
      </c>
      <c r="AO378" s="70">
        <v>381.7</v>
      </c>
      <c r="AP378" s="70">
        <v>0</v>
      </c>
      <c r="AQ378" s="57">
        <v>46850650</v>
      </c>
      <c r="AR378" s="57">
        <v>0</v>
      </c>
      <c r="AS378" s="57">
        <v>0</v>
      </c>
      <c r="AT378" s="57">
        <v>0</v>
      </c>
      <c r="AU378" s="57">
        <v>31544250</v>
      </c>
      <c r="AV378" s="58">
        <v>15306400</v>
      </c>
      <c r="AW378" s="58">
        <v>0</v>
      </c>
      <c r="AX378" s="58">
        <v>0</v>
      </c>
      <c r="AY378" s="57">
        <v>0</v>
      </c>
      <c r="AZ378" s="58">
        <v>0</v>
      </c>
      <c r="BA378" s="58">
        <v>0</v>
      </c>
      <c r="BB378" s="58">
        <v>24438400</v>
      </c>
      <c r="BC378" s="58">
        <v>0</v>
      </c>
      <c r="BD378" s="58">
        <v>0</v>
      </c>
      <c r="BE378" s="58">
        <v>24438400</v>
      </c>
      <c r="BF378" s="58">
        <v>0</v>
      </c>
      <c r="BG378" s="72">
        <v>75</v>
      </c>
      <c r="BH378" s="72">
        <v>479.1</v>
      </c>
      <c r="BI378" s="72">
        <v>404.1</v>
      </c>
      <c r="BJ378" s="72">
        <v>538.79999999999995</v>
      </c>
      <c r="BK378" s="72">
        <v>473.1</v>
      </c>
      <c r="BL378" s="72">
        <v>398.1</v>
      </c>
      <c r="BM378" s="72">
        <v>530.80000000000007</v>
      </c>
      <c r="BN378" s="150" t="s">
        <v>1363</v>
      </c>
      <c r="BO378" s="72" t="s">
        <v>1475</v>
      </c>
    </row>
    <row r="379" spans="1:67" ht="27.6" customHeight="1">
      <c r="A379" s="55">
        <v>370</v>
      </c>
      <c r="B379" s="145" t="s">
        <v>302</v>
      </c>
      <c r="C379" s="147" t="s">
        <v>760</v>
      </c>
      <c r="D379" s="148" t="s">
        <v>677</v>
      </c>
      <c r="E379" s="145">
        <v>8</v>
      </c>
      <c r="F379" s="146" t="s">
        <v>1259</v>
      </c>
      <c r="G379" s="70">
        <v>0</v>
      </c>
      <c r="H379" s="57">
        <v>0</v>
      </c>
      <c r="I379" s="57">
        <v>0</v>
      </c>
      <c r="J379" s="57">
        <v>0</v>
      </c>
      <c r="K379" s="70">
        <v>0</v>
      </c>
      <c r="L379" s="57">
        <v>0</v>
      </c>
      <c r="M379" s="57">
        <v>0</v>
      </c>
      <c r="N379" s="57">
        <v>0</v>
      </c>
      <c r="O379" s="70">
        <v>30.1</v>
      </c>
      <c r="P379" s="57">
        <v>3085250</v>
      </c>
      <c r="Q379" s="57">
        <v>0</v>
      </c>
      <c r="R379" s="57">
        <v>3085250</v>
      </c>
      <c r="S379" s="70">
        <v>60.7</v>
      </c>
      <c r="T379" s="57">
        <v>6221750</v>
      </c>
      <c r="U379" s="57">
        <v>0</v>
      </c>
      <c r="V379" s="57">
        <v>6221750</v>
      </c>
      <c r="W379" s="57"/>
      <c r="X379" s="57"/>
      <c r="Y379" s="57"/>
      <c r="Z379" s="57">
        <v>112500</v>
      </c>
      <c r="AA379" s="57">
        <v>0</v>
      </c>
      <c r="AB379" s="57">
        <v>112500</v>
      </c>
      <c r="AC379" s="59">
        <v>140</v>
      </c>
      <c r="AD379" s="59">
        <v>7</v>
      </c>
      <c r="AE379" s="59">
        <v>0</v>
      </c>
      <c r="AF379" s="59">
        <v>0</v>
      </c>
      <c r="AG379" s="59">
        <v>140</v>
      </c>
      <c r="AH379" s="59">
        <v>7</v>
      </c>
      <c r="AI379" s="57">
        <v>7350000</v>
      </c>
      <c r="AJ379" s="57">
        <v>0</v>
      </c>
      <c r="AK379" s="58">
        <v>1050000</v>
      </c>
      <c r="AL379" s="57">
        <v>6300000</v>
      </c>
      <c r="AM379" s="57">
        <v>0</v>
      </c>
      <c r="AN379" s="70">
        <v>300</v>
      </c>
      <c r="AO379" s="70">
        <v>616.5</v>
      </c>
      <c r="AP379" s="70">
        <v>0</v>
      </c>
      <c r="AQ379" s="57">
        <v>42806250</v>
      </c>
      <c r="AR379" s="57">
        <v>0</v>
      </c>
      <c r="AS379" s="57">
        <v>0</v>
      </c>
      <c r="AT379" s="57">
        <v>0</v>
      </c>
      <c r="AU379" s="57">
        <v>6743100</v>
      </c>
      <c r="AV379" s="58">
        <v>36063150</v>
      </c>
      <c r="AW379" s="58">
        <v>0</v>
      </c>
      <c r="AX379" s="58">
        <v>0</v>
      </c>
      <c r="AY379" s="57">
        <v>0</v>
      </c>
      <c r="AZ379" s="58">
        <v>0</v>
      </c>
      <c r="BA379" s="58">
        <v>0</v>
      </c>
      <c r="BB379" s="58">
        <v>48697400</v>
      </c>
      <c r="BC379" s="58">
        <v>0</v>
      </c>
      <c r="BD379" s="58">
        <v>0</v>
      </c>
      <c r="BE379" s="58">
        <v>48697400</v>
      </c>
      <c r="BF379" s="58">
        <v>0</v>
      </c>
      <c r="BG379" s="72">
        <v>300</v>
      </c>
      <c r="BH379" s="72">
        <v>714.3</v>
      </c>
      <c r="BI379" s="72">
        <v>414.29999999999995</v>
      </c>
      <c r="BJ379" s="72">
        <v>138.09999999999997</v>
      </c>
      <c r="BK379" s="72">
        <v>707.3</v>
      </c>
      <c r="BL379" s="72">
        <v>407.29999999999995</v>
      </c>
      <c r="BM379" s="72">
        <v>135.76666666666665</v>
      </c>
      <c r="BN379" s="150" t="s">
        <v>1363</v>
      </c>
      <c r="BO379" s="72" t="s">
        <v>1475</v>
      </c>
    </row>
    <row r="380" spans="1:67" ht="27.6" customHeight="1">
      <c r="A380" s="55">
        <v>371</v>
      </c>
      <c r="B380" s="145" t="s">
        <v>303</v>
      </c>
      <c r="C380" s="147" t="s">
        <v>612</v>
      </c>
      <c r="D380" s="148" t="s">
        <v>993</v>
      </c>
      <c r="E380" s="145">
        <v>8</v>
      </c>
      <c r="F380" s="146" t="s">
        <v>1259</v>
      </c>
      <c r="G380" s="70">
        <v>0</v>
      </c>
      <c r="H380" s="57">
        <v>0</v>
      </c>
      <c r="I380" s="57">
        <v>0</v>
      </c>
      <c r="J380" s="57">
        <v>0</v>
      </c>
      <c r="K380" s="70">
        <v>0</v>
      </c>
      <c r="L380" s="57">
        <v>0</v>
      </c>
      <c r="M380" s="57">
        <v>0</v>
      </c>
      <c r="N380" s="57">
        <v>0</v>
      </c>
      <c r="O380" s="70">
        <v>0</v>
      </c>
      <c r="P380" s="57">
        <v>0</v>
      </c>
      <c r="Q380" s="57">
        <v>0</v>
      </c>
      <c r="R380" s="57">
        <v>0</v>
      </c>
      <c r="S380" s="70">
        <v>0</v>
      </c>
      <c r="T380" s="57">
        <v>0</v>
      </c>
      <c r="U380" s="57">
        <v>0</v>
      </c>
      <c r="V380" s="57">
        <v>0</v>
      </c>
      <c r="W380" s="57"/>
      <c r="X380" s="57"/>
      <c r="Y380" s="57"/>
      <c r="Z380" s="57">
        <v>0</v>
      </c>
      <c r="AA380" s="57">
        <v>0</v>
      </c>
      <c r="AB380" s="57">
        <v>0</v>
      </c>
      <c r="AC380" s="59">
        <v>0</v>
      </c>
      <c r="AD380" s="59">
        <v>0</v>
      </c>
      <c r="AE380" s="59">
        <v>0</v>
      </c>
      <c r="AF380" s="59">
        <v>0</v>
      </c>
      <c r="AG380" s="59">
        <v>0</v>
      </c>
      <c r="AH380" s="59">
        <v>0</v>
      </c>
      <c r="AI380" s="57">
        <v>0</v>
      </c>
      <c r="AJ380" s="57">
        <v>0</v>
      </c>
      <c r="AK380" s="58">
        <v>0</v>
      </c>
      <c r="AL380" s="57">
        <v>0</v>
      </c>
      <c r="AM380" s="57">
        <v>0</v>
      </c>
      <c r="AN380" s="70">
        <v>0</v>
      </c>
      <c r="AO380" s="70">
        <v>0</v>
      </c>
      <c r="AP380" s="70">
        <v>0</v>
      </c>
      <c r="AQ380" s="57">
        <v>0</v>
      </c>
      <c r="AR380" s="57">
        <v>0</v>
      </c>
      <c r="AS380" s="57">
        <v>0</v>
      </c>
      <c r="AT380" s="57">
        <v>0</v>
      </c>
      <c r="AU380" s="57">
        <v>0</v>
      </c>
      <c r="AV380" s="58">
        <v>0</v>
      </c>
      <c r="AW380" s="58">
        <v>0</v>
      </c>
      <c r="AX380" s="58">
        <v>0</v>
      </c>
      <c r="AY380" s="57">
        <v>0</v>
      </c>
      <c r="AZ380" s="58">
        <v>0</v>
      </c>
      <c r="BA380" s="58">
        <v>0</v>
      </c>
      <c r="BB380" s="58">
        <v>0</v>
      </c>
      <c r="BC380" s="58">
        <v>0</v>
      </c>
      <c r="BD380" s="58">
        <v>0</v>
      </c>
      <c r="BE380" s="58">
        <v>0</v>
      </c>
      <c r="BF380" s="58">
        <v>0</v>
      </c>
      <c r="BG380" s="72">
        <v>0</v>
      </c>
      <c r="BH380" s="72">
        <v>0</v>
      </c>
      <c r="BI380" s="72">
        <v>0</v>
      </c>
      <c r="BJ380" s="72">
        <v>0</v>
      </c>
      <c r="BK380" s="72">
        <v>0</v>
      </c>
      <c r="BL380" s="72">
        <v>0</v>
      </c>
      <c r="BM380" s="72">
        <v>0</v>
      </c>
      <c r="BN380" s="150" t="s">
        <v>1363</v>
      </c>
      <c r="BO380" s="72" t="s">
        <v>1474</v>
      </c>
    </row>
    <row r="381" spans="1:67" ht="27.6" customHeight="1">
      <c r="A381" s="55">
        <v>372</v>
      </c>
      <c r="B381" s="145" t="s">
        <v>594</v>
      </c>
      <c r="C381" s="147" t="s">
        <v>772</v>
      </c>
      <c r="D381" s="148" t="s">
        <v>645</v>
      </c>
      <c r="E381" s="145">
        <v>8</v>
      </c>
      <c r="F381" s="146" t="s">
        <v>1259</v>
      </c>
      <c r="G381" s="70">
        <v>76.7</v>
      </c>
      <c r="H381" s="57">
        <v>7861750</v>
      </c>
      <c r="I381" s="57">
        <v>0</v>
      </c>
      <c r="J381" s="57">
        <v>7861750</v>
      </c>
      <c r="K381" s="70">
        <v>2.5</v>
      </c>
      <c r="L381" s="57">
        <v>256250</v>
      </c>
      <c r="M381" s="57">
        <v>0</v>
      </c>
      <c r="N381" s="57">
        <v>256250</v>
      </c>
      <c r="O381" s="70">
        <v>91.7</v>
      </c>
      <c r="P381" s="57">
        <v>9399250</v>
      </c>
      <c r="Q381" s="57">
        <v>0</v>
      </c>
      <c r="R381" s="57">
        <v>9399250</v>
      </c>
      <c r="S381" s="70">
        <v>61</v>
      </c>
      <c r="T381" s="57">
        <v>6252500</v>
      </c>
      <c r="U381" s="57">
        <v>0</v>
      </c>
      <c r="V381" s="57">
        <v>6252500</v>
      </c>
      <c r="W381" s="57"/>
      <c r="X381" s="57"/>
      <c r="Y381" s="57"/>
      <c r="Z381" s="57">
        <v>0</v>
      </c>
      <c r="AA381" s="57">
        <v>0</v>
      </c>
      <c r="AB381" s="57">
        <v>0</v>
      </c>
      <c r="AC381" s="59">
        <v>138</v>
      </c>
      <c r="AD381" s="59">
        <v>8</v>
      </c>
      <c r="AE381" s="59">
        <v>0</v>
      </c>
      <c r="AF381" s="59">
        <v>0</v>
      </c>
      <c r="AG381" s="59">
        <v>138</v>
      </c>
      <c r="AH381" s="59">
        <v>8</v>
      </c>
      <c r="AI381" s="57">
        <v>6550000</v>
      </c>
      <c r="AJ381" s="57">
        <v>0</v>
      </c>
      <c r="AK381" s="58">
        <v>3300000</v>
      </c>
      <c r="AL381" s="57">
        <v>3250000</v>
      </c>
      <c r="AM381" s="57">
        <v>0</v>
      </c>
      <c r="AN381" s="70">
        <v>255</v>
      </c>
      <c r="AO381" s="70">
        <v>412.79999999999995</v>
      </c>
      <c r="AP381" s="70">
        <v>0</v>
      </c>
      <c r="AQ381" s="57">
        <v>21539700</v>
      </c>
      <c r="AR381" s="57">
        <v>0</v>
      </c>
      <c r="AS381" s="57">
        <v>0</v>
      </c>
      <c r="AT381" s="57">
        <v>0</v>
      </c>
      <c r="AU381" s="57">
        <v>0</v>
      </c>
      <c r="AV381" s="58">
        <v>21539700</v>
      </c>
      <c r="AW381" s="58">
        <v>0</v>
      </c>
      <c r="AX381" s="58">
        <v>0</v>
      </c>
      <c r="AY381" s="57">
        <v>0</v>
      </c>
      <c r="AZ381" s="58">
        <v>0</v>
      </c>
      <c r="BA381" s="58">
        <v>0</v>
      </c>
      <c r="BB381" s="58">
        <v>31298450</v>
      </c>
      <c r="BC381" s="58">
        <v>0</v>
      </c>
      <c r="BD381" s="58">
        <v>0</v>
      </c>
      <c r="BE381" s="58">
        <v>31298450</v>
      </c>
      <c r="BF381" s="58">
        <v>0</v>
      </c>
      <c r="BG381" s="72">
        <v>255</v>
      </c>
      <c r="BH381" s="72">
        <v>652.69999999999993</v>
      </c>
      <c r="BI381" s="72">
        <v>397.69999999999993</v>
      </c>
      <c r="BJ381" s="72">
        <v>155.96078431372547</v>
      </c>
      <c r="BK381" s="72">
        <v>644.69999999999993</v>
      </c>
      <c r="BL381" s="72">
        <v>389.69999999999993</v>
      </c>
      <c r="BM381" s="72">
        <v>152.82352941176467</v>
      </c>
      <c r="BN381" s="150" t="s">
        <v>1363</v>
      </c>
      <c r="BO381" s="72" t="s">
        <v>1474</v>
      </c>
    </row>
    <row r="382" spans="1:67" ht="27.6" customHeight="1">
      <c r="A382" s="55">
        <v>373</v>
      </c>
      <c r="B382" s="145" t="s">
        <v>1162</v>
      </c>
      <c r="C382" s="147" t="s">
        <v>1163</v>
      </c>
      <c r="D382" s="148" t="s">
        <v>749</v>
      </c>
      <c r="E382" s="145">
        <v>8</v>
      </c>
      <c r="F382" s="146" t="s">
        <v>1259</v>
      </c>
      <c r="G382" s="70">
        <v>0</v>
      </c>
      <c r="H382" s="57">
        <v>0</v>
      </c>
      <c r="I382" s="57">
        <v>0</v>
      </c>
      <c r="J382" s="57">
        <v>0</v>
      </c>
      <c r="K382" s="70">
        <v>0</v>
      </c>
      <c r="L382" s="57">
        <v>0</v>
      </c>
      <c r="M382" s="57">
        <v>0</v>
      </c>
      <c r="N382" s="57">
        <v>0</v>
      </c>
      <c r="O382" s="70">
        <v>45.6</v>
      </c>
      <c r="P382" s="57">
        <v>4674000</v>
      </c>
      <c r="Q382" s="57">
        <v>0</v>
      </c>
      <c r="R382" s="57">
        <v>4674000</v>
      </c>
      <c r="S382" s="70">
        <v>45.300000000000004</v>
      </c>
      <c r="T382" s="57">
        <v>4643250</v>
      </c>
      <c r="U382" s="57">
        <v>0</v>
      </c>
      <c r="V382" s="57">
        <v>4643250</v>
      </c>
      <c r="W382" s="57"/>
      <c r="X382" s="57"/>
      <c r="Y382" s="57"/>
      <c r="Z382" s="57">
        <v>112500</v>
      </c>
      <c r="AA382" s="57">
        <v>0</v>
      </c>
      <c r="AB382" s="57">
        <v>112500</v>
      </c>
      <c r="AC382" s="59">
        <v>248</v>
      </c>
      <c r="AD382" s="59">
        <v>13</v>
      </c>
      <c r="AE382" s="59">
        <v>14</v>
      </c>
      <c r="AF382" s="59">
        <v>1</v>
      </c>
      <c r="AG382" s="59">
        <v>234</v>
      </c>
      <c r="AH382" s="59">
        <v>12</v>
      </c>
      <c r="AI382" s="57">
        <v>12200000</v>
      </c>
      <c r="AJ382" s="57">
        <v>0</v>
      </c>
      <c r="AK382" s="58">
        <v>0</v>
      </c>
      <c r="AL382" s="57">
        <v>12200000</v>
      </c>
      <c r="AM382" s="57">
        <v>0</v>
      </c>
      <c r="AN382" s="70">
        <v>300</v>
      </c>
      <c r="AO382" s="70">
        <v>289.60000000000002</v>
      </c>
      <c r="AP382" s="70">
        <v>0</v>
      </c>
      <c r="AQ382" s="57">
        <v>460800</v>
      </c>
      <c r="AR382" s="57">
        <v>0</v>
      </c>
      <c r="AS382" s="57">
        <v>0</v>
      </c>
      <c r="AT382" s="57">
        <v>0</v>
      </c>
      <c r="AU382" s="57">
        <v>0</v>
      </c>
      <c r="AV382" s="58">
        <v>460800</v>
      </c>
      <c r="AW382" s="58">
        <v>0</v>
      </c>
      <c r="AX382" s="58">
        <v>0</v>
      </c>
      <c r="AY382" s="57">
        <v>0</v>
      </c>
      <c r="AZ382" s="58">
        <v>0</v>
      </c>
      <c r="BA382" s="58">
        <v>0</v>
      </c>
      <c r="BB382" s="58">
        <v>17416550</v>
      </c>
      <c r="BC382" s="58">
        <v>0</v>
      </c>
      <c r="BD382" s="58">
        <v>0</v>
      </c>
      <c r="BE382" s="58">
        <v>17416550</v>
      </c>
      <c r="BF382" s="58">
        <v>0</v>
      </c>
      <c r="BG382" s="72">
        <v>300</v>
      </c>
      <c r="BH382" s="72">
        <v>393.5</v>
      </c>
      <c r="BI382" s="72">
        <v>93.5</v>
      </c>
      <c r="BJ382" s="72">
        <v>31.166666666666664</v>
      </c>
      <c r="BK382" s="72">
        <v>380.5</v>
      </c>
      <c r="BL382" s="72">
        <v>80.5</v>
      </c>
      <c r="BM382" s="72">
        <v>26.833333333333332</v>
      </c>
      <c r="BN382" s="150" t="s">
        <v>1363</v>
      </c>
      <c r="BO382" s="72" t="s">
        <v>1474</v>
      </c>
    </row>
    <row r="383" spans="1:67" ht="27.6" customHeight="1">
      <c r="A383" s="55">
        <v>374</v>
      </c>
      <c r="B383" s="145" t="s">
        <v>304</v>
      </c>
      <c r="C383" s="147" t="s">
        <v>782</v>
      </c>
      <c r="D383" s="148" t="s">
        <v>814</v>
      </c>
      <c r="E383" s="145">
        <v>8</v>
      </c>
      <c r="F383" s="146" t="s">
        <v>1260</v>
      </c>
      <c r="G383" s="70">
        <v>0</v>
      </c>
      <c r="H383" s="57">
        <v>0</v>
      </c>
      <c r="I383" s="57">
        <v>0</v>
      </c>
      <c r="J383" s="57">
        <v>0</v>
      </c>
      <c r="K383" s="70">
        <v>0</v>
      </c>
      <c r="L383" s="57">
        <v>0</v>
      </c>
      <c r="M383" s="57">
        <v>0</v>
      </c>
      <c r="N383" s="57">
        <v>0</v>
      </c>
      <c r="O383" s="70">
        <v>0</v>
      </c>
      <c r="P383" s="57">
        <v>0</v>
      </c>
      <c r="Q383" s="57">
        <v>0</v>
      </c>
      <c r="R383" s="57">
        <v>0</v>
      </c>
      <c r="S383" s="70">
        <v>0</v>
      </c>
      <c r="T383" s="57">
        <v>0</v>
      </c>
      <c r="U383" s="57">
        <v>0</v>
      </c>
      <c r="V383" s="57">
        <v>0</v>
      </c>
      <c r="W383" s="57"/>
      <c r="X383" s="57"/>
      <c r="Y383" s="57"/>
      <c r="Z383" s="57">
        <v>0</v>
      </c>
      <c r="AA383" s="57">
        <v>0</v>
      </c>
      <c r="AB383" s="57">
        <v>0</v>
      </c>
      <c r="AC383" s="59">
        <v>20</v>
      </c>
      <c r="AD383" s="59">
        <v>1</v>
      </c>
      <c r="AE383" s="59">
        <v>20</v>
      </c>
      <c r="AF383" s="59">
        <v>1</v>
      </c>
      <c r="AG383" s="59">
        <v>0</v>
      </c>
      <c r="AH383" s="59">
        <v>0</v>
      </c>
      <c r="AI383" s="57">
        <v>0</v>
      </c>
      <c r="AJ383" s="57">
        <v>0</v>
      </c>
      <c r="AK383" s="58">
        <v>0</v>
      </c>
      <c r="AL383" s="57">
        <v>0</v>
      </c>
      <c r="AM383" s="57">
        <v>0</v>
      </c>
      <c r="AN383" s="70">
        <v>75</v>
      </c>
      <c r="AO383" s="70">
        <v>62.4</v>
      </c>
      <c r="AP383" s="70">
        <v>0</v>
      </c>
      <c r="AQ383" s="57">
        <v>1073000</v>
      </c>
      <c r="AR383" s="57">
        <v>0</v>
      </c>
      <c r="AS383" s="57">
        <v>0</v>
      </c>
      <c r="AT383" s="57">
        <v>0</v>
      </c>
      <c r="AU383" s="57">
        <v>0</v>
      </c>
      <c r="AV383" s="58">
        <v>1073000</v>
      </c>
      <c r="AW383" s="58">
        <v>0</v>
      </c>
      <c r="AX383" s="58">
        <v>0</v>
      </c>
      <c r="AY383" s="57">
        <v>0</v>
      </c>
      <c r="AZ383" s="58">
        <v>0</v>
      </c>
      <c r="BA383" s="58">
        <v>0</v>
      </c>
      <c r="BB383" s="58">
        <v>1073000</v>
      </c>
      <c r="BC383" s="58">
        <v>0</v>
      </c>
      <c r="BD383" s="58">
        <v>0</v>
      </c>
      <c r="BE383" s="58">
        <v>1073000</v>
      </c>
      <c r="BF383" s="58">
        <v>0</v>
      </c>
      <c r="BG383" s="72">
        <v>75</v>
      </c>
      <c r="BH383" s="72">
        <v>63.4</v>
      </c>
      <c r="BI383" s="72">
        <v>0</v>
      </c>
      <c r="BJ383" s="72">
        <v>0</v>
      </c>
      <c r="BK383" s="72">
        <v>62.4</v>
      </c>
      <c r="BL383" s="72">
        <v>0</v>
      </c>
      <c r="BM383" s="72">
        <v>0</v>
      </c>
      <c r="BN383" s="150" t="s">
        <v>1364</v>
      </c>
      <c r="BO383" s="72" t="s">
        <v>1474</v>
      </c>
    </row>
    <row r="384" spans="1:67" ht="27.6" customHeight="1">
      <c r="A384" s="55">
        <v>375</v>
      </c>
      <c r="B384" s="145" t="s">
        <v>305</v>
      </c>
      <c r="C384" s="147" t="s">
        <v>827</v>
      </c>
      <c r="D384" s="148" t="s">
        <v>1460</v>
      </c>
      <c r="E384" s="145">
        <v>8</v>
      </c>
      <c r="F384" s="146" t="s">
        <v>1260</v>
      </c>
      <c r="G384" s="70">
        <v>0</v>
      </c>
      <c r="H384" s="57">
        <v>0</v>
      </c>
      <c r="I384" s="57">
        <v>0</v>
      </c>
      <c r="J384" s="57">
        <v>0</v>
      </c>
      <c r="K384" s="70">
        <v>7.5</v>
      </c>
      <c r="L384" s="57">
        <v>768750</v>
      </c>
      <c r="M384" s="57">
        <v>0</v>
      </c>
      <c r="N384" s="57">
        <v>768750</v>
      </c>
      <c r="O384" s="70">
        <v>114.3</v>
      </c>
      <c r="P384" s="57">
        <v>11715750</v>
      </c>
      <c r="Q384" s="57">
        <v>0</v>
      </c>
      <c r="R384" s="57">
        <v>11715750</v>
      </c>
      <c r="S384" s="70">
        <v>0</v>
      </c>
      <c r="T384" s="57">
        <v>0</v>
      </c>
      <c r="U384" s="57">
        <v>0</v>
      </c>
      <c r="V384" s="57">
        <v>0</v>
      </c>
      <c r="W384" s="57"/>
      <c r="X384" s="57"/>
      <c r="Y384" s="57"/>
      <c r="Z384" s="57">
        <v>272000</v>
      </c>
      <c r="AA384" s="57">
        <v>0</v>
      </c>
      <c r="AB384" s="57">
        <v>272000</v>
      </c>
      <c r="AC384" s="59">
        <v>180</v>
      </c>
      <c r="AD384" s="59">
        <v>10</v>
      </c>
      <c r="AE384" s="59">
        <v>0</v>
      </c>
      <c r="AF384" s="59">
        <v>0</v>
      </c>
      <c r="AG384" s="59">
        <v>180</v>
      </c>
      <c r="AH384" s="59">
        <v>10</v>
      </c>
      <c r="AI384" s="57">
        <v>9025000</v>
      </c>
      <c r="AJ384" s="57">
        <v>0</v>
      </c>
      <c r="AK384" s="58">
        <v>2100000</v>
      </c>
      <c r="AL384" s="57">
        <v>6925000</v>
      </c>
      <c r="AM384" s="57">
        <v>0</v>
      </c>
      <c r="AN384" s="70">
        <v>240</v>
      </c>
      <c r="AO384" s="70">
        <v>252.2</v>
      </c>
      <c r="AP384" s="70">
        <v>108.3</v>
      </c>
      <c r="AQ384" s="57">
        <v>20545250</v>
      </c>
      <c r="AR384" s="57">
        <v>0</v>
      </c>
      <c r="AS384" s="57">
        <v>0</v>
      </c>
      <c r="AT384" s="57">
        <v>0</v>
      </c>
      <c r="AU384" s="57">
        <v>0</v>
      </c>
      <c r="AV384" s="58">
        <v>20545250</v>
      </c>
      <c r="AW384" s="58">
        <v>0</v>
      </c>
      <c r="AX384" s="58">
        <v>0</v>
      </c>
      <c r="AY384" s="57">
        <v>0</v>
      </c>
      <c r="AZ384" s="58">
        <v>0</v>
      </c>
      <c r="BA384" s="58">
        <v>0</v>
      </c>
      <c r="BB384" s="58">
        <v>28511000</v>
      </c>
      <c r="BC384" s="58">
        <v>0</v>
      </c>
      <c r="BD384" s="58">
        <v>0</v>
      </c>
      <c r="BE384" s="58">
        <v>28511000</v>
      </c>
      <c r="BF384" s="58">
        <v>0</v>
      </c>
      <c r="BG384" s="72">
        <v>240</v>
      </c>
      <c r="BH384" s="72">
        <v>492.3</v>
      </c>
      <c r="BI384" s="72">
        <v>252.3</v>
      </c>
      <c r="BJ384" s="72">
        <v>105.125</v>
      </c>
      <c r="BK384" s="72">
        <v>482.3</v>
      </c>
      <c r="BL384" s="72">
        <v>242.3</v>
      </c>
      <c r="BM384" s="72">
        <v>100.95833333333333</v>
      </c>
      <c r="BN384" s="150" t="s">
        <v>1364</v>
      </c>
      <c r="BO384" s="72" t="s">
        <v>1474</v>
      </c>
    </row>
    <row r="385" spans="1:67" ht="27.6" customHeight="1">
      <c r="A385" s="55">
        <v>376</v>
      </c>
      <c r="B385" s="145" t="s">
        <v>306</v>
      </c>
      <c r="C385" s="147" t="s">
        <v>997</v>
      </c>
      <c r="D385" s="148" t="s">
        <v>747</v>
      </c>
      <c r="E385" s="145">
        <v>8</v>
      </c>
      <c r="F385" s="146" t="s">
        <v>1261</v>
      </c>
      <c r="G385" s="70">
        <v>0</v>
      </c>
      <c r="H385" s="57">
        <v>0</v>
      </c>
      <c r="I385" s="57">
        <v>0</v>
      </c>
      <c r="J385" s="57">
        <v>0</v>
      </c>
      <c r="K385" s="70">
        <v>0</v>
      </c>
      <c r="L385" s="57">
        <v>0</v>
      </c>
      <c r="M385" s="57">
        <v>0</v>
      </c>
      <c r="N385" s="57">
        <v>0</v>
      </c>
      <c r="O385" s="70">
        <v>30.1</v>
      </c>
      <c r="P385" s="57">
        <v>3085250</v>
      </c>
      <c r="Q385" s="57">
        <v>0</v>
      </c>
      <c r="R385" s="57">
        <v>3085250</v>
      </c>
      <c r="S385" s="70">
        <v>0</v>
      </c>
      <c r="T385" s="57">
        <v>0</v>
      </c>
      <c r="U385" s="57">
        <v>0</v>
      </c>
      <c r="V385" s="57">
        <v>0</v>
      </c>
      <c r="W385" s="57"/>
      <c r="X385" s="57"/>
      <c r="Y385" s="57"/>
      <c r="Z385" s="57">
        <v>225000</v>
      </c>
      <c r="AA385" s="57">
        <v>0</v>
      </c>
      <c r="AB385" s="57">
        <v>225000</v>
      </c>
      <c r="AC385" s="59">
        <v>230</v>
      </c>
      <c r="AD385" s="59">
        <v>11</v>
      </c>
      <c r="AE385" s="59">
        <v>0</v>
      </c>
      <c r="AF385" s="59">
        <v>0</v>
      </c>
      <c r="AG385" s="59">
        <v>230</v>
      </c>
      <c r="AH385" s="59">
        <v>11</v>
      </c>
      <c r="AI385" s="57">
        <v>12075000</v>
      </c>
      <c r="AJ385" s="57">
        <v>0</v>
      </c>
      <c r="AK385" s="58">
        <v>2100000</v>
      </c>
      <c r="AL385" s="57">
        <v>9975000</v>
      </c>
      <c r="AM385" s="57">
        <v>0</v>
      </c>
      <c r="AN385" s="70">
        <v>247.5</v>
      </c>
      <c r="AO385" s="70">
        <v>260.39999999999998</v>
      </c>
      <c r="AP385" s="70">
        <v>0</v>
      </c>
      <c r="AQ385" s="57">
        <v>1760850</v>
      </c>
      <c r="AR385" s="57">
        <v>0</v>
      </c>
      <c r="AS385" s="57">
        <v>0</v>
      </c>
      <c r="AT385" s="57">
        <v>0</v>
      </c>
      <c r="AU385" s="57">
        <v>0</v>
      </c>
      <c r="AV385" s="58">
        <v>1760850</v>
      </c>
      <c r="AW385" s="58">
        <v>0</v>
      </c>
      <c r="AX385" s="58">
        <v>0</v>
      </c>
      <c r="AY385" s="57">
        <v>0</v>
      </c>
      <c r="AZ385" s="58">
        <v>0</v>
      </c>
      <c r="BA385" s="58">
        <v>0</v>
      </c>
      <c r="BB385" s="58">
        <v>11960850</v>
      </c>
      <c r="BC385" s="58">
        <v>0</v>
      </c>
      <c r="BD385" s="58">
        <v>0</v>
      </c>
      <c r="BE385" s="58">
        <v>11960850</v>
      </c>
      <c r="BF385" s="58">
        <v>0</v>
      </c>
      <c r="BG385" s="72">
        <v>247.5</v>
      </c>
      <c r="BH385" s="72">
        <v>301.5</v>
      </c>
      <c r="BI385" s="72">
        <v>54</v>
      </c>
      <c r="BJ385" s="72">
        <v>21.818181818181817</v>
      </c>
      <c r="BK385" s="72">
        <v>290.5</v>
      </c>
      <c r="BL385" s="72">
        <v>43</v>
      </c>
      <c r="BM385" s="72">
        <v>17.373737373737374</v>
      </c>
      <c r="BN385" s="150" t="s">
        <v>1364</v>
      </c>
      <c r="BO385" s="72" t="s">
        <v>1474</v>
      </c>
    </row>
    <row r="386" spans="1:67" ht="27.6" customHeight="1">
      <c r="A386" s="55">
        <v>377</v>
      </c>
      <c r="B386" s="145" t="s">
        <v>307</v>
      </c>
      <c r="C386" s="147" t="s">
        <v>612</v>
      </c>
      <c r="D386" s="148" t="s">
        <v>645</v>
      </c>
      <c r="E386" s="145">
        <v>8</v>
      </c>
      <c r="F386" s="146" t="s">
        <v>1261</v>
      </c>
      <c r="G386" s="70">
        <v>0</v>
      </c>
      <c r="H386" s="57">
        <v>0</v>
      </c>
      <c r="I386" s="57">
        <v>0</v>
      </c>
      <c r="J386" s="57">
        <v>0</v>
      </c>
      <c r="K386" s="70">
        <v>0</v>
      </c>
      <c r="L386" s="57">
        <v>0</v>
      </c>
      <c r="M386" s="57">
        <v>0</v>
      </c>
      <c r="N386" s="57">
        <v>0</v>
      </c>
      <c r="O386" s="70">
        <v>0</v>
      </c>
      <c r="P386" s="57">
        <v>0</v>
      </c>
      <c r="Q386" s="57">
        <v>0</v>
      </c>
      <c r="R386" s="57">
        <v>0</v>
      </c>
      <c r="S386" s="70">
        <v>0</v>
      </c>
      <c r="T386" s="57">
        <v>0</v>
      </c>
      <c r="U386" s="57">
        <v>0</v>
      </c>
      <c r="V386" s="57">
        <v>0</v>
      </c>
      <c r="W386" s="57"/>
      <c r="X386" s="57"/>
      <c r="Y386" s="57"/>
      <c r="Z386" s="57">
        <v>337500</v>
      </c>
      <c r="AA386" s="57">
        <v>0</v>
      </c>
      <c r="AB386" s="57">
        <v>337500</v>
      </c>
      <c r="AC386" s="59">
        <v>208</v>
      </c>
      <c r="AD386" s="59">
        <v>9</v>
      </c>
      <c r="AE386" s="59">
        <v>0</v>
      </c>
      <c r="AF386" s="59">
        <v>0</v>
      </c>
      <c r="AG386" s="59">
        <v>208</v>
      </c>
      <c r="AH386" s="59">
        <v>9</v>
      </c>
      <c r="AI386" s="57">
        <v>10750000</v>
      </c>
      <c r="AJ386" s="57">
        <v>0</v>
      </c>
      <c r="AK386" s="58">
        <v>2450000</v>
      </c>
      <c r="AL386" s="57">
        <v>8300000</v>
      </c>
      <c r="AM386" s="57">
        <v>0</v>
      </c>
      <c r="AN386" s="70">
        <v>210</v>
      </c>
      <c r="AO386" s="70">
        <v>219.05</v>
      </c>
      <c r="AP386" s="70">
        <v>0</v>
      </c>
      <c r="AQ386" s="57">
        <v>1235325</v>
      </c>
      <c r="AR386" s="57">
        <v>0</v>
      </c>
      <c r="AS386" s="57">
        <v>0</v>
      </c>
      <c r="AT386" s="57">
        <v>0</v>
      </c>
      <c r="AU386" s="57">
        <v>0</v>
      </c>
      <c r="AV386" s="58">
        <v>1235325</v>
      </c>
      <c r="AW386" s="58">
        <v>0</v>
      </c>
      <c r="AX386" s="58">
        <v>0</v>
      </c>
      <c r="AY386" s="57">
        <v>0</v>
      </c>
      <c r="AZ386" s="58">
        <v>0</v>
      </c>
      <c r="BA386" s="58">
        <v>0</v>
      </c>
      <c r="BB386" s="58">
        <v>9872825</v>
      </c>
      <c r="BC386" s="58">
        <v>0</v>
      </c>
      <c r="BD386" s="58">
        <v>0</v>
      </c>
      <c r="BE386" s="58">
        <v>9872825</v>
      </c>
      <c r="BF386" s="58">
        <v>0</v>
      </c>
      <c r="BG386" s="72">
        <v>210</v>
      </c>
      <c r="BH386" s="72">
        <v>228.05</v>
      </c>
      <c r="BI386" s="72">
        <v>18.050000000000011</v>
      </c>
      <c r="BJ386" s="72">
        <v>8.5952380952381002</v>
      </c>
      <c r="BK386" s="72">
        <v>219.05</v>
      </c>
      <c r="BL386" s="72">
        <v>9.0500000000000114</v>
      </c>
      <c r="BM386" s="72">
        <v>4.3095238095238155</v>
      </c>
      <c r="BN386" s="150" t="s">
        <v>1364</v>
      </c>
      <c r="BO386" s="72" t="s">
        <v>1474</v>
      </c>
    </row>
    <row r="387" spans="1:67" ht="27.6" customHeight="1">
      <c r="A387" s="55">
        <v>378</v>
      </c>
      <c r="B387" s="145" t="s">
        <v>308</v>
      </c>
      <c r="C387" s="147" t="s">
        <v>998</v>
      </c>
      <c r="D387" s="148" t="s">
        <v>999</v>
      </c>
      <c r="E387" s="145">
        <v>8</v>
      </c>
      <c r="F387" s="146" t="s">
        <v>1260</v>
      </c>
      <c r="G387" s="70">
        <v>0</v>
      </c>
      <c r="H387" s="57">
        <v>0</v>
      </c>
      <c r="I387" s="57">
        <v>0</v>
      </c>
      <c r="J387" s="57">
        <v>0</v>
      </c>
      <c r="K387" s="70">
        <v>0</v>
      </c>
      <c r="L387" s="57">
        <v>0</v>
      </c>
      <c r="M387" s="57">
        <v>0</v>
      </c>
      <c r="N387" s="57">
        <v>0</v>
      </c>
      <c r="O387" s="70">
        <v>105.29999999999998</v>
      </c>
      <c r="P387" s="57">
        <v>10793249.999999998</v>
      </c>
      <c r="Q387" s="57">
        <v>0</v>
      </c>
      <c r="R387" s="57">
        <v>10793250</v>
      </c>
      <c r="S387" s="70">
        <v>0</v>
      </c>
      <c r="T387" s="57">
        <v>0</v>
      </c>
      <c r="U387" s="57">
        <v>0</v>
      </c>
      <c r="V387" s="57">
        <v>0</v>
      </c>
      <c r="W387" s="57"/>
      <c r="X387" s="57"/>
      <c r="Y387" s="57"/>
      <c r="Z387" s="57">
        <v>239000</v>
      </c>
      <c r="AA387" s="57">
        <v>0</v>
      </c>
      <c r="AB387" s="57">
        <v>239000</v>
      </c>
      <c r="AC387" s="59">
        <v>120</v>
      </c>
      <c r="AD387" s="59">
        <v>6</v>
      </c>
      <c r="AE387" s="59">
        <v>0</v>
      </c>
      <c r="AF387" s="59">
        <v>0</v>
      </c>
      <c r="AG387" s="59">
        <v>120</v>
      </c>
      <c r="AH387" s="59">
        <v>6</v>
      </c>
      <c r="AI387" s="57">
        <v>6300000</v>
      </c>
      <c r="AJ387" s="57">
        <v>0</v>
      </c>
      <c r="AK387" s="58">
        <v>0</v>
      </c>
      <c r="AL387" s="57">
        <v>6300000</v>
      </c>
      <c r="AM387" s="57">
        <v>0</v>
      </c>
      <c r="AN387" s="70">
        <v>255</v>
      </c>
      <c r="AO387" s="70">
        <v>409.79999999999995</v>
      </c>
      <c r="AP387" s="70">
        <v>42.199999999999996</v>
      </c>
      <c r="AQ387" s="57">
        <v>28565000</v>
      </c>
      <c r="AR387" s="57">
        <v>0</v>
      </c>
      <c r="AS387" s="57">
        <v>0</v>
      </c>
      <c r="AT387" s="57">
        <v>0</v>
      </c>
      <c r="AU387" s="57">
        <v>0</v>
      </c>
      <c r="AV387" s="58">
        <v>28565000</v>
      </c>
      <c r="AW387" s="58">
        <v>0</v>
      </c>
      <c r="AX387" s="58">
        <v>0</v>
      </c>
      <c r="AY387" s="57">
        <v>0</v>
      </c>
      <c r="AZ387" s="58">
        <v>0</v>
      </c>
      <c r="BA387" s="58">
        <v>0</v>
      </c>
      <c r="BB387" s="58">
        <v>35104000</v>
      </c>
      <c r="BC387" s="58">
        <v>0</v>
      </c>
      <c r="BD387" s="58">
        <v>0</v>
      </c>
      <c r="BE387" s="58">
        <v>35104000</v>
      </c>
      <c r="BF387" s="58">
        <v>0</v>
      </c>
      <c r="BG387" s="72">
        <v>255</v>
      </c>
      <c r="BH387" s="72">
        <v>563.29999999999995</v>
      </c>
      <c r="BI387" s="72">
        <v>308.29999999999995</v>
      </c>
      <c r="BJ387" s="72">
        <v>120.9019607843137</v>
      </c>
      <c r="BK387" s="72">
        <v>557.29999999999995</v>
      </c>
      <c r="BL387" s="72">
        <v>302.29999999999995</v>
      </c>
      <c r="BM387" s="72">
        <v>118.54901960784312</v>
      </c>
      <c r="BN387" s="150" t="s">
        <v>1364</v>
      </c>
      <c r="BO387" s="72" t="s">
        <v>1474</v>
      </c>
    </row>
    <row r="388" spans="1:67" ht="27.6" customHeight="1">
      <c r="A388" s="55">
        <v>379</v>
      </c>
      <c r="B388" s="145" t="s">
        <v>309</v>
      </c>
      <c r="C388" s="147" t="s">
        <v>872</v>
      </c>
      <c r="D388" s="148" t="s">
        <v>996</v>
      </c>
      <c r="E388" s="145">
        <v>8</v>
      </c>
      <c r="F388" s="146" t="s">
        <v>1260</v>
      </c>
      <c r="G388" s="70">
        <v>0</v>
      </c>
      <c r="H388" s="57">
        <v>0</v>
      </c>
      <c r="I388" s="57">
        <v>0</v>
      </c>
      <c r="J388" s="57">
        <v>0</v>
      </c>
      <c r="K388" s="70">
        <v>0</v>
      </c>
      <c r="L388" s="57">
        <v>0</v>
      </c>
      <c r="M388" s="57">
        <v>0</v>
      </c>
      <c r="N388" s="57">
        <v>0</v>
      </c>
      <c r="O388" s="70">
        <v>90.499999999999986</v>
      </c>
      <c r="P388" s="57">
        <v>9276249.9999999981</v>
      </c>
      <c r="Q388" s="57">
        <v>0</v>
      </c>
      <c r="R388" s="57">
        <v>9276250</v>
      </c>
      <c r="S388" s="70">
        <v>60.2</v>
      </c>
      <c r="T388" s="57">
        <v>6170500</v>
      </c>
      <c r="U388" s="57">
        <v>0</v>
      </c>
      <c r="V388" s="57">
        <v>6170499.9999999981</v>
      </c>
      <c r="W388" s="57"/>
      <c r="X388" s="57"/>
      <c r="Y388" s="57"/>
      <c r="Z388" s="57">
        <v>225000</v>
      </c>
      <c r="AA388" s="57">
        <v>0</v>
      </c>
      <c r="AB388" s="57">
        <v>225000</v>
      </c>
      <c r="AC388" s="59">
        <v>200</v>
      </c>
      <c r="AD388" s="59">
        <v>10</v>
      </c>
      <c r="AE388" s="59">
        <v>0</v>
      </c>
      <c r="AF388" s="59">
        <v>0</v>
      </c>
      <c r="AG388" s="59">
        <v>200</v>
      </c>
      <c r="AH388" s="59">
        <v>10</v>
      </c>
      <c r="AI388" s="57">
        <v>10500000</v>
      </c>
      <c r="AJ388" s="57">
        <v>0</v>
      </c>
      <c r="AK388" s="58">
        <v>1050000</v>
      </c>
      <c r="AL388" s="57">
        <v>9450000</v>
      </c>
      <c r="AM388" s="57">
        <v>0</v>
      </c>
      <c r="AN388" s="70">
        <v>300</v>
      </c>
      <c r="AO388" s="70">
        <v>503.3</v>
      </c>
      <c r="AP388" s="70">
        <v>0</v>
      </c>
      <c r="AQ388" s="57">
        <v>27750450</v>
      </c>
      <c r="AR388" s="57">
        <v>0</v>
      </c>
      <c r="AS388" s="57">
        <v>0</v>
      </c>
      <c r="AT388" s="57">
        <v>0</v>
      </c>
      <c r="AU388" s="57">
        <v>5733000</v>
      </c>
      <c r="AV388" s="58">
        <v>22017450</v>
      </c>
      <c r="AW388" s="58">
        <v>0</v>
      </c>
      <c r="AX388" s="58">
        <v>0</v>
      </c>
      <c r="AY388" s="57">
        <v>0</v>
      </c>
      <c r="AZ388" s="58">
        <v>0</v>
      </c>
      <c r="BA388" s="58">
        <v>0</v>
      </c>
      <c r="BB388" s="58">
        <v>37862950</v>
      </c>
      <c r="BC388" s="58">
        <v>0</v>
      </c>
      <c r="BD388" s="58">
        <v>0</v>
      </c>
      <c r="BE388" s="58">
        <v>37862950</v>
      </c>
      <c r="BF388" s="58">
        <v>0</v>
      </c>
      <c r="BG388" s="72">
        <v>300</v>
      </c>
      <c r="BH388" s="72">
        <v>664</v>
      </c>
      <c r="BI388" s="72">
        <v>364</v>
      </c>
      <c r="BJ388" s="72">
        <v>121.33333333333334</v>
      </c>
      <c r="BK388" s="72">
        <v>654</v>
      </c>
      <c r="BL388" s="72">
        <v>354</v>
      </c>
      <c r="BM388" s="72">
        <v>118</v>
      </c>
      <c r="BN388" s="150" t="s">
        <v>1364</v>
      </c>
      <c r="BO388" s="72" t="s">
        <v>1474</v>
      </c>
    </row>
    <row r="389" spans="1:67" ht="27.6" customHeight="1">
      <c r="A389" s="55">
        <v>380</v>
      </c>
      <c r="B389" s="145" t="s">
        <v>310</v>
      </c>
      <c r="C389" s="147" t="s">
        <v>1001</v>
      </c>
      <c r="D389" s="148" t="s">
        <v>749</v>
      </c>
      <c r="E389" s="145">
        <v>8</v>
      </c>
      <c r="F389" s="146" t="s">
        <v>1262</v>
      </c>
      <c r="G389" s="70">
        <v>32.799999999999997</v>
      </c>
      <c r="H389" s="57">
        <v>3362000</v>
      </c>
      <c r="I389" s="57">
        <v>0</v>
      </c>
      <c r="J389" s="57">
        <v>3362000</v>
      </c>
      <c r="K389" s="70">
        <v>0</v>
      </c>
      <c r="L389" s="57">
        <v>0</v>
      </c>
      <c r="M389" s="57">
        <v>0</v>
      </c>
      <c r="N389" s="57">
        <v>0</v>
      </c>
      <c r="O389" s="70">
        <v>0</v>
      </c>
      <c r="P389" s="57">
        <v>0</v>
      </c>
      <c r="Q389" s="57">
        <v>0</v>
      </c>
      <c r="R389" s="57">
        <v>0</v>
      </c>
      <c r="S389" s="70">
        <v>30.1</v>
      </c>
      <c r="T389" s="57">
        <v>3085250</v>
      </c>
      <c r="U389" s="57">
        <v>0</v>
      </c>
      <c r="V389" s="57">
        <v>3085250</v>
      </c>
      <c r="W389" s="57"/>
      <c r="X389" s="57"/>
      <c r="Y389" s="57"/>
      <c r="Z389" s="57">
        <v>136000</v>
      </c>
      <c r="AA389" s="57">
        <v>0</v>
      </c>
      <c r="AB389" s="57">
        <v>136000</v>
      </c>
      <c r="AC389" s="59">
        <v>206</v>
      </c>
      <c r="AD389" s="59">
        <v>11</v>
      </c>
      <c r="AE389" s="59">
        <v>60</v>
      </c>
      <c r="AF389" s="59">
        <v>3</v>
      </c>
      <c r="AG389" s="59">
        <v>146</v>
      </c>
      <c r="AH389" s="59">
        <v>8</v>
      </c>
      <c r="AI389" s="57">
        <v>7750000</v>
      </c>
      <c r="AJ389" s="57">
        <v>0</v>
      </c>
      <c r="AK389" s="58">
        <v>2100000</v>
      </c>
      <c r="AL389" s="57">
        <v>5650000</v>
      </c>
      <c r="AM389" s="57">
        <v>0</v>
      </c>
      <c r="AN389" s="70">
        <v>300</v>
      </c>
      <c r="AO389" s="70">
        <v>175.1</v>
      </c>
      <c r="AP389" s="70">
        <v>74.7</v>
      </c>
      <c r="AQ389" s="57">
        <v>1670900</v>
      </c>
      <c r="AR389" s="57">
        <v>0</v>
      </c>
      <c r="AS389" s="57">
        <v>0</v>
      </c>
      <c r="AT389" s="57">
        <v>0</v>
      </c>
      <c r="AU389" s="57">
        <v>0</v>
      </c>
      <c r="AV389" s="58">
        <v>1670900</v>
      </c>
      <c r="AW389" s="58">
        <v>0</v>
      </c>
      <c r="AX389" s="58">
        <v>0</v>
      </c>
      <c r="AY389" s="57">
        <v>0</v>
      </c>
      <c r="AZ389" s="58">
        <v>0</v>
      </c>
      <c r="BA389" s="58">
        <v>0</v>
      </c>
      <c r="BB389" s="58">
        <v>10542150</v>
      </c>
      <c r="BC389" s="58">
        <v>0</v>
      </c>
      <c r="BD389" s="58">
        <v>0</v>
      </c>
      <c r="BE389" s="58">
        <v>10542150</v>
      </c>
      <c r="BF389" s="58">
        <v>0</v>
      </c>
      <c r="BG389" s="72">
        <v>300</v>
      </c>
      <c r="BH389" s="72">
        <v>323.7</v>
      </c>
      <c r="BI389" s="72">
        <v>23.699999999999989</v>
      </c>
      <c r="BJ389" s="72">
        <v>7.8999999999999959</v>
      </c>
      <c r="BK389" s="72">
        <v>312.7</v>
      </c>
      <c r="BL389" s="72">
        <v>12.699999999999989</v>
      </c>
      <c r="BM389" s="72">
        <v>4.233333333333329</v>
      </c>
      <c r="BN389" s="150" t="s">
        <v>1365</v>
      </c>
      <c r="BO389" s="72" t="s">
        <v>1474</v>
      </c>
    </row>
    <row r="390" spans="1:67" ht="27.6" customHeight="1">
      <c r="A390" s="55">
        <v>381</v>
      </c>
      <c r="B390" s="145" t="s">
        <v>311</v>
      </c>
      <c r="C390" s="147" t="s">
        <v>1000</v>
      </c>
      <c r="D390" s="148" t="s">
        <v>710</v>
      </c>
      <c r="E390" s="145">
        <v>8</v>
      </c>
      <c r="F390" s="146" t="s">
        <v>1262</v>
      </c>
      <c r="G390" s="70">
        <v>0</v>
      </c>
      <c r="H390" s="57">
        <v>0</v>
      </c>
      <c r="I390" s="57">
        <v>0</v>
      </c>
      <c r="J390" s="57">
        <v>0</v>
      </c>
      <c r="K390" s="70">
        <v>0</v>
      </c>
      <c r="L390" s="57">
        <v>0</v>
      </c>
      <c r="M390" s="57">
        <v>0</v>
      </c>
      <c r="N390" s="57">
        <v>0</v>
      </c>
      <c r="O390" s="70">
        <v>30.3</v>
      </c>
      <c r="P390" s="57">
        <v>3105750</v>
      </c>
      <c r="Q390" s="57">
        <v>0</v>
      </c>
      <c r="R390" s="57">
        <v>3105750</v>
      </c>
      <c r="S390" s="70">
        <v>30.3</v>
      </c>
      <c r="T390" s="57">
        <v>3105750</v>
      </c>
      <c r="U390" s="57">
        <v>0</v>
      </c>
      <c r="V390" s="57">
        <v>3105750</v>
      </c>
      <c r="W390" s="57"/>
      <c r="X390" s="57"/>
      <c r="Y390" s="57"/>
      <c r="Z390" s="57">
        <v>119500</v>
      </c>
      <c r="AA390" s="57">
        <v>0</v>
      </c>
      <c r="AB390" s="57">
        <v>119500</v>
      </c>
      <c r="AC390" s="59">
        <v>166</v>
      </c>
      <c r="AD390" s="59">
        <v>9</v>
      </c>
      <c r="AE390" s="59">
        <v>166</v>
      </c>
      <c r="AF390" s="59">
        <v>9</v>
      </c>
      <c r="AG390" s="59">
        <v>0</v>
      </c>
      <c r="AH390" s="59">
        <v>0</v>
      </c>
      <c r="AI390" s="57">
        <v>0</v>
      </c>
      <c r="AJ390" s="57">
        <v>0</v>
      </c>
      <c r="AK390" s="58">
        <v>650000</v>
      </c>
      <c r="AL390" s="57">
        <v>0</v>
      </c>
      <c r="AM390" s="57">
        <v>650000</v>
      </c>
      <c r="AN390" s="70">
        <v>240</v>
      </c>
      <c r="AO390" s="70">
        <v>85.8</v>
      </c>
      <c r="AP390" s="70">
        <v>0</v>
      </c>
      <c r="AQ390" s="57">
        <v>1811300</v>
      </c>
      <c r="AR390" s="57">
        <v>0</v>
      </c>
      <c r="AS390" s="57">
        <v>0</v>
      </c>
      <c r="AT390" s="57">
        <v>0</v>
      </c>
      <c r="AU390" s="57">
        <v>0</v>
      </c>
      <c r="AV390" s="58">
        <v>1811300</v>
      </c>
      <c r="AW390" s="58">
        <v>0</v>
      </c>
      <c r="AX390" s="58">
        <v>0</v>
      </c>
      <c r="AY390" s="57">
        <v>0</v>
      </c>
      <c r="AZ390" s="58">
        <v>0</v>
      </c>
      <c r="BA390" s="58">
        <v>0</v>
      </c>
      <c r="BB390" s="58">
        <v>5036550</v>
      </c>
      <c r="BC390" s="58">
        <v>650000</v>
      </c>
      <c r="BD390" s="58">
        <v>0</v>
      </c>
      <c r="BE390" s="58">
        <v>4386550</v>
      </c>
      <c r="BF390" s="58">
        <v>0</v>
      </c>
      <c r="BG390" s="72">
        <v>240</v>
      </c>
      <c r="BH390" s="72">
        <v>155.39999999999998</v>
      </c>
      <c r="BI390" s="72">
        <v>0</v>
      </c>
      <c r="BJ390" s="72">
        <v>0</v>
      </c>
      <c r="BK390" s="72">
        <v>146.4</v>
      </c>
      <c r="BL390" s="72">
        <v>0</v>
      </c>
      <c r="BM390" s="72">
        <v>0</v>
      </c>
      <c r="BN390" s="150" t="s">
        <v>1365</v>
      </c>
      <c r="BO390" s="72" t="s">
        <v>1474</v>
      </c>
    </row>
    <row r="391" spans="1:67" ht="27.6" customHeight="1">
      <c r="A391" s="55">
        <v>382</v>
      </c>
      <c r="B391" s="145" t="s">
        <v>312</v>
      </c>
      <c r="C391" s="147" t="s">
        <v>616</v>
      </c>
      <c r="D391" s="148" t="s">
        <v>649</v>
      </c>
      <c r="E391" s="145">
        <v>8</v>
      </c>
      <c r="F391" s="146" t="s">
        <v>1262</v>
      </c>
      <c r="G391" s="70">
        <v>0</v>
      </c>
      <c r="H391" s="57">
        <v>0</v>
      </c>
      <c r="I391" s="57">
        <v>0</v>
      </c>
      <c r="J391" s="57">
        <v>0</v>
      </c>
      <c r="K391" s="70">
        <v>0</v>
      </c>
      <c r="L391" s="57">
        <v>0</v>
      </c>
      <c r="M391" s="57">
        <v>0</v>
      </c>
      <c r="N391" s="57">
        <v>0</v>
      </c>
      <c r="O391" s="70">
        <v>90.8</v>
      </c>
      <c r="P391" s="57">
        <v>9307000</v>
      </c>
      <c r="Q391" s="57">
        <v>0</v>
      </c>
      <c r="R391" s="57">
        <v>9307000</v>
      </c>
      <c r="S391" s="70">
        <v>0</v>
      </c>
      <c r="T391" s="57">
        <v>0</v>
      </c>
      <c r="U391" s="57">
        <v>0</v>
      </c>
      <c r="V391" s="57">
        <v>0</v>
      </c>
      <c r="W391" s="57"/>
      <c r="X391" s="57"/>
      <c r="Y391" s="57"/>
      <c r="Z391" s="57">
        <v>112500</v>
      </c>
      <c r="AA391" s="57">
        <v>0</v>
      </c>
      <c r="AB391" s="57">
        <v>112500</v>
      </c>
      <c r="AC391" s="59">
        <v>160</v>
      </c>
      <c r="AD391" s="59">
        <v>8</v>
      </c>
      <c r="AE391" s="59">
        <v>40</v>
      </c>
      <c r="AF391" s="59">
        <v>2</v>
      </c>
      <c r="AG391" s="59">
        <v>120</v>
      </c>
      <c r="AH391" s="59">
        <v>6</v>
      </c>
      <c r="AI391" s="57">
        <v>6300000</v>
      </c>
      <c r="AJ391" s="57">
        <v>0</v>
      </c>
      <c r="AK391" s="58">
        <v>2100000</v>
      </c>
      <c r="AL391" s="57">
        <v>4200000</v>
      </c>
      <c r="AM391" s="57">
        <v>0</v>
      </c>
      <c r="AN391" s="70">
        <v>255</v>
      </c>
      <c r="AO391" s="70">
        <v>208.60000000000002</v>
      </c>
      <c r="AP391" s="70">
        <v>25.2</v>
      </c>
      <c r="AQ391" s="57">
        <v>2566200</v>
      </c>
      <c r="AR391" s="57">
        <v>0</v>
      </c>
      <c r="AS391" s="57">
        <v>0</v>
      </c>
      <c r="AT391" s="57">
        <v>0</v>
      </c>
      <c r="AU391" s="57">
        <v>0</v>
      </c>
      <c r="AV391" s="58">
        <v>2566200</v>
      </c>
      <c r="AW391" s="58">
        <v>0</v>
      </c>
      <c r="AX391" s="58">
        <v>0</v>
      </c>
      <c r="AY391" s="57">
        <v>0</v>
      </c>
      <c r="AZ391" s="58">
        <v>0</v>
      </c>
      <c r="BA391" s="58">
        <v>0</v>
      </c>
      <c r="BB391" s="58">
        <v>6878700</v>
      </c>
      <c r="BC391" s="58">
        <v>0</v>
      </c>
      <c r="BD391" s="58">
        <v>0</v>
      </c>
      <c r="BE391" s="58">
        <v>6878700</v>
      </c>
      <c r="BF391" s="58">
        <v>0</v>
      </c>
      <c r="BG391" s="72">
        <v>255</v>
      </c>
      <c r="BH391" s="72">
        <v>332.6</v>
      </c>
      <c r="BI391" s="72">
        <v>77.600000000000023</v>
      </c>
      <c r="BJ391" s="72">
        <v>30.431372549019613</v>
      </c>
      <c r="BK391" s="72">
        <v>324.60000000000002</v>
      </c>
      <c r="BL391" s="72">
        <v>69.600000000000023</v>
      </c>
      <c r="BM391" s="72">
        <v>27.29411764705883</v>
      </c>
      <c r="BN391" s="150" t="s">
        <v>1365</v>
      </c>
      <c r="BO391" s="72" t="s">
        <v>1474</v>
      </c>
    </row>
    <row r="392" spans="1:67" ht="27.6" customHeight="1">
      <c r="A392" s="55">
        <v>383</v>
      </c>
      <c r="B392" s="145" t="s">
        <v>608</v>
      </c>
      <c r="C392" s="147" t="s">
        <v>1002</v>
      </c>
      <c r="D392" s="148" t="s">
        <v>645</v>
      </c>
      <c r="E392" s="145">
        <v>8</v>
      </c>
      <c r="F392" s="146" t="s">
        <v>1262</v>
      </c>
      <c r="G392" s="70">
        <v>0</v>
      </c>
      <c r="H392" s="57">
        <v>0</v>
      </c>
      <c r="I392" s="57">
        <v>0</v>
      </c>
      <c r="J392" s="57">
        <v>0</v>
      </c>
      <c r="K392" s="70">
        <v>0</v>
      </c>
      <c r="L392" s="57">
        <v>0</v>
      </c>
      <c r="M392" s="57">
        <v>0</v>
      </c>
      <c r="N392" s="57">
        <v>0</v>
      </c>
      <c r="O392" s="70">
        <v>0</v>
      </c>
      <c r="P392" s="57">
        <v>0</v>
      </c>
      <c r="Q392" s="57">
        <v>0</v>
      </c>
      <c r="R392" s="57">
        <v>0</v>
      </c>
      <c r="S392" s="70">
        <v>15.1</v>
      </c>
      <c r="T392" s="57">
        <v>1547750</v>
      </c>
      <c r="U392" s="57">
        <v>0</v>
      </c>
      <c r="V392" s="57">
        <v>1547750</v>
      </c>
      <c r="W392" s="57"/>
      <c r="X392" s="57"/>
      <c r="Y392" s="57"/>
      <c r="Z392" s="57">
        <v>112500</v>
      </c>
      <c r="AA392" s="57">
        <v>0</v>
      </c>
      <c r="AB392" s="57">
        <v>112500</v>
      </c>
      <c r="AC392" s="59">
        <v>140</v>
      </c>
      <c r="AD392" s="59">
        <v>7</v>
      </c>
      <c r="AE392" s="59">
        <v>100</v>
      </c>
      <c r="AF392" s="59">
        <v>5</v>
      </c>
      <c r="AG392" s="59">
        <v>40</v>
      </c>
      <c r="AH392" s="59">
        <v>2</v>
      </c>
      <c r="AI392" s="57">
        <v>2100000</v>
      </c>
      <c r="AJ392" s="57">
        <v>0</v>
      </c>
      <c r="AK392" s="58">
        <v>1050000</v>
      </c>
      <c r="AL392" s="57">
        <v>1050000</v>
      </c>
      <c r="AM392" s="57">
        <v>0</v>
      </c>
      <c r="AN392" s="70">
        <v>300</v>
      </c>
      <c r="AO392" s="70">
        <v>212.9</v>
      </c>
      <c r="AP392" s="70">
        <v>0</v>
      </c>
      <c r="AQ392" s="57">
        <v>1651200</v>
      </c>
      <c r="AR392" s="57">
        <v>0</v>
      </c>
      <c r="AS392" s="57">
        <v>0</v>
      </c>
      <c r="AT392" s="57">
        <v>0</v>
      </c>
      <c r="AU392" s="57">
        <v>0</v>
      </c>
      <c r="AV392" s="58">
        <v>1651200</v>
      </c>
      <c r="AW392" s="58">
        <v>0</v>
      </c>
      <c r="AX392" s="58">
        <v>0</v>
      </c>
      <c r="AY392" s="57">
        <v>0</v>
      </c>
      <c r="AZ392" s="58">
        <v>0</v>
      </c>
      <c r="BA392" s="58">
        <v>0</v>
      </c>
      <c r="BB392" s="58">
        <v>4361450</v>
      </c>
      <c r="BC392" s="58">
        <v>0</v>
      </c>
      <c r="BD392" s="58">
        <v>0</v>
      </c>
      <c r="BE392" s="58">
        <v>4361450</v>
      </c>
      <c r="BF392" s="58">
        <v>0</v>
      </c>
      <c r="BG392" s="72">
        <v>300</v>
      </c>
      <c r="BH392" s="72">
        <v>235</v>
      </c>
      <c r="BI392" s="72">
        <v>0</v>
      </c>
      <c r="BJ392" s="72">
        <v>0</v>
      </c>
      <c r="BK392" s="72">
        <v>228</v>
      </c>
      <c r="BL392" s="72">
        <v>0</v>
      </c>
      <c r="BM392" s="72">
        <v>0</v>
      </c>
      <c r="BN392" s="150" t="s">
        <v>1365</v>
      </c>
      <c r="BO392" s="72" t="s">
        <v>1474</v>
      </c>
    </row>
    <row r="393" spans="1:67" ht="27.6" customHeight="1">
      <c r="A393" s="55">
        <v>384</v>
      </c>
      <c r="B393" s="145" t="s">
        <v>1176</v>
      </c>
      <c r="C393" s="147" t="s">
        <v>1061</v>
      </c>
      <c r="D393" s="148" t="s">
        <v>1104</v>
      </c>
      <c r="E393" s="145">
        <v>8</v>
      </c>
      <c r="F393" s="146" t="s">
        <v>1262</v>
      </c>
      <c r="G393" s="70">
        <v>0</v>
      </c>
      <c r="H393" s="57">
        <v>0</v>
      </c>
      <c r="I393" s="57">
        <v>0</v>
      </c>
      <c r="J393" s="57">
        <v>0</v>
      </c>
      <c r="K393" s="70">
        <v>0</v>
      </c>
      <c r="L393" s="57">
        <v>0</v>
      </c>
      <c r="M393" s="57">
        <v>0</v>
      </c>
      <c r="N393" s="57">
        <v>0</v>
      </c>
      <c r="O393" s="70">
        <v>0</v>
      </c>
      <c r="P393" s="57">
        <v>0</v>
      </c>
      <c r="Q393" s="57">
        <v>0</v>
      </c>
      <c r="R393" s="57">
        <v>0</v>
      </c>
      <c r="S393" s="70">
        <v>0</v>
      </c>
      <c r="T393" s="57">
        <v>0</v>
      </c>
      <c r="U393" s="57">
        <v>0</v>
      </c>
      <c r="V393" s="57">
        <v>0</v>
      </c>
      <c r="W393" s="57"/>
      <c r="X393" s="57"/>
      <c r="Y393" s="57"/>
      <c r="Z393" s="57">
        <v>112500</v>
      </c>
      <c r="AA393" s="57">
        <v>0</v>
      </c>
      <c r="AB393" s="57">
        <v>112500</v>
      </c>
      <c r="AC393" s="59">
        <v>202</v>
      </c>
      <c r="AD393" s="59">
        <v>15</v>
      </c>
      <c r="AE393" s="59">
        <v>6</v>
      </c>
      <c r="AF393" s="59">
        <v>1</v>
      </c>
      <c r="AG393" s="59">
        <v>196</v>
      </c>
      <c r="AH393" s="59">
        <v>14</v>
      </c>
      <c r="AI393" s="57">
        <v>10800000</v>
      </c>
      <c r="AJ393" s="57">
        <v>0</v>
      </c>
      <c r="AK393" s="58">
        <v>1850000</v>
      </c>
      <c r="AL393" s="57">
        <v>8950000</v>
      </c>
      <c r="AM393" s="57">
        <v>0</v>
      </c>
      <c r="AN393" s="70">
        <v>280</v>
      </c>
      <c r="AO393" s="70">
        <v>277.7</v>
      </c>
      <c r="AP393" s="70">
        <v>0</v>
      </c>
      <c r="AQ393" s="57">
        <v>473600</v>
      </c>
      <c r="AR393" s="57">
        <v>0</v>
      </c>
      <c r="AS393" s="57">
        <v>0</v>
      </c>
      <c r="AT393" s="57">
        <v>0</v>
      </c>
      <c r="AU393" s="57">
        <v>0</v>
      </c>
      <c r="AV393" s="58">
        <v>473600</v>
      </c>
      <c r="AW393" s="58">
        <v>0</v>
      </c>
      <c r="AX393" s="58">
        <v>0</v>
      </c>
      <c r="AY393" s="57">
        <v>0</v>
      </c>
      <c r="AZ393" s="58">
        <v>0</v>
      </c>
      <c r="BA393" s="58">
        <v>0</v>
      </c>
      <c r="BB393" s="58">
        <v>9536100</v>
      </c>
      <c r="BC393" s="58"/>
      <c r="BD393" s="58"/>
      <c r="BE393" s="58">
        <v>9536100</v>
      </c>
      <c r="BF393" s="58"/>
      <c r="BG393" s="72">
        <v>280</v>
      </c>
      <c r="BH393" s="72">
        <v>292.7</v>
      </c>
      <c r="BI393" s="72">
        <v>12.699999999999989</v>
      </c>
      <c r="BJ393" s="72">
        <v>4.535714285714282</v>
      </c>
      <c r="BK393" s="72">
        <v>277.7</v>
      </c>
      <c r="BL393" s="72">
        <v>0</v>
      </c>
      <c r="BM393" s="72">
        <v>0</v>
      </c>
      <c r="BN393" s="150" t="s">
        <v>1365</v>
      </c>
      <c r="BO393" s="72" t="s">
        <v>1474</v>
      </c>
    </row>
    <row r="394" spans="1:67" ht="27.6" customHeight="1">
      <c r="A394" s="55">
        <v>385</v>
      </c>
      <c r="B394" s="145" t="s">
        <v>1177</v>
      </c>
      <c r="C394" s="147" t="s">
        <v>1178</v>
      </c>
      <c r="D394" s="148" t="s">
        <v>1179</v>
      </c>
      <c r="E394" s="145">
        <v>8</v>
      </c>
      <c r="F394" s="146" t="s">
        <v>1262</v>
      </c>
      <c r="G394" s="70">
        <v>0</v>
      </c>
      <c r="H394" s="57">
        <v>0</v>
      </c>
      <c r="I394" s="57">
        <v>0</v>
      </c>
      <c r="J394" s="57">
        <v>0</v>
      </c>
      <c r="K394" s="70">
        <v>0</v>
      </c>
      <c r="L394" s="57">
        <v>0</v>
      </c>
      <c r="M394" s="57">
        <v>0</v>
      </c>
      <c r="N394" s="57">
        <v>0</v>
      </c>
      <c r="O394" s="70">
        <v>30.1</v>
      </c>
      <c r="P394" s="57">
        <v>3085250</v>
      </c>
      <c r="Q394" s="57">
        <v>0</v>
      </c>
      <c r="R394" s="57">
        <v>3085250</v>
      </c>
      <c r="S394" s="70">
        <v>0</v>
      </c>
      <c r="T394" s="57">
        <v>0</v>
      </c>
      <c r="U394" s="57">
        <v>0</v>
      </c>
      <c r="V394" s="57">
        <v>0</v>
      </c>
      <c r="W394" s="57"/>
      <c r="X394" s="57"/>
      <c r="Y394" s="57"/>
      <c r="Z394" s="57">
        <v>0</v>
      </c>
      <c r="AA394" s="57">
        <v>0</v>
      </c>
      <c r="AB394" s="57">
        <v>0</v>
      </c>
      <c r="AC394" s="59">
        <v>160</v>
      </c>
      <c r="AD394" s="59">
        <v>8</v>
      </c>
      <c r="AE394" s="59">
        <v>100</v>
      </c>
      <c r="AF394" s="59">
        <v>5</v>
      </c>
      <c r="AG394" s="59">
        <v>60</v>
      </c>
      <c r="AH394" s="59">
        <v>3</v>
      </c>
      <c r="AI394" s="57">
        <v>3150000</v>
      </c>
      <c r="AJ394" s="57">
        <v>0</v>
      </c>
      <c r="AK394" s="58">
        <v>1050000</v>
      </c>
      <c r="AL394" s="57">
        <v>2100000</v>
      </c>
      <c r="AM394" s="57">
        <v>0</v>
      </c>
      <c r="AN394" s="70">
        <v>300</v>
      </c>
      <c r="AO394" s="70">
        <v>209.7</v>
      </c>
      <c r="AP394" s="70">
        <v>0</v>
      </c>
      <c r="AQ394" s="57">
        <v>1324050</v>
      </c>
      <c r="AR394" s="57">
        <v>0</v>
      </c>
      <c r="AS394" s="57">
        <v>0</v>
      </c>
      <c r="AT394" s="57">
        <v>0</v>
      </c>
      <c r="AU394" s="57">
        <v>0</v>
      </c>
      <c r="AV394" s="58">
        <v>1324050</v>
      </c>
      <c r="AW394" s="58">
        <v>0</v>
      </c>
      <c r="AX394" s="58">
        <v>0</v>
      </c>
      <c r="AY394" s="57">
        <v>0</v>
      </c>
      <c r="AZ394" s="58">
        <v>0</v>
      </c>
      <c r="BA394" s="58">
        <v>0</v>
      </c>
      <c r="BB394" s="58">
        <v>3424050</v>
      </c>
      <c r="BC394" s="58">
        <v>0</v>
      </c>
      <c r="BD394" s="58">
        <v>0</v>
      </c>
      <c r="BE394" s="58">
        <v>3424050</v>
      </c>
      <c r="BF394" s="58">
        <v>0</v>
      </c>
      <c r="BG394" s="72">
        <v>300</v>
      </c>
      <c r="BH394" s="72">
        <v>247.79999999999998</v>
      </c>
      <c r="BI394" s="72">
        <v>0</v>
      </c>
      <c r="BJ394" s="72">
        <v>0</v>
      </c>
      <c r="BK394" s="72">
        <v>239.79999999999998</v>
      </c>
      <c r="BL394" s="72">
        <v>0</v>
      </c>
      <c r="BM394" s="72">
        <v>0</v>
      </c>
      <c r="BN394" s="150" t="s">
        <v>1365</v>
      </c>
      <c r="BO394" s="72" t="s">
        <v>1474</v>
      </c>
    </row>
    <row r="395" spans="1:67" ht="27.6" customHeight="1">
      <c r="A395" s="55">
        <v>386</v>
      </c>
      <c r="B395" s="145" t="s">
        <v>313</v>
      </c>
      <c r="C395" s="147" t="s">
        <v>1003</v>
      </c>
      <c r="D395" s="148" t="s">
        <v>1004</v>
      </c>
      <c r="E395" s="145">
        <v>8</v>
      </c>
      <c r="F395" s="146" t="s">
        <v>1263</v>
      </c>
      <c r="G395" s="70">
        <v>0</v>
      </c>
      <c r="H395" s="57">
        <v>0</v>
      </c>
      <c r="I395" s="57">
        <v>0</v>
      </c>
      <c r="J395" s="57">
        <v>0</v>
      </c>
      <c r="K395" s="70">
        <v>0</v>
      </c>
      <c r="L395" s="57">
        <v>0</v>
      </c>
      <c r="M395" s="57">
        <v>0</v>
      </c>
      <c r="N395" s="57">
        <v>0</v>
      </c>
      <c r="O395" s="70">
        <v>0</v>
      </c>
      <c r="P395" s="57">
        <v>0</v>
      </c>
      <c r="Q395" s="57">
        <v>0</v>
      </c>
      <c r="R395" s="57">
        <v>0</v>
      </c>
      <c r="S395" s="70">
        <v>30.1</v>
      </c>
      <c r="T395" s="57">
        <v>3085250</v>
      </c>
      <c r="U395" s="57">
        <v>0</v>
      </c>
      <c r="V395" s="57">
        <v>3085250</v>
      </c>
      <c r="W395" s="57"/>
      <c r="X395" s="57"/>
      <c r="Y395" s="57"/>
      <c r="Z395" s="57">
        <v>0</v>
      </c>
      <c r="AA395" s="57">
        <v>0</v>
      </c>
      <c r="AB395" s="57">
        <v>0</v>
      </c>
      <c r="AC395" s="59">
        <v>86</v>
      </c>
      <c r="AD395" s="59">
        <v>8</v>
      </c>
      <c r="AE395" s="59">
        <v>0</v>
      </c>
      <c r="AF395" s="59">
        <v>0</v>
      </c>
      <c r="AG395" s="59">
        <v>86</v>
      </c>
      <c r="AH395" s="59">
        <v>8</v>
      </c>
      <c r="AI395" s="57">
        <v>4600000</v>
      </c>
      <c r="AJ395" s="57">
        <v>0</v>
      </c>
      <c r="AK395" s="58">
        <v>1050000</v>
      </c>
      <c r="AL395" s="57">
        <v>3550000</v>
      </c>
      <c r="AM395" s="57">
        <v>0</v>
      </c>
      <c r="AN395" s="70">
        <v>300</v>
      </c>
      <c r="AO395" s="70">
        <v>374.9</v>
      </c>
      <c r="AP395" s="70">
        <v>40.1</v>
      </c>
      <c r="AQ395" s="57">
        <v>15697500</v>
      </c>
      <c r="AR395" s="57">
        <v>0</v>
      </c>
      <c r="AS395" s="57">
        <v>0</v>
      </c>
      <c r="AT395" s="57">
        <v>0</v>
      </c>
      <c r="AU395" s="57">
        <v>0</v>
      </c>
      <c r="AV395" s="58">
        <v>15697500</v>
      </c>
      <c r="AW395" s="58">
        <v>0</v>
      </c>
      <c r="AX395" s="58">
        <v>0</v>
      </c>
      <c r="AY395" s="57">
        <v>0</v>
      </c>
      <c r="AZ395" s="58">
        <v>0</v>
      </c>
      <c r="BA395" s="58">
        <v>0</v>
      </c>
      <c r="BB395" s="58">
        <v>22332750</v>
      </c>
      <c r="BC395" s="58">
        <v>0</v>
      </c>
      <c r="BD395" s="58">
        <v>0</v>
      </c>
      <c r="BE395" s="58">
        <v>22332750</v>
      </c>
      <c r="BF395" s="58">
        <v>0</v>
      </c>
      <c r="BG395" s="72">
        <v>300</v>
      </c>
      <c r="BH395" s="72">
        <v>453.1</v>
      </c>
      <c r="BI395" s="72">
        <v>153.10000000000002</v>
      </c>
      <c r="BJ395" s="72">
        <v>51.033333333333339</v>
      </c>
      <c r="BK395" s="72">
        <v>445.1</v>
      </c>
      <c r="BL395" s="72">
        <v>145.10000000000002</v>
      </c>
      <c r="BM395" s="72">
        <v>48.366666666666674</v>
      </c>
      <c r="BN395" s="150" t="s">
        <v>1366</v>
      </c>
      <c r="BO395" s="72" t="s">
        <v>1474</v>
      </c>
    </row>
    <row r="396" spans="1:67" ht="27.6" customHeight="1">
      <c r="A396" s="55">
        <v>387</v>
      </c>
      <c r="B396" s="145" t="s">
        <v>314</v>
      </c>
      <c r="C396" s="147" t="s">
        <v>857</v>
      </c>
      <c r="D396" s="148" t="s">
        <v>747</v>
      </c>
      <c r="E396" s="145">
        <v>8</v>
      </c>
      <c r="F396" s="146" t="s">
        <v>1263</v>
      </c>
      <c r="G396" s="70">
        <v>0</v>
      </c>
      <c r="H396" s="57">
        <v>0</v>
      </c>
      <c r="I396" s="57">
        <v>0</v>
      </c>
      <c r="J396" s="57">
        <v>0</v>
      </c>
      <c r="K396" s="70">
        <v>0</v>
      </c>
      <c r="L396" s="57">
        <v>0</v>
      </c>
      <c r="M396" s="57">
        <v>0</v>
      </c>
      <c r="N396" s="57">
        <v>0</v>
      </c>
      <c r="O396" s="70">
        <v>60.900000000000006</v>
      </c>
      <c r="P396" s="57">
        <v>6242250.0000000009</v>
      </c>
      <c r="Q396" s="57">
        <v>0</v>
      </c>
      <c r="R396" s="57">
        <v>6242250</v>
      </c>
      <c r="S396" s="70">
        <v>30.3</v>
      </c>
      <c r="T396" s="57">
        <v>3105750</v>
      </c>
      <c r="U396" s="57">
        <v>0</v>
      </c>
      <c r="V396" s="57">
        <v>3105750</v>
      </c>
      <c r="W396" s="57"/>
      <c r="X396" s="57"/>
      <c r="Y396" s="57"/>
      <c r="Z396" s="57">
        <v>119500</v>
      </c>
      <c r="AA396" s="57">
        <v>0</v>
      </c>
      <c r="AB396" s="57">
        <v>119500</v>
      </c>
      <c r="AC396" s="59">
        <v>48</v>
      </c>
      <c r="AD396" s="59">
        <v>8</v>
      </c>
      <c r="AE396" s="59">
        <v>0</v>
      </c>
      <c r="AF396" s="59">
        <v>0</v>
      </c>
      <c r="AG396" s="59">
        <v>48</v>
      </c>
      <c r="AH396" s="59">
        <v>8</v>
      </c>
      <c r="AI396" s="57">
        <v>3200000</v>
      </c>
      <c r="AJ396" s="57">
        <v>0</v>
      </c>
      <c r="AK396" s="58">
        <v>400000</v>
      </c>
      <c r="AL396" s="57">
        <v>2800000</v>
      </c>
      <c r="AM396" s="57">
        <v>0</v>
      </c>
      <c r="AN396" s="70">
        <v>300</v>
      </c>
      <c r="AO396" s="70">
        <v>368.79999999999995</v>
      </c>
      <c r="AP396" s="70">
        <v>0</v>
      </c>
      <c r="AQ396" s="57">
        <v>9976000</v>
      </c>
      <c r="AR396" s="57">
        <v>0</v>
      </c>
      <c r="AS396" s="57">
        <v>0</v>
      </c>
      <c r="AT396" s="57">
        <v>0</v>
      </c>
      <c r="AU396" s="57">
        <v>0</v>
      </c>
      <c r="AV396" s="58">
        <v>9976000</v>
      </c>
      <c r="AW396" s="58">
        <v>0</v>
      </c>
      <c r="AX396" s="58">
        <v>0</v>
      </c>
      <c r="AY396" s="57">
        <v>0</v>
      </c>
      <c r="AZ396" s="58">
        <v>0</v>
      </c>
      <c r="BA396" s="58">
        <v>0</v>
      </c>
      <c r="BB396" s="58">
        <v>16001250</v>
      </c>
      <c r="BC396" s="58">
        <v>0</v>
      </c>
      <c r="BD396" s="58">
        <v>0</v>
      </c>
      <c r="BE396" s="58">
        <v>16001250</v>
      </c>
      <c r="BF396" s="58">
        <v>0</v>
      </c>
      <c r="BG396" s="72">
        <v>300</v>
      </c>
      <c r="BH396" s="72">
        <v>467.99999999999994</v>
      </c>
      <c r="BI396" s="72">
        <v>167.99999999999994</v>
      </c>
      <c r="BJ396" s="72">
        <v>55.999999999999986</v>
      </c>
      <c r="BK396" s="72">
        <v>459.99999999999994</v>
      </c>
      <c r="BL396" s="72">
        <v>159.99999999999994</v>
      </c>
      <c r="BM396" s="72">
        <v>53.333333333333307</v>
      </c>
      <c r="BN396" s="150" t="s">
        <v>1366</v>
      </c>
      <c r="BO396" s="72" t="s">
        <v>1474</v>
      </c>
    </row>
    <row r="397" spans="1:67" ht="27.6" customHeight="1">
      <c r="A397" s="55">
        <v>388</v>
      </c>
      <c r="B397" s="145" t="s">
        <v>315</v>
      </c>
      <c r="C397" s="147" t="s">
        <v>625</v>
      </c>
      <c r="D397" s="148" t="s">
        <v>1460</v>
      </c>
      <c r="E397" s="145">
        <v>8</v>
      </c>
      <c r="F397" s="146" t="s">
        <v>1263</v>
      </c>
      <c r="G397" s="70">
        <v>0</v>
      </c>
      <c r="H397" s="57">
        <v>0</v>
      </c>
      <c r="I397" s="57">
        <v>0</v>
      </c>
      <c r="J397" s="57">
        <v>0</v>
      </c>
      <c r="K397" s="70">
        <v>0</v>
      </c>
      <c r="L397" s="57">
        <v>0</v>
      </c>
      <c r="M397" s="57">
        <v>0</v>
      </c>
      <c r="N397" s="57">
        <v>0</v>
      </c>
      <c r="O397" s="70">
        <v>0</v>
      </c>
      <c r="P397" s="57">
        <v>0</v>
      </c>
      <c r="Q397" s="57">
        <v>0</v>
      </c>
      <c r="R397" s="57">
        <v>0</v>
      </c>
      <c r="S397" s="70">
        <v>0</v>
      </c>
      <c r="T397" s="57">
        <v>0</v>
      </c>
      <c r="U397" s="57">
        <v>0</v>
      </c>
      <c r="V397" s="57">
        <v>0</v>
      </c>
      <c r="W397" s="57"/>
      <c r="X397" s="57"/>
      <c r="Y397" s="57"/>
      <c r="Z397" s="57">
        <v>136000</v>
      </c>
      <c r="AA397" s="57">
        <v>0</v>
      </c>
      <c r="AB397" s="57">
        <v>136000</v>
      </c>
      <c r="AC397" s="59">
        <v>138</v>
      </c>
      <c r="AD397" s="59">
        <v>8</v>
      </c>
      <c r="AE397" s="59">
        <v>0</v>
      </c>
      <c r="AF397" s="59">
        <v>0</v>
      </c>
      <c r="AG397" s="59">
        <v>138</v>
      </c>
      <c r="AH397" s="59">
        <v>8</v>
      </c>
      <c r="AI397" s="57">
        <v>7400000</v>
      </c>
      <c r="AJ397" s="57">
        <v>0</v>
      </c>
      <c r="AK397" s="58">
        <v>3050000</v>
      </c>
      <c r="AL397" s="57">
        <v>4350000</v>
      </c>
      <c r="AM397" s="57">
        <v>0</v>
      </c>
      <c r="AN397" s="70">
        <v>240</v>
      </c>
      <c r="AO397" s="70">
        <v>139</v>
      </c>
      <c r="AP397" s="70">
        <v>311.8</v>
      </c>
      <c r="AQ397" s="57">
        <v>35941400</v>
      </c>
      <c r="AR397" s="57">
        <v>0</v>
      </c>
      <c r="AS397" s="57">
        <v>0</v>
      </c>
      <c r="AT397" s="57">
        <v>0</v>
      </c>
      <c r="AU397" s="57">
        <v>5814050</v>
      </c>
      <c r="AV397" s="58">
        <v>30127350</v>
      </c>
      <c r="AW397" s="58">
        <v>0</v>
      </c>
      <c r="AX397" s="58">
        <v>0</v>
      </c>
      <c r="AY397" s="57">
        <v>0</v>
      </c>
      <c r="AZ397" s="58">
        <v>0</v>
      </c>
      <c r="BA397" s="58">
        <v>0</v>
      </c>
      <c r="BB397" s="58">
        <v>34613350</v>
      </c>
      <c r="BC397" s="58">
        <v>0</v>
      </c>
      <c r="BD397" s="58">
        <v>0</v>
      </c>
      <c r="BE397" s="58">
        <v>34613350</v>
      </c>
      <c r="BF397" s="58">
        <v>0</v>
      </c>
      <c r="BG397" s="72">
        <v>240</v>
      </c>
      <c r="BH397" s="72">
        <v>458.8</v>
      </c>
      <c r="BI397" s="72">
        <v>218.8</v>
      </c>
      <c r="BJ397" s="72">
        <v>91.166666666666671</v>
      </c>
      <c r="BK397" s="72">
        <v>450.8</v>
      </c>
      <c r="BL397" s="72">
        <v>210.8</v>
      </c>
      <c r="BM397" s="72">
        <v>87.833333333333343</v>
      </c>
      <c r="BN397" s="150" t="s">
        <v>1366</v>
      </c>
      <c r="BO397" s="72" t="s">
        <v>1474</v>
      </c>
    </row>
    <row r="398" spans="1:67" ht="27.6" customHeight="1">
      <c r="A398" s="55">
        <v>389</v>
      </c>
      <c r="B398" s="145" t="s">
        <v>316</v>
      </c>
      <c r="C398" s="147" t="s">
        <v>1005</v>
      </c>
      <c r="D398" s="148" t="s">
        <v>623</v>
      </c>
      <c r="E398" s="145">
        <v>8</v>
      </c>
      <c r="F398" s="146" t="s">
        <v>1263</v>
      </c>
      <c r="G398" s="70">
        <v>0</v>
      </c>
      <c r="H398" s="57">
        <v>0</v>
      </c>
      <c r="I398" s="57">
        <v>0</v>
      </c>
      <c r="J398" s="57">
        <v>0</v>
      </c>
      <c r="K398" s="70">
        <v>0</v>
      </c>
      <c r="L398" s="57">
        <v>0</v>
      </c>
      <c r="M398" s="57">
        <v>0</v>
      </c>
      <c r="N398" s="57">
        <v>0</v>
      </c>
      <c r="O398" s="70">
        <v>0</v>
      </c>
      <c r="P398" s="57">
        <v>0</v>
      </c>
      <c r="Q398" s="57">
        <v>0</v>
      </c>
      <c r="R398" s="57">
        <v>0</v>
      </c>
      <c r="S398" s="70">
        <v>30.1</v>
      </c>
      <c r="T398" s="57">
        <v>3085250</v>
      </c>
      <c r="U398" s="57">
        <v>0</v>
      </c>
      <c r="V398" s="57">
        <v>3085250</v>
      </c>
      <c r="W398" s="57"/>
      <c r="X398" s="57"/>
      <c r="Y398" s="57"/>
      <c r="Z398" s="57">
        <v>112500</v>
      </c>
      <c r="AA398" s="57">
        <v>0</v>
      </c>
      <c r="AB398" s="57">
        <v>112500</v>
      </c>
      <c r="AC398" s="59">
        <v>120</v>
      </c>
      <c r="AD398" s="59">
        <v>6</v>
      </c>
      <c r="AE398" s="59">
        <v>0</v>
      </c>
      <c r="AF398" s="59">
        <v>0</v>
      </c>
      <c r="AG398" s="59">
        <v>120</v>
      </c>
      <c r="AH398" s="59">
        <v>6</v>
      </c>
      <c r="AI398" s="57">
        <v>6300000</v>
      </c>
      <c r="AJ398" s="57">
        <v>0</v>
      </c>
      <c r="AK398" s="58">
        <v>1050000</v>
      </c>
      <c r="AL398" s="57">
        <v>5250000</v>
      </c>
      <c r="AM398" s="57">
        <v>0</v>
      </c>
      <c r="AN398" s="70">
        <v>300</v>
      </c>
      <c r="AO398" s="70">
        <v>396.29999999999995</v>
      </c>
      <c r="AP398" s="70">
        <v>0</v>
      </c>
      <c r="AQ398" s="57">
        <v>13144950</v>
      </c>
      <c r="AR398" s="57">
        <v>0</v>
      </c>
      <c r="AS398" s="57">
        <v>0</v>
      </c>
      <c r="AT398" s="57">
        <v>0</v>
      </c>
      <c r="AU398" s="57">
        <v>10592400</v>
      </c>
      <c r="AV398" s="58">
        <v>2552550</v>
      </c>
      <c r="AW398" s="58">
        <v>0</v>
      </c>
      <c r="AX398" s="58">
        <v>0</v>
      </c>
      <c r="AY398" s="57">
        <v>0</v>
      </c>
      <c r="AZ398" s="58">
        <v>0</v>
      </c>
      <c r="BA398" s="58">
        <v>0</v>
      </c>
      <c r="BB398" s="58">
        <v>11000300</v>
      </c>
      <c r="BC398" s="58">
        <v>0</v>
      </c>
      <c r="BD398" s="58">
        <v>0</v>
      </c>
      <c r="BE398" s="58">
        <v>11000300</v>
      </c>
      <c r="BF398" s="58">
        <v>0</v>
      </c>
      <c r="BG398" s="72">
        <v>300</v>
      </c>
      <c r="BH398" s="72">
        <v>432.4</v>
      </c>
      <c r="BI398" s="72">
        <v>132.39999999999998</v>
      </c>
      <c r="BJ398" s="72">
        <v>44.133333333333326</v>
      </c>
      <c r="BK398" s="72">
        <v>426.4</v>
      </c>
      <c r="BL398" s="72">
        <v>126.39999999999998</v>
      </c>
      <c r="BM398" s="72">
        <v>42.133333333333326</v>
      </c>
      <c r="BN398" s="150" t="s">
        <v>1366</v>
      </c>
      <c r="BO398" s="72" t="s">
        <v>1474</v>
      </c>
    </row>
    <row r="399" spans="1:67" ht="27.6" customHeight="1">
      <c r="A399" s="55">
        <v>390</v>
      </c>
      <c r="B399" s="145" t="s">
        <v>301</v>
      </c>
      <c r="C399" s="147" t="s">
        <v>695</v>
      </c>
      <c r="D399" s="148" t="s">
        <v>749</v>
      </c>
      <c r="E399" s="145">
        <v>8</v>
      </c>
      <c r="F399" s="146" t="s">
        <v>1263</v>
      </c>
      <c r="G399" s="70">
        <v>0</v>
      </c>
      <c r="H399" s="57">
        <v>0</v>
      </c>
      <c r="I399" s="57">
        <v>0</v>
      </c>
      <c r="J399" s="57">
        <v>0</v>
      </c>
      <c r="K399" s="70">
        <v>0</v>
      </c>
      <c r="L399" s="57">
        <v>0</v>
      </c>
      <c r="M399" s="57">
        <v>0</v>
      </c>
      <c r="N399" s="57">
        <v>0</v>
      </c>
      <c r="O399" s="70">
        <v>60.800000000000004</v>
      </c>
      <c r="P399" s="57">
        <v>6232000</v>
      </c>
      <c r="Q399" s="57">
        <v>0</v>
      </c>
      <c r="R399" s="57">
        <v>6232000</v>
      </c>
      <c r="S399" s="70">
        <v>30.1</v>
      </c>
      <c r="T399" s="57">
        <v>3085250</v>
      </c>
      <c r="U399" s="57">
        <v>0</v>
      </c>
      <c r="V399" s="57">
        <v>3085250</v>
      </c>
      <c r="W399" s="57"/>
      <c r="X399" s="57"/>
      <c r="Y399" s="57"/>
      <c r="Z399" s="57">
        <v>112500</v>
      </c>
      <c r="AA399" s="57">
        <v>0</v>
      </c>
      <c r="AB399" s="57">
        <v>112500</v>
      </c>
      <c r="AC399" s="59">
        <v>200</v>
      </c>
      <c r="AD399" s="59">
        <v>10</v>
      </c>
      <c r="AE399" s="59">
        <v>0</v>
      </c>
      <c r="AF399" s="59">
        <v>0</v>
      </c>
      <c r="AG399" s="59">
        <v>200</v>
      </c>
      <c r="AH399" s="59">
        <v>10</v>
      </c>
      <c r="AI399" s="57">
        <v>10500000</v>
      </c>
      <c r="AJ399" s="57">
        <v>0</v>
      </c>
      <c r="AK399" s="58">
        <v>2100000</v>
      </c>
      <c r="AL399" s="57">
        <v>8400000</v>
      </c>
      <c r="AM399" s="57">
        <v>0</v>
      </c>
      <c r="AN399" s="70">
        <v>191.25</v>
      </c>
      <c r="AO399" s="70">
        <v>423.3</v>
      </c>
      <c r="AP399" s="70">
        <v>25.099999999999998</v>
      </c>
      <c r="AQ399" s="57">
        <v>35100975</v>
      </c>
      <c r="AR399" s="57">
        <v>0</v>
      </c>
      <c r="AS399" s="57">
        <v>0</v>
      </c>
      <c r="AT399" s="57">
        <v>0</v>
      </c>
      <c r="AU399" s="57">
        <v>0</v>
      </c>
      <c r="AV399" s="58">
        <v>35100975</v>
      </c>
      <c r="AW399" s="58">
        <v>0</v>
      </c>
      <c r="AX399" s="58">
        <v>0</v>
      </c>
      <c r="AY399" s="57">
        <v>0</v>
      </c>
      <c r="AZ399" s="58">
        <v>0</v>
      </c>
      <c r="BA399" s="58">
        <v>0</v>
      </c>
      <c r="BB399" s="58">
        <v>46698725</v>
      </c>
      <c r="BC399" s="58">
        <v>0</v>
      </c>
      <c r="BD399" s="58">
        <v>0</v>
      </c>
      <c r="BE399" s="58">
        <v>46698725</v>
      </c>
      <c r="BF399" s="58">
        <v>0</v>
      </c>
      <c r="BG399" s="72">
        <v>191.25</v>
      </c>
      <c r="BH399" s="72">
        <v>549.30000000000007</v>
      </c>
      <c r="BI399" s="72">
        <v>358.05000000000007</v>
      </c>
      <c r="BJ399" s="72">
        <v>187.21568627450984</v>
      </c>
      <c r="BK399" s="72">
        <v>539.30000000000007</v>
      </c>
      <c r="BL399" s="72">
        <v>348.05000000000007</v>
      </c>
      <c r="BM399" s="72">
        <v>181.98692810457518</v>
      </c>
      <c r="BN399" s="150" t="s">
        <v>1366</v>
      </c>
      <c r="BO399" s="72" t="s">
        <v>1474</v>
      </c>
    </row>
    <row r="400" spans="1:67" ht="27.6" customHeight="1">
      <c r="A400" s="55">
        <v>391</v>
      </c>
      <c r="B400" s="145" t="s">
        <v>1164</v>
      </c>
      <c r="C400" s="147" t="s">
        <v>1165</v>
      </c>
      <c r="D400" s="148" t="s">
        <v>657</v>
      </c>
      <c r="E400" s="145">
        <v>8</v>
      </c>
      <c r="F400" s="146" t="s">
        <v>1263</v>
      </c>
      <c r="G400" s="70">
        <v>0</v>
      </c>
      <c r="H400" s="57">
        <v>0</v>
      </c>
      <c r="I400" s="57">
        <v>0</v>
      </c>
      <c r="J400" s="57">
        <v>0</v>
      </c>
      <c r="K400" s="70">
        <v>0</v>
      </c>
      <c r="L400" s="57">
        <v>0</v>
      </c>
      <c r="M400" s="57">
        <v>0</v>
      </c>
      <c r="N400" s="57">
        <v>0</v>
      </c>
      <c r="O400" s="70">
        <v>0</v>
      </c>
      <c r="P400" s="57">
        <v>0</v>
      </c>
      <c r="Q400" s="57">
        <v>0</v>
      </c>
      <c r="R400" s="57">
        <v>0</v>
      </c>
      <c r="S400" s="70">
        <v>0</v>
      </c>
      <c r="T400" s="57">
        <v>0</v>
      </c>
      <c r="U400" s="57">
        <v>0</v>
      </c>
      <c r="V400" s="57">
        <v>0</v>
      </c>
      <c r="W400" s="57"/>
      <c r="X400" s="57"/>
      <c r="Y400" s="57"/>
      <c r="Z400" s="57">
        <v>112500</v>
      </c>
      <c r="AA400" s="57">
        <v>0</v>
      </c>
      <c r="AB400" s="57">
        <v>112500</v>
      </c>
      <c r="AC400" s="59">
        <v>50</v>
      </c>
      <c r="AD400" s="59">
        <v>7</v>
      </c>
      <c r="AE400" s="59">
        <v>0</v>
      </c>
      <c r="AF400" s="59">
        <v>0</v>
      </c>
      <c r="AG400" s="59">
        <v>50</v>
      </c>
      <c r="AH400" s="59">
        <v>7</v>
      </c>
      <c r="AI400" s="57">
        <v>3050000</v>
      </c>
      <c r="AJ400" s="57">
        <v>0</v>
      </c>
      <c r="AK400" s="58">
        <v>800000</v>
      </c>
      <c r="AL400" s="57">
        <v>2250000</v>
      </c>
      <c r="AM400" s="57">
        <v>0</v>
      </c>
      <c r="AN400" s="70">
        <v>180</v>
      </c>
      <c r="AO400" s="70">
        <v>304.10000000000002</v>
      </c>
      <c r="AP400" s="70">
        <v>0</v>
      </c>
      <c r="AQ400" s="57">
        <v>15884800</v>
      </c>
      <c r="AR400" s="57">
        <v>0</v>
      </c>
      <c r="AS400" s="57">
        <v>0</v>
      </c>
      <c r="AT400" s="57">
        <v>0</v>
      </c>
      <c r="AU400" s="57">
        <v>15884800</v>
      </c>
      <c r="AV400" s="58">
        <v>0</v>
      </c>
      <c r="AW400" s="58">
        <v>0</v>
      </c>
      <c r="AX400" s="58">
        <v>0</v>
      </c>
      <c r="AY400" s="57">
        <v>0</v>
      </c>
      <c r="AZ400" s="58">
        <v>0</v>
      </c>
      <c r="BA400" s="58">
        <v>0</v>
      </c>
      <c r="BB400" s="58">
        <v>2362500</v>
      </c>
      <c r="BC400" s="58">
        <v>0</v>
      </c>
      <c r="BD400" s="58">
        <v>0</v>
      </c>
      <c r="BE400" s="58">
        <v>2362500</v>
      </c>
      <c r="BF400" s="58">
        <v>0</v>
      </c>
      <c r="BG400" s="72">
        <v>180</v>
      </c>
      <c r="BH400" s="72">
        <v>311.10000000000002</v>
      </c>
      <c r="BI400" s="72">
        <v>131.10000000000002</v>
      </c>
      <c r="BJ400" s="72">
        <v>72.833333333333343</v>
      </c>
      <c r="BK400" s="72">
        <v>304.10000000000002</v>
      </c>
      <c r="BL400" s="72">
        <v>124.10000000000002</v>
      </c>
      <c r="BM400" s="72">
        <v>68.944444444444457</v>
      </c>
      <c r="BN400" s="150" t="s">
        <v>1366</v>
      </c>
      <c r="BO400" s="72" t="s">
        <v>1474</v>
      </c>
    </row>
    <row r="401" spans="1:67" ht="27.6" customHeight="1">
      <c r="A401" s="55">
        <v>392</v>
      </c>
      <c r="B401" s="145" t="s">
        <v>317</v>
      </c>
      <c r="C401" s="147" t="s">
        <v>812</v>
      </c>
      <c r="D401" s="148" t="s">
        <v>1007</v>
      </c>
      <c r="E401" s="145">
        <v>9</v>
      </c>
      <c r="F401" s="146" t="s">
        <v>1264</v>
      </c>
      <c r="G401" s="70">
        <v>0</v>
      </c>
      <c r="H401" s="57">
        <v>0</v>
      </c>
      <c r="I401" s="57">
        <v>0</v>
      </c>
      <c r="J401" s="57">
        <v>0</v>
      </c>
      <c r="K401" s="70">
        <v>0</v>
      </c>
      <c r="L401" s="57">
        <v>0</v>
      </c>
      <c r="M401" s="57">
        <v>0</v>
      </c>
      <c r="N401" s="57">
        <v>0</v>
      </c>
      <c r="O401" s="70">
        <v>30.7</v>
      </c>
      <c r="P401" s="57">
        <v>3146750</v>
      </c>
      <c r="Q401" s="57">
        <v>0</v>
      </c>
      <c r="R401" s="57">
        <v>3146750</v>
      </c>
      <c r="S401" s="70">
        <v>60.400000000000006</v>
      </c>
      <c r="T401" s="57">
        <v>6191000.0000000009</v>
      </c>
      <c r="U401" s="57">
        <v>0</v>
      </c>
      <c r="V401" s="57">
        <v>6191000</v>
      </c>
      <c r="W401" s="57"/>
      <c r="X401" s="57"/>
      <c r="Y401" s="57"/>
      <c r="Z401" s="57">
        <v>0</v>
      </c>
      <c r="AA401" s="57">
        <v>0</v>
      </c>
      <c r="AB401" s="57">
        <v>0</v>
      </c>
      <c r="AC401" s="59">
        <v>234</v>
      </c>
      <c r="AD401" s="59">
        <v>12</v>
      </c>
      <c r="AE401" s="59">
        <v>0</v>
      </c>
      <c r="AF401" s="59">
        <v>0</v>
      </c>
      <c r="AG401" s="59">
        <v>234</v>
      </c>
      <c r="AH401" s="59">
        <v>12</v>
      </c>
      <c r="AI401" s="57">
        <v>12200000</v>
      </c>
      <c r="AJ401" s="57">
        <v>0</v>
      </c>
      <c r="AK401" s="58">
        <v>4200000</v>
      </c>
      <c r="AL401" s="57">
        <v>8000000</v>
      </c>
      <c r="AM401" s="57">
        <v>0</v>
      </c>
      <c r="AN401" s="70">
        <v>300</v>
      </c>
      <c r="AO401" s="70">
        <v>642.20000000000005</v>
      </c>
      <c r="AP401" s="70">
        <v>0</v>
      </c>
      <c r="AQ401" s="57">
        <v>48542900</v>
      </c>
      <c r="AR401" s="57">
        <v>0</v>
      </c>
      <c r="AS401" s="57">
        <v>0</v>
      </c>
      <c r="AT401" s="57">
        <v>0</v>
      </c>
      <c r="AU401" s="57">
        <v>8758000</v>
      </c>
      <c r="AV401" s="58">
        <v>39784900</v>
      </c>
      <c r="AW401" s="58">
        <v>0</v>
      </c>
      <c r="AX401" s="58">
        <v>0</v>
      </c>
      <c r="AY401" s="57">
        <v>0</v>
      </c>
      <c r="AZ401" s="58">
        <v>0</v>
      </c>
      <c r="BA401" s="58">
        <v>0</v>
      </c>
      <c r="BB401" s="58">
        <v>53975900</v>
      </c>
      <c r="BC401" s="58">
        <v>0</v>
      </c>
      <c r="BD401" s="58">
        <v>0</v>
      </c>
      <c r="BE401" s="58">
        <v>53975900</v>
      </c>
      <c r="BF401" s="58">
        <v>0</v>
      </c>
      <c r="BG401" s="72">
        <v>300</v>
      </c>
      <c r="BH401" s="72">
        <v>745.30000000000007</v>
      </c>
      <c r="BI401" s="72">
        <v>445.30000000000007</v>
      </c>
      <c r="BJ401" s="72">
        <v>148.43333333333334</v>
      </c>
      <c r="BK401" s="72">
        <v>733.30000000000007</v>
      </c>
      <c r="BL401" s="72">
        <v>433.30000000000007</v>
      </c>
      <c r="BM401" s="72">
        <v>144.43333333333334</v>
      </c>
      <c r="BN401" s="150" t="s">
        <v>1367</v>
      </c>
      <c r="BO401" s="72" t="s">
        <v>1475</v>
      </c>
    </row>
    <row r="402" spans="1:67" ht="27.6" customHeight="1">
      <c r="A402" s="55">
        <v>393</v>
      </c>
      <c r="B402" s="145" t="s">
        <v>318</v>
      </c>
      <c r="C402" s="147" t="s">
        <v>1000</v>
      </c>
      <c r="D402" s="148" t="s">
        <v>946</v>
      </c>
      <c r="E402" s="145">
        <v>9</v>
      </c>
      <c r="F402" s="146" t="s">
        <v>1264</v>
      </c>
      <c r="G402" s="70">
        <v>0</v>
      </c>
      <c r="H402" s="57">
        <v>0</v>
      </c>
      <c r="I402" s="57">
        <v>0</v>
      </c>
      <c r="J402" s="57">
        <v>0</v>
      </c>
      <c r="K402" s="70">
        <v>31.7</v>
      </c>
      <c r="L402" s="57">
        <v>3249250</v>
      </c>
      <c r="M402" s="57">
        <v>0</v>
      </c>
      <c r="N402" s="57">
        <v>3249250</v>
      </c>
      <c r="O402" s="70">
        <v>45.300000000000004</v>
      </c>
      <c r="P402" s="57">
        <v>4643250</v>
      </c>
      <c r="Q402" s="57">
        <v>0</v>
      </c>
      <c r="R402" s="57">
        <v>4643250</v>
      </c>
      <c r="S402" s="70">
        <v>0</v>
      </c>
      <c r="T402" s="57">
        <v>0</v>
      </c>
      <c r="U402" s="57">
        <v>0</v>
      </c>
      <c r="V402" s="57">
        <v>0</v>
      </c>
      <c r="W402" s="57"/>
      <c r="X402" s="57"/>
      <c r="Y402" s="57"/>
      <c r="Z402" s="57">
        <v>136000</v>
      </c>
      <c r="AA402" s="57">
        <v>0</v>
      </c>
      <c r="AB402" s="57">
        <v>136000</v>
      </c>
      <c r="AC402" s="59">
        <v>246</v>
      </c>
      <c r="AD402" s="59">
        <v>13</v>
      </c>
      <c r="AE402" s="59">
        <v>0</v>
      </c>
      <c r="AF402" s="59">
        <v>0</v>
      </c>
      <c r="AG402" s="59">
        <v>246</v>
      </c>
      <c r="AH402" s="59">
        <v>13</v>
      </c>
      <c r="AI402" s="57">
        <v>13000000</v>
      </c>
      <c r="AJ402" s="57">
        <v>0</v>
      </c>
      <c r="AK402" s="58">
        <v>4200000</v>
      </c>
      <c r="AL402" s="57">
        <v>8800000</v>
      </c>
      <c r="AM402" s="57">
        <v>0</v>
      </c>
      <c r="AN402" s="70">
        <v>270</v>
      </c>
      <c r="AO402" s="70">
        <v>588.20000000000005</v>
      </c>
      <c r="AP402" s="70">
        <v>0</v>
      </c>
      <c r="AQ402" s="57">
        <v>45984300</v>
      </c>
      <c r="AR402" s="57">
        <v>0</v>
      </c>
      <c r="AS402" s="57">
        <v>0</v>
      </c>
      <c r="AT402" s="57">
        <v>0</v>
      </c>
      <c r="AU402" s="57">
        <v>9990500</v>
      </c>
      <c r="AV402" s="58">
        <v>35993800</v>
      </c>
      <c r="AW402" s="58">
        <v>0</v>
      </c>
      <c r="AX402" s="58">
        <v>0</v>
      </c>
      <c r="AY402" s="57">
        <v>0</v>
      </c>
      <c r="AZ402" s="58">
        <v>0</v>
      </c>
      <c r="BA402" s="58">
        <v>0</v>
      </c>
      <c r="BB402" s="58">
        <v>48179050</v>
      </c>
      <c r="BC402" s="58">
        <v>0</v>
      </c>
      <c r="BD402" s="58">
        <v>0</v>
      </c>
      <c r="BE402" s="58">
        <v>48179050</v>
      </c>
      <c r="BF402" s="58">
        <v>0</v>
      </c>
      <c r="BG402" s="72">
        <v>270</v>
      </c>
      <c r="BH402" s="72">
        <v>678.2</v>
      </c>
      <c r="BI402" s="72">
        <v>408.20000000000005</v>
      </c>
      <c r="BJ402" s="72">
        <v>151.18518518518519</v>
      </c>
      <c r="BK402" s="72">
        <v>665.2</v>
      </c>
      <c r="BL402" s="72">
        <v>395.20000000000005</v>
      </c>
      <c r="BM402" s="72">
        <v>146.37037037037038</v>
      </c>
      <c r="BN402" s="150" t="s">
        <v>1367</v>
      </c>
      <c r="BO402" s="72" t="s">
        <v>1475</v>
      </c>
    </row>
    <row r="403" spans="1:67" ht="27.6" customHeight="1">
      <c r="A403" s="55">
        <v>394</v>
      </c>
      <c r="B403" s="145" t="s">
        <v>319</v>
      </c>
      <c r="C403" s="147" t="s">
        <v>646</v>
      </c>
      <c r="D403" s="148" t="s">
        <v>661</v>
      </c>
      <c r="E403" s="145">
        <v>9</v>
      </c>
      <c r="F403" s="146" t="s">
        <v>1264</v>
      </c>
      <c r="G403" s="70">
        <v>0</v>
      </c>
      <c r="H403" s="57">
        <v>0</v>
      </c>
      <c r="I403" s="57">
        <v>0</v>
      </c>
      <c r="J403" s="57">
        <v>0</v>
      </c>
      <c r="K403" s="70">
        <v>0</v>
      </c>
      <c r="L403" s="57">
        <v>0</v>
      </c>
      <c r="M403" s="57">
        <v>0</v>
      </c>
      <c r="N403" s="57">
        <v>0</v>
      </c>
      <c r="O403" s="70">
        <v>0</v>
      </c>
      <c r="P403" s="57">
        <v>0</v>
      </c>
      <c r="Q403" s="57">
        <v>0</v>
      </c>
      <c r="R403" s="57">
        <v>0</v>
      </c>
      <c r="S403" s="70">
        <v>0</v>
      </c>
      <c r="T403" s="57">
        <v>0</v>
      </c>
      <c r="U403" s="57">
        <v>0</v>
      </c>
      <c r="V403" s="57">
        <v>0</v>
      </c>
      <c r="W403" s="57"/>
      <c r="X403" s="57"/>
      <c r="Y403" s="57"/>
      <c r="Z403" s="57">
        <v>119500</v>
      </c>
      <c r="AA403" s="57">
        <v>0</v>
      </c>
      <c r="AB403" s="57">
        <v>119500</v>
      </c>
      <c r="AC403" s="59">
        <v>120</v>
      </c>
      <c r="AD403" s="59">
        <v>6</v>
      </c>
      <c r="AE403" s="59">
        <v>0</v>
      </c>
      <c r="AF403" s="59">
        <v>0</v>
      </c>
      <c r="AG403" s="59">
        <v>120</v>
      </c>
      <c r="AH403" s="59">
        <v>6</v>
      </c>
      <c r="AI403" s="57">
        <v>6300000</v>
      </c>
      <c r="AJ403" s="57">
        <v>0</v>
      </c>
      <c r="AK403" s="58">
        <v>4200000</v>
      </c>
      <c r="AL403" s="57">
        <v>2100000</v>
      </c>
      <c r="AM403" s="57">
        <v>0</v>
      </c>
      <c r="AN403" s="70">
        <v>255</v>
      </c>
      <c r="AO403" s="70">
        <v>526.29999999999995</v>
      </c>
      <c r="AP403" s="70">
        <v>0</v>
      </c>
      <c r="AQ403" s="57">
        <v>37032450</v>
      </c>
      <c r="AR403" s="57">
        <v>52849200</v>
      </c>
      <c r="AS403" s="57">
        <v>0</v>
      </c>
      <c r="AT403" s="57">
        <v>0</v>
      </c>
      <c r="AU403" s="57">
        <v>59114550</v>
      </c>
      <c r="AV403" s="58">
        <v>30767100</v>
      </c>
      <c r="AW403" s="58">
        <v>0</v>
      </c>
      <c r="AX403" s="58">
        <v>0</v>
      </c>
      <c r="AY403" s="57">
        <v>0</v>
      </c>
      <c r="AZ403" s="58">
        <v>0</v>
      </c>
      <c r="BA403" s="58">
        <v>0</v>
      </c>
      <c r="BB403" s="58">
        <v>32986600</v>
      </c>
      <c r="BC403" s="58">
        <v>0</v>
      </c>
      <c r="BD403" s="58">
        <v>0</v>
      </c>
      <c r="BE403" s="58">
        <v>32986600</v>
      </c>
      <c r="BF403" s="58">
        <v>0</v>
      </c>
      <c r="BG403" s="72">
        <v>255</v>
      </c>
      <c r="BH403" s="72">
        <v>532.29999999999995</v>
      </c>
      <c r="BI403" s="72">
        <v>277.29999999999995</v>
      </c>
      <c r="BJ403" s="72">
        <v>108.74509803921566</v>
      </c>
      <c r="BK403" s="72">
        <v>526.29999999999995</v>
      </c>
      <c r="BL403" s="72">
        <v>271.29999999999995</v>
      </c>
      <c r="BM403" s="72">
        <v>106.39215686274508</v>
      </c>
      <c r="BN403" s="150" t="s">
        <v>1367</v>
      </c>
      <c r="BO403" s="72" t="s">
        <v>1474</v>
      </c>
    </row>
    <row r="404" spans="1:67" ht="27.6" customHeight="1">
      <c r="A404" s="55">
        <v>395</v>
      </c>
      <c r="B404" s="145" t="s">
        <v>321</v>
      </c>
      <c r="C404" s="147" t="s">
        <v>947</v>
      </c>
      <c r="D404" s="148" t="s">
        <v>665</v>
      </c>
      <c r="E404" s="145">
        <v>9</v>
      </c>
      <c r="F404" s="146" t="s">
        <v>1264</v>
      </c>
      <c r="G404" s="70">
        <v>0</v>
      </c>
      <c r="H404" s="57">
        <v>0</v>
      </c>
      <c r="I404" s="57">
        <v>0</v>
      </c>
      <c r="J404" s="57">
        <v>0</v>
      </c>
      <c r="K404" s="70">
        <v>0</v>
      </c>
      <c r="L404" s="57">
        <v>0</v>
      </c>
      <c r="M404" s="57">
        <v>0</v>
      </c>
      <c r="N404" s="57">
        <v>0</v>
      </c>
      <c r="O404" s="70">
        <v>45.6</v>
      </c>
      <c r="P404" s="57">
        <v>4674000</v>
      </c>
      <c r="Q404" s="57">
        <v>0</v>
      </c>
      <c r="R404" s="57">
        <v>4674000</v>
      </c>
      <c r="S404" s="70">
        <v>22.3</v>
      </c>
      <c r="T404" s="57">
        <v>2285750</v>
      </c>
      <c r="U404" s="57">
        <v>0</v>
      </c>
      <c r="V404" s="57">
        <v>2285750</v>
      </c>
      <c r="W404" s="57"/>
      <c r="X404" s="57"/>
      <c r="Y404" s="57"/>
      <c r="Z404" s="57">
        <v>119500</v>
      </c>
      <c r="AA404" s="57">
        <v>0</v>
      </c>
      <c r="AB404" s="57">
        <v>119500</v>
      </c>
      <c r="AC404" s="59">
        <v>240</v>
      </c>
      <c r="AD404" s="59">
        <v>12</v>
      </c>
      <c r="AE404" s="59">
        <v>0</v>
      </c>
      <c r="AF404" s="59">
        <v>0</v>
      </c>
      <c r="AG404" s="59">
        <v>240</v>
      </c>
      <c r="AH404" s="59">
        <v>12</v>
      </c>
      <c r="AI404" s="57">
        <v>12600000</v>
      </c>
      <c r="AJ404" s="57">
        <v>0</v>
      </c>
      <c r="AK404" s="58">
        <v>4200000</v>
      </c>
      <c r="AL404" s="57">
        <v>8400000</v>
      </c>
      <c r="AM404" s="57">
        <v>0</v>
      </c>
      <c r="AN404" s="70">
        <v>300</v>
      </c>
      <c r="AO404" s="70">
        <v>607</v>
      </c>
      <c r="AP404" s="70">
        <v>24.6</v>
      </c>
      <c r="AQ404" s="57">
        <v>44726200</v>
      </c>
      <c r="AR404" s="57">
        <v>0</v>
      </c>
      <c r="AS404" s="57">
        <v>0</v>
      </c>
      <c r="AT404" s="57">
        <v>0</v>
      </c>
      <c r="AU404" s="57">
        <v>4941300</v>
      </c>
      <c r="AV404" s="58">
        <v>39784900</v>
      </c>
      <c r="AW404" s="58">
        <v>0</v>
      </c>
      <c r="AX404" s="58">
        <v>0</v>
      </c>
      <c r="AY404" s="57">
        <v>0</v>
      </c>
      <c r="AZ404" s="58">
        <v>0</v>
      </c>
      <c r="BA404" s="58">
        <v>0</v>
      </c>
      <c r="BB404" s="58">
        <v>50590150</v>
      </c>
      <c r="BC404" s="58">
        <v>0</v>
      </c>
      <c r="BD404" s="58">
        <v>0</v>
      </c>
      <c r="BE404" s="58">
        <v>50590150</v>
      </c>
      <c r="BF404" s="58">
        <v>0</v>
      </c>
      <c r="BG404" s="72">
        <v>300</v>
      </c>
      <c r="BH404" s="72">
        <v>711.5</v>
      </c>
      <c r="BI404" s="72">
        <v>411.5</v>
      </c>
      <c r="BJ404" s="72">
        <v>137.16666666666666</v>
      </c>
      <c r="BK404" s="72">
        <v>699.5</v>
      </c>
      <c r="BL404" s="72">
        <v>399.5</v>
      </c>
      <c r="BM404" s="72">
        <v>133.16666666666669</v>
      </c>
      <c r="BN404" s="150" t="s">
        <v>1367</v>
      </c>
      <c r="BO404" s="72" t="s">
        <v>1475</v>
      </c>
    </row>
    <row r="405" spans="1:67" ht="27.6" customHeight="1">
      <c r="A405" s="55">
        <v>396</v>
      </c>
      <c r="B405" s="145" t="s">
        <v>322</v>
      </c>
      <c r="C405" s="147" t="s">
        <v>1008</v>
      </c>
      <c r="D405" s="148" t="s">
        <v>811</v>
      </c>
      <c r="E405" s="145">
        <v>9</v>
      </c>
      <c r="F405" s="146" t="s">
        <v>1264</v>
      </c>
      <c r="G405" s="70">
        <v>0</v>
      </c>
      <c r="H405" s="57">
        <v>0</v>
      </c>
      <c r="I405" s="57">
        <v>0</v>
      </c>
      <c r="J405" s="57">
        <v>0</v>
      </c>
      <c r="K405" s="70">
        <v>0</v>
      </c>
      <c r="L405" s="57">
        <v>0</v>
      </c>
      <c r="M405" s="57">
        <v>0</v>
      </c>
      <c r="N405" s="57">
        <v>0</v>
      </c>
      <c r="O405" s="70">
        <v>0</v>
      </c>
      <c r="P405" s="57">
        <v>0</v>
      </c>
      <c r="Q405" s="57">
        <v>0</v>
      </c>
      <c r="R405" s="57">
        <v>0</v>
      </c>
      <c r="S405" s="70">
        <v>0</v>
      </c>
      <c r="T405" s="57">
        <v>0</v>
      </c>
      <c r="U405" s="57">
        <v>0</v>
      </c>
      <c r="V405" s="57">
        <v>0</v>
      </c>
      <c r="W405" s="57"/>
      <c r="X405" s="57"/>
      <c r="Y405" s="57"/>
      <c r="Z405" s="57">
        <v>0</v>
      </c>
      <c r="AA405" s="57">
        <v>0</v>
      </c>
      <c r="AB405" s="57">
        <v>0</v>
      </c>
      <c r="AC405" s="59">
        <v>252</v>
      </c>
      <c r="AD405" s="59">
        <v>13</v>
      </c>
      <c r="AE405" s="59">
        <v>0</v>
      </c>
      <c r="AF405" s="59">
        <v>0</v>
      </c>
      <c r="AG405" s="59">
        <v>252</v>
      </c>
      <c r="AH405" s="59">
        <v>13</v>
      </c>
      <c r="AI405" s="57">
        <v>13200000</v>
      </c>
      <c r="AJ405" s="57">
        <v>3500100</v>
      </c>
      <c r="AK405" s="58">
        <v>1299900</v>
      </c>
      <c r="AL405" s="57">
        <v>8400000</v>
      </c>
      <c r="AM405" s="57">
        <v>0</v>
      </c>
      <c r="AN405" s="70">
        <v>240</v>
      </c>
      <c r="AO405" s="70">
        <v>266.3</v>
      </c>
      <c r="AP405" s="70">
        <v>0</v>
      </c>
      <c r="AQ405" s="57">
        <v>4037050</v>
      </c>
      <c r="AR405" s="57">
        <v>0</v>
      </c>
      <c r="AS405" s="57">
        <v>0</v>
      </c>
      <c r="AT405" s="57">
        <v>0</v>
      </c>
      <c r="AU405" s="57">
        <v>0</v>
      </c>
      <c r="AV405" s="58">
        <v>4037050</v>
      </c>
      <c r="AW405" s="58">
        <v>0</v>
      </c>
      <c r="AX405" s="58">
        <v>0</v>
      </c>
      <c r="AY405" s="57">
        <v>0</v>
      </c>
      <c r="AZ405" s="58">
        <v>0</v>
      </c>
      <c r="BA405" s="58">
        <v>0</v>
      </c>
      <c r="BB405" s="58">
        <v>12437050</v>
      </c>
      <c r="BC405" s="58">
        <v>0</v>
      </c>
      <c r="BD405" s="58">
        <v>0</v>
      </c>
      <c r="BE405" s="58">
        <v>12437050</v>
      </c>
      <c r="BF405" s="58">
        <v>0</v>
      </c>
      <c r="BG405" s="72">
        <v>240</v>
      </c>
      <c r="BH405" s="72">
        <v>279.3</v>
      </c>
      <c r="BI405" s="72">
        <v>39.300000000000011</v>
      </c>
      <c r="BJ405" s="72">
        <v>16.375000000000004</v>
      </c>
      <c r="BK405" s="72">
        <v>266.3</v>
      </c>
      <c r="BL405" s="72">
        <v>26.300000000000011</v>
      </c>
      <c r="BM405" s="72">
        <v>10.958333333333337</v>
      </c>
      <c r="BN405" s="150" t="s">
        <v>1367</v>
      </c>
      <c r="BO405" s="72" t="s">
        <v>1474</v>
      </c>
    </row>
    <row r="406" spans="1:67" ht="27.6" customHeight="1">
      <c r="A406" s="55">
        <v>397</v>
      </c>
      <c r="B406" s="145" t="s">
        <v>330</v>
      </c>
      <c r="C406" s="147" t="s">
        <v>882</v>
      </c>
      <c r="D406" s="148" t="s">
        <v>749</v>
      </c>
      <c r="E406" s="145">
        <v>9</v>
      </c>
      <c r="F406" s="146" t="s">
        <v>1265</v>
      </c>
      <c r="G406" s="70">
        <v>0</v>
      </c>
      <c r="H406" s="57">
        <v>0</v>
      </c>
      <c r="I406" s="57">
        <v>0</v>
      </c>
      <c r="J406" s="57">
        <v>0</v>
      </c>
      <c r="K406" s="70">
        <v>0</v>
      </c>
      <c r="L406" s="57">
        <v>0</v>
      </c>
      <c r="M406" s="57">
        <v>0</v>
      </c>
      <c r="N406" s="57">
        <v>0</v>
      </c>
      <c r="O406" s="70">
        <v>380.49999999999983</v>
      </c>
      <c r="P406" s="57">
        <v>39001249.999999985</v>
      </c>
      <c r="Q406" s="57">
        <v>0</v>
      </c>
      <c r="R406" s="57">
        <v>39001250</v>
      </c>
      <c r="S406" s="70">
        <v>0</v>
      </c>
      <c r="T406" s="57">
        <v>0</v>
      </c>
      <c r="U406" s="57">
        <v>0</v>
      </c>
      <c r="V406" s="57">
        <v>0</v>
      </c>
      <c r="W406" s="57"/>
      <c r="X406" s="57"/>
      <c r="Y406" s="57"/>
      <c r="Z406" s="57">
        <v>478000</v>
      </c>
      <c r="AA406" s="57">
        <v>0</v>
      </c>
      <c r="AB406" s="57">
        <v>478000</v>
      </c>
      <c r="AC406" s="59">
        <v>298</v>
      </c>
      <c r="AD406" s="59">
        <v>15</v>
      </c>
      <c r="AE406" s="59">
        <v>0</v>
      </c>
      <c r="AF406" s="59">
        <v>0</v>
      </c>
      <c r="AG406" s="59">
        <v>298</v>
      </c>
      <c r="AH406" s="59">
        <v>15</v>
      </c>
      <c r="AI406" s="57">
        <v>15600000</v>
      </c>
      <c r="AJ406" s="57">
        <v>0</v>
      </c>
      <c r="AK406" s="58">
        <v>7200000</v>
      </c>
      <c r="AL406" s="57">
        <v>8400000</v>
      </c>
      <c r="AM406" s="57">
        <v>0</v>
      </c>
      <c r="AN406" s="70">
        <v>300</v>
      </c>
      <c r="AO406" s="70">
        <v>507.9</v>
      </c>
      <c r="AP406" s="70">
        <v>32.700000000000003</v>
      </c>
      <c r="AQ406" s="57">
        <v>34887000</v>
      </c>
      <c r="AR406" s="57">
        <v>0</v>
      </c>
      <c r="AS406" s="57">
        <v>0</v>
      </c>
      <c r="AT406" s="57">
        <v>0</v>
      </c>
      <c r="AU406" s="57">
        <v>10947500</v>
      </c>
      <c r="AV406" s="58">
        <v>23939500</v>
      </c>
      <c r="AW406" s="58">
        <v>0</v>
      </c>
      <c r="AX406" s="58">
        <v>0</v>
      </c>
      <c r="AY406" s="57">
        <v>0</v>
      </c>
      <c r="AZ406" s="58">
        <v>0</v>
      </c>
      <c r="BA406" s="58">
        <v>0</v>
      </c>
      <c r="BB406" s="58">
        <v>32817500</v>
      </c>
      <c r="BC406" s="58">
        <v>0</v>
      </c>
      <c r="BD406" s="58">
        <v>0</v>
      </c>
      <c r="BE406" s="58">
        <v>32817500</v>
      </c>
      <c r="BF406" s="58">
        <v>0</v>
      </c>
      <c r="BG406" s="72">
        <v>300</v>
      </c>
      <c r="BH406" s="72">
        <v>936.09999999999991</v>
      </c>
      <c r="BI406" s="72">
        <v>636.09999999999991</v>
      </c>
      <c r="BJ406" s="72">
        <v>212.0333333333333</v>
      </c>
      <c r="BK406" s="72">
        <v>921.09999999999991</v>
      </c>
      <c r="BL406" s="72">
        <v>621.09999999999991</v>
      </c>
      <c r="BM406" s="72">
        <v>207.0333333333333</v>
      </c>
      <c r="BN406" s="150" t="s">
        <v>1368</v>
      </c>
      <c r="BO406" s="72" t="s">
        <v>1474</v>
      </c>
    </row>
    <row r="407" spans="1:67" ht="27.6" customHeight="1">
      <c r="A407" s="55">
        <v>398</v>
      </c>
      <c r="B407" s="145" t="s">
        <v>331</v>
      </c>
      <c r="C407" s="147" t="s">
        <v>1010</v>
      </c>
      <c r="D407" s="148" t="s">
        <v>1011</v>
      </c>
      <c r="E407" s="145">
        <v>9</v>
      </c>
      <c r="F407" s="146" t="s">
        <v>1265</v>
      </c>
      <c r="G407" s="70">
        <v>0</v>
      </c>
      <c r="H407" s="57">
        <v>0</v>
      </c>
      <c r="I407" s="57">
        <v>0</v>
      </c>
      <c r="J407" s="57">
        <v>0</v>
      </c>
      <c r="K407" s="70">
        <v>0</v>
      </c>
      <c r="L407" s="57">
        <v>0</v>
      </c>
      <c r="M407" s="57">
        <v>0</v>
      </c>
      <c r="N407" s="57">
        <v>0</v>
      </c>
      <c r="O407" s="70">
        <v>122.00000000000001</v>
      </c>
      <c r="P407" s="57">
        <v>12505000.000000002</v>
      </c>
      <c r="Q407" s="57">
        <v>0</v>
      </c>
      <c r="R407" s="57">
        <v>12505000</v>
      </c>
      <c r="S407" s="70">
        <v>0</v>
      </c>
      <c r="T407" s="57">
        <v>0</v>
      </c>
      <c r="U407" s="57">
        <v>0</v>
      </c>
      <c r="V407" s="57">
        <v>0</v>
      </c>
      <c r="W407" s="57"/>
      <c r="X407" s="57"/>
      <c r="Y407" s="57"/>
      <c r="Z407" s="57">
        <v>478000</v>
      </c>
      <c r="AA407" s="57">
        <v>0</v>
      </c>
      <c r="AB407" s="57">
        <v>478000</v>
      </c>
      <c r="AC407" s="59">
        <v>354</v>
      </c>
      <c r="AD407" s="59">
        <v>15</v>
      </c>
      <c r="AE407" s="59">
        <v>0</v>
      </c>
      <c r="AF407" s="59">
        <v>0</v>
      </c>
      <c r="AG407" s="59">
        <v>354</v>
      </c>
      <c r="AH407" s="59">
        <v>15</v>
      </c>
      <c r="AI407" s="57">
        <v>18375000</v>
      </c>
      <c r="AJ407" s="57">
        <v>0</v>
      </c>
      <c r="AK407" s="58">
        <v>14175000</v>
      </c>
      <c r="AL407" s="57">
        <v>4200000</v>
      </c>
      <c r="AM407" s="57">
        <v>0</v>
      </c>
      <c r="AN407" s="70">
        <v>240</v>
      </c>
      <c r="AO407" s="70">
        <v>308.5</v>
      </c>
      <c r="AP407" s="70">
        <v>25.099999999999998</v>
      </c>
      <c r="AQ407" s="57">
        <v>13572000</v>
      </c>
      <c r="AR407" s="57">
        <v>0</v>
      </c>
      <c r="AS407" s="57">
        <v>0</v>
      </c>
      <c r="AT407" s="57">
        <v>0</v>
      </c>
      <c r="AU407" s="57">
        <v>2537500</v>
      </c>
      <c r="AV407" s="58">
        <v>11034500</v>
      </c>
      <c r="AW407" s="58">
        <v>0</v>
      </c>
      <c r="AX407" s="58">
        <v>0</v>
      </c>
      <c r="AY407" s="57">
        <v>0</v>
      </c>
      <c r="AZ407" s="58">
        <v>0</v>
      </c>
      <c r="BA407" s="58">
        <v>0</v>
      </c>
      <c r="BB407" s="58">
        <v>15712500</v>
      </c>
      <c r="BC407" s="58">
        <v>0</v>
      </c>
      <c r="BD407" s="58">
        <v>0</v>
      </c>
      <c r="BE407" s="58">
        <v>15712500</v>
      </c>
      <c r="BF407" s="58">
        <v>0</v>
      </c>
      <c r="BG407" s="72">
        <v>240</v>
      </c>
      <c r="BH407" s="72">
        <v>470.6</v>
      </c>
      <c r="BI407" s="72">
        <v>230.60000000000002</v>
      </c>
      <c r="BJ407" s="72">
        <v>96.083333333333343</v>
      </c>
      <c r="BK407" s="72">
        <v>455.6</v>
      </c>
      <c r="BL407" s="72">
        <v>215.60000000000002</v>
      </c>
      <c r="BM407" s="72">
        <v>89.833333333333343</v>
      </c>
      <c r="BN407" s="150" t="s">
        <v>1368</v>
      </c>
      <c r="BO407" s="72" t="s">
        <v>1474</v>
      </c>
    </row>
    <row r="408" spans="1:67" ht="27.6" customHeight="1">
      <c r="A408" s="55">
        <v>399</v>
      </c>
      <c r="B408" s="145" t="s">
        <v>334</v>
      </c>
      <c r="C408" s="147" t="s">
        <v>916</v>
      </c>
      <c r="D408" s="148" t="s">
        <v>1009</v>
      </c>
      <c r="E408" s="145">
        <v>9</v>
      </c>
      <c r="F408" s="146" t="s">
        <v>1265</v>
      </c>
      <c r="G408" s="70">
        <v>0</v>
      </c>
      <c r="H408" s="57">
        <v>0</v>
      </c>
      <c r="I408" s="57">
        <v>0</v>
      </c>
      <c r="J408" s="57">
        <v>0</v>
      </c>
      <c r="K408" s="70">
        <v>0</v>
      </c>
      <c r="L408" s="57">
        <v>0</v>
      </c>
      <c r="M408" s="57">
        <v>0</v>
      </c>
      <c r="N408" s="57">
        <v>0</v>
      </c>
      <c r="O408" s="70">
        <v>30.3</v>
      </c>
      <c r="P408" s="57">
        <v>3105750</v>
      </c>
      <c r="Q408" s="57">
        <v>0</v>
      </c>
      <c r="R408" s="57">
        <v>3105750</v>
      </c>
      <c r="S408" s="70">
        <v>0</v>
      </c>
      <c r="T408" s="57">
        <v>0</v>
      </c>
      <c r="U408" s="57">
        <v>0</v>
      </c>
      <c r="V408" s="57">
        <v>0</v>
      </c>
      <c r="W408" s="57"/>
      <c r="X408" s="57"/>
      <c r="Y408" s="57"/>
      <c r="Z408" s="57">
        <v>450000</v>
      </c>
      <c r="AA408" s="57">
        <v>0</v>
      </c>
      <c r="AB408" s="57">
        <v>450000</v>
      </c>
      <c r="AC408" s="59">
        <v>480</v>
      </c>
      <c r="AD408" s="59">
        <v>24</v>
      </c>
      <c r="AE408" s="59">
        <v>40</v>
      </c>
      <c r="AF408" s="59">
        <v>2</v>
      </c>
      <c r="AG408" s="59">
        <v>440</v>
      </c>
      <c r="AH408" s="59">
        <v>22</v>
      </c>
      <c r="AI408" s="57">
        <v>23100000</v>
      </c>
      <c r="AJ408" s="57">
        <v>0</v>
      </c>
      <c r="AK408" s="58">
        <v>13650000</v>
      </c>
      <c r="AL408" s="57">
        <v>9450000</v>
      </c>
      <c r="AM408" s="57">
        <v>0</v>
      </c>
      <c r="AN408" s="70">
        <v>300</v>
      </c>
      <c r="AO408" s="70">
        <v>213.60000000000002</v>
      </c>
      <c r="AP408" s="70">
        <v>50.2</v>
      </c>
      <c r="AQ408" s="57">
        <v>518700</v>
      </c>
      <c r="AR408" s="57">
        <v>0</v>
      </c>
      <c r="AS408" s="57">
        <v>0</v>
      </c>
      <c r="AT408" s="57">
        <v>0</v>
      </c>
      <c r="AU408" s="57">
        <v>0</v>
      </c>
      <c r="AV408" s="58">
        <v>518700</v>
      </c>
      <c r="AW408" s="58">
        <v>0</v>
      </c>
      <c r="AX408" s="58">
        <v>0</v>
      </c>
      <c r="AY408" s="57">
        <v>0</v>
      </c>
      <c r="AZ408" s="58">
        <v>0</v>
      </c>
      <c r="BA408" s="58">
        <v>0</v>
      </c>
      <c r="BB408" s="58">
        <v>10418700</v>
      </c>
      <c r="BC408" s="58">
        <v>0</v>
      </c>
      <c r="BD408" s="58">
        <v>0</v>
      </c>
      <c r="BE408" s="58">
        <v>10418700</v>
      </c>
      <c r="BF408" s="58">
        <v>0</v>
      </c>
      <c r="BG408" s="72">
        <v>300</v>
      </c>
      <c r="BH408" s="72">
        <v>318.10000000000002</v>
      </c>
      <c r="BI408" s="72">
        <v>18.100000000000023</v>
      </c>
      <c r="BJ408" s="72">
        <v>6.0333333333333412</v>
      </c>
      <c r="BK408" s="72">
        <v>294.10000000000002</v>
      </c>
      <c r="BL408" s="72">
        <v>0</v>
      </c>
      <c r="BM408" s="72">
        <v>0</v>
      </c>
      <c r="BN408" s="150" t="s">
        <v>1368</v>
      </c>
      <c r="BO408" s="72" t="s">
        <v>1474</v>
      </c>
    </row>
    <row r="409" spans="1:67" ht="27.6" customHeight="1">
      <c r="A409" s="55">
        <v>400</v>
      </c>
      <c r="B409" s="145" t="s">
        <v>332</v>
      </c>
      <c r="C409" s="147" t="s">
        <v>796</v>
      </c>
      <c r="D409" s="148" t="s">
        <v>797</v>
      </c>
      <c r="E409" s="145">
        <v>9</v>
      </c>
      <c r="F409" s="146" t="s">
        <v>1265</v>
      </c>
      <c r="G409" s="70">
        <v>0</v>
      </c>
      <c r="H409" s="57">
        <v>0</v>
      </c>
      <c r="I409" s="57">
        <v>0</v>
      </c>
      <c r="J409" s="57">
        <v>0</v>
      </c>
      <c r="K409" s="70">
        <v>0</v>
      </c>
      <c r="L409" s="57">
        <v>0</v>
      </c>
      <c r="M409" s="57">
        <v>0</v>
      </c>
      <c r="N409" s="57">
        <v>0</v>
      </c>
      <c r="O409" s="70">
        <v>75.399999999999991</v>
      </c>
      <c r="P409" s="57">
        <v>7728499.9999999991</v>
      </c>
      <c r="Q409" s="57">
        <v>0</v>
      </c>
      <c r="R409" s="57">
        <v>7728500</v>
      </c>
      <c r="S409" s="70">
        <v>45.300000000000004</v>
      </c>
      <c r="T409" s="57">
        <v>4643250</v>
      </c>
      <c r="U409" s="57">
        <v>0</v>
      </c>
      <c r="V409" s="57">
        <v>4643250</v>
      </c>
      <c r="W409" s="57"/>
      <c r="X409" s="57"/>
      <c r="Y409" s="57"/>
      <c r="Z409" s="57">
        <v>450000</v>
      </c>
      <c r="AA409" s="57">
        <v>0</v>
      </c>
      <c r="AB409" s="57">
        <v>450000</v>
      </c>
      <c r="AC409" s="59">
        <v>294</v>
      </c>
      <c r="AD409" s="59">
        <v>15</v>
      </c>
      <c r="AE409" s="59">
        <v>100</v>
      </c>
      <c r="AF409" s="59">
        <v>5</v>
      </c>
      <c r="AG409" s="59">
        <v>194</v>
      </c>
      <c r="AH409" s="59">
        <v>10</v>
      </c>
      <c r="AI409" s="57">
        <v>10100000</v>
      </c>
      <c r="AJ409" s="57">
        <v>0</v>
      </c>
      <c r="AK409" s="58">
        <v>5250000</v>
      </c>
      <c r="AL409" s="57">
        <v>4850000</v>
      </c>
      <c r="AM409" s="57">
        <v>0</v>
      </c>
      <c r="AN409" s="70">
        <v>300</v>
      </c>
      <c r="AO409" s="70">
        <v>146.19999999999999</v>
      </c>
      <c r="AP409" s="70">
        <v>58.8</v>
      </c>
      <c r="AQ409" s="57">
        <v>682500</v>
      </c>
      <c r="AR409" s="57">
        <v>0</v>
      </c>
      <c r="AS409" s="57">
        <v>0</v>
      </c>
      <c r="AT409" s="57">
        <v>0</v>
      </c>
      <c r="AU409" s="57">
        <v>0</v>
      </c>
      <c r="AV409" s="58">
        <v>682500</v>
      </c>
      <c r="AW409" s="58">
        <v>0</v>
      </c>
      <c r="AX409" s="58">
        <v>0</v>
      </c>
      <c r="AY409" s="57">
        <v>0</v>
      </c>
      <c r="AZ409" s="58">
        <v>0</v>
      </c>
      <c r="BA409" s="58">
        <v>0</v>
      </c>
      <c r="BB409" s="58">
        <v>10625750</v>
      </c>
      <c r="BC409" s="58">
        <v>0</v>
      </c>
      <c r="BD409" s="58">
        <v>0</v>
      </c>
      <c r="BE409" s="58">
        <v>10625750</v>
      </c>
      <c r="BF409" s="58">
        <v>0</v>
      </c>
      <c r="BG409" s="72">
        <v>300</v>
      </c>
      <c r="BH409" s="72">
        <v>340.7</v>
      </c>
      <c r="BI409" s="72">
        <v>40.699999999999989</v>
      </c>
      <c r="BJ409" s="72">
        <v>13.566666666666663</v>
      </c>
      <c r="BK409" s="72">
        <v>325.7</v>
      </c>
      <c r="BL409" s="72">
        <v>25.699999999999989</v>
      </c>
      <c r="BM409" s="72">
        <v>8.5666666666666629</v>
      </c>
      <c r="BN409" s="150" t="s">
        <v>1368</v>
      </c>
      <c r="BO409" s="72" t="s">
        <v>1474</v>
      </c>
    </row>
    <row r="410" spans="1:67" ht="27.6" customHeight="1">
      <c r="A410" s="55">
        <v>401</v>
      </c>
      <c r="B410" s="145" t="s">
        <v>333</v>
      </c>
      <c r="C410" s="147" t="s">
        <v>612</v>
      </c>
      <c r="D410" s="148" t="s">
        <v>651</v>
      </c>
      <c r="E410" s="145">
        <v>9</v>
      </c>
      <c r="F410" s="146" t="s">
        <v>1265</v>
      </c>
      <c r="G410" s="70">
        <v>0</v>
      </c>
      <c r="H410" s="57">
        <v>0</v>
      </c>
      <c r="I410" s="57">
        <v>0</v>
      </c>
      <c r="J410" s="57">
        <v>0</v>
      </c>
      <c r="K410" s="70">
        <v>0</v>
      </c>
      <c r="L410" s="57">
        <v>0</v>
      </c>
      <c r="M410" s="57">
        <v>0</v>
      </c>
      <c r="N410" s="57">
        <v>0</v>
      </c>
      <c r="O410" s="70">
        <v>0</v>
      </c>
      <c r="P410" s="57">
        <v>0</v>
      </c>
      <c r="Q410" s="57">
        <v>0</v>
      </c>
      <c r="R410" s="57">
        <v>0</v>
      </c>
      <c r="S410" s="70">
        <v>0</v>
      </c>
      <c r="T410" s="57">
        <v>0</v>
      </c>
      <c r="U410" s="57">
        <v>0</v>
      </c>
      <c r="V410" s="57">
        <v>0</v>
      </c>
      <c r="W410" s="57"/>
      <c r="X410" s="57"/>
      <c r="Y410" s="57"/>
      <c r="Z410" s="57">
        <v>0</v>
      </c>
      <c r="AA410" s="57">
        <v>0</v>
      </c>
      <c r="AB410" s="57">
        <v>0</v>
      </c>
      <c r="AC410" s="59">
        <v>0</v>
      </c>
      <c r="AD410" s="59">
        <v>0</v>
      </c>
      <c r="AE410" s="59">
        <v>0</v>
      </c>
      <c r="AF410" s="59">
        <v>0</v>
      </c>
      <c r="AG410" s="59">
        <v>0</v>
      </c>
      <c r="AH410" s="59">
        <v>0</v>
      </c>
      <c r="AI410" s="57">
        <v>0</v>
      </c>
      <c r="AJ410" s="57">
        <v>0</v>
      </c>
      <c r="AK410" s="58">
        <v>0</v>
      </c>
      <c r="AL410" s="57">
        <v>0</v>
      </c>
      <c r="AM410" s="57">
        <v>0</v>
      </c>
      <c r="AN410" s="70">
        <v>0</v>
      </c>
      <c r="AO410" s="70">
        <v>0</v>
      </c>
      <c r="AP410" s="70">
        <v>0</v>
      </c>
      <c r="AQ410" s="57">
        <v>0</v>
      </c>
      <c r="AR410" s="57">
        <v>0</v>
      </c>
      <c r="AS410" s="57">
        <v>0</v>
      </c>
      <c r="AT410" s="57">
        <v>0</v>
      </c>
      <c r="AU410" s="57">
        <v>0</v>
      </c>
      <c r="AV410" s="58">
        <v>0</v>
      </c>
      <c r="AW410" s="58">
        <v>0</v>
      </c>
      <c r="AX410" s="58">
        <v>0</v>
      </c>
      <c r="AY410" s="57">
        <v>0</v>
      </c>
      <c r="AZ410" s="58">
        <v>0</v>
      </c>
      <c r="BA410" s="58">
        <v>0</v>
      </c>
      <c r="BB410" s="58">
        <v>0</v>
      </c>
      <c r="BC410" s="58">
        <v>0</v>
      </c>
      <c r="BD410" s="58">
        <v>0</v>
      </c>
      <c r="BE410" s="58">
        <v>0</v>
      </c>
      <c r="BF410" s="58">
        <v>0</v>
      </c>
      <c r="BG410" s="72">
        <v>0</v>
      </c>
      <c r="BH410" s="72">
        <v>0</v>
      </c>
      <c r="BI410" s="72">
        <v>0</v>
      </c>
      <c r="BJ410" s="72">
        <v>0</v>
      </c>
      <c r="BK410" s="72">
        <v>0</v>
      </c>
      <c r="BL410" s="72">
        <v>0</v>
      </c>
      <c r="BM410" s="72">
        <v>0</v>
      </c>
      <c r="BN410" s="150" t="s">
        <v>1368</v>
      </c>
      <c r="BO410" s="72" t="s">
        <v>1474</v>
      </c>
    </row>
    <row r="411" spans="1:67" ht="27.6" customHeight="1">
      <c r="A411" s="55">
        <v>402</v>
      </c>
      <c r="B411" s="145" t="s">
        <v>335</v>
      </c>
      <c r="C411" s="147" t="s">
        <v>625</v>
      </c>
      <c r="D411" s="148" t="s">
        <v>632</v>
      </c>
      <c r="E411" s="145">
        <v>9</v>
      </c>
      <c r="F411" s="146" t="s">
        <v>1265</v>
      </c>
      <c r="G411" s="70">
        <v>0</v>
      </c>
      <c r="H411" s="57">
        <v>0</v>
      </c>
      <c r="I411" s="57">
        <v>0</v>
      </c>
      <c r="J411" s="57">
        <v>0</v>
      </c>
      <c r="K411" s="70">
        <v>0</v>
      </c>
      <c r="L411" s="57">
        <v>0</v>
      </c>
      <c r="M411" s="57">
        <v>0</v>
      </c>
      <c r="N411" s="57">
        <v>0</v>
      </c>
      <c r="O411" s="70">
        <v>30.1</v>
      </c>
      <c r="P411" s="57">
        <v>3085250</v>
      </c>
      <c r="Q411" s="57">
        <v>0</v>
      </c>
      <c r="R411" s="57">
        <v>3085250</v>
      </c>
      <c r="S411" s="70">
        <v>0</v>
      </c>
      <c r="T411" s="57">
        <v>0</v>
      </c>
      <c r="U411" s="57">
        <v>0</v>
      </c>
      <c r="V411" s="57">
        <v>0</v>
      </c>
      <c r="W411" s="57"/>
      <c r="X411" s="57"/>
      <c r="Y411" s="57"/>
      <c r="Z411" s="57">
        <v>544000</v>
      </c>
      <c r="AA411" s="57">
        <v>0</v>
      </c>
      <c r="AB411" s="57">
        <v>544000</v>
      </c>
      <c r="AC411" s="59">
        <v>252</v>
      </c>
      <c r="AD411" s="59">
        <v>14</v>
      </c>
      <c r="AE411" s="59">
        <v>0</v>
      </c>
      <c r="AF411" s="59">
        <v>0</v>
      </c>
      <c r="AG411" s="59">
        <v>252</v>
      </c>
      <c r="AH411" s="59">
        <v>14</v>
      </c>
      <c r="AI411" s="57">
        <v>13400000</v>
      </c>
      <c r="AJ411" s="57">
        <v>0</v>
      </c>
      <c r="AK411" s="58">
        <v>5250000</v>
      </c>
      <c r="AL411" s="57">
        <v>8150000</v>
      </c>
      <c r="AM411" s="57">
        <v>0</v>
      </c>
      <c r="AN411" s="70">
        <v>142.5</v>
      </c>
      <c r="AO411" s="70">
        <v>115.6</v>
      </c>
      <c r="AP411" s="70">
        <v>59.8</v>
      </c>
      <c r="AQ411" s="57">
        <v>4770500</v>
      </c>
      <c r="AR411" s="57">
        <v>0</v>
      </c>
      <c r="AS411" s="57">
        <v>0</v>
      </c>
      <c r="AT411" s="57">
        <v>0</v>
      </c>
      <c r="AU411" s="57">
        <v>0</v>
      </c>
      <c r="AV411" s="58">
        <v>4770500</v>
      </c>
      <c r="AW411" s="58">
        <v>0</v>
      </c>
      <c r="AX411" s="58">
        <v>0</v>
      </c>
      <c r="AY411" s="57">
        <v>0</v>
      </c>
      <c r="AZ411" s="58">
        <v>0</v>
      </c>
      <c r="BA411" s="58">
        <v>0</v>
      </c>
      <c r="BB411" s="58">
        <v>13464500</v>
      </c>
      <c r="BC411" s="58">
        <v>0</v>
      </c>
      <c r="BD411" s="58">
        <v>0</v>
      </c>
      <c r="BE411" s="58">
        <v>13464500</v>
      </c>
      <c r="BF411" s="58">
        <v>0</v>
      </c>
      <c r="BG411" s="72">
        <v>142.5</v>
      </c>
      <c r="BH411" s="72">
        <v>219.5</v>
      </c>
      <c r="BI411" s="72">
        <v>77</v>
      </c>
      <c r="BJ411" s="72">
        <v>54.035087719298247</v>
      </c>
      <c r="BK411" s="72">
        <v>205.5</v>
      </c>
      <c r="BL411" s="72">
        <v>63</v>
      </c>
      <c r="BM411" s="72">
        <v>44.210526315789473</v>
      </c>
      <c r="BN411" s="150" t="s">
        <v>1368</v>
      </c>
      <c r="BO411" s="72" t="s">
        <v>1474</v>
      </c>
    </row>
    <row r="412" spans="1:67" ht="27.6" customHeight="1">
      <c r="A412" s="55">
        <v>403</v>
      </c>
      <c r="B412" s="145" t="s">
        <v>368</v>
      </c>
      <c r="C412" s="147" t="s">
        <v>684</v>
      </c>
      <c r="D412" s="148" t="s">
        <v>1044</v>
      </c>
      <c r="E412" s="145">
        <v>9</v>
      </c>
      <c r="F412" s="146" t="s">
        <v>1265</v>
      </c>
      <c r="G412" s="70">
        <v>0</v>
      </c>
      <c r="H412" s="57">
        <v>0</v>
      </c>
      <c r="I412" s="57">
        <v>0</v>
      </c>
      <c r="J412" s="57">
        <v>0</v>
      </c>
      <c r="K412" s="70">
        <v>0</v>
      </c>
      <c r="L412" s="57">
        <v>0</v>
      </c>
      <c r="M412" s="57">
        <v>0</v>
      </c>
      <c r="N412" s="57">
        <v>0</v>
      </c>
      <c r="O412" s="70">
        <v>60</v>
      </c>
      <c r="P412" s="57">
        <v>6150000</v>
      </c>
      <c r="Q412" s="57">
        <v>0</v>
      </c>
      <c r="R412" s="57">
        <v>6150000</v>
      </c>
      <c r="S412" s="70">
        <v>0</v>
      </c>
      <c r="T412" s="57">
        <v>0</v>
      </c>
      <c r="U412" s="57">
        <v>0</v>
      </c>
      <c r="V412" s="57">
        <v>0</v>
      </c>
      <c r="W412" s="57"/>
      <c r="X412" s="57"/>
      <c r="Y412" s="57"/>
      <c r="Z412" s="57">
        <v>0</v>
      </c>
      <c r="AA412" s="57">
        <v>0</v>
      </c>
      <c r="AB412" s="57">
        <v>0</v>
      </c>
      <c r="AC412" s="59">
        <v>0</v>
      </c>
      <c r="AD412" s="59">
        <v>0</v>
      </c>
      <c r="AE412" s="59">
        <v>0</v>
      </c>
      <c r="AF412" s="59">
        <v>0</v>
      </c>
      <c r="AG412" s="59">
        <v>0</v>
      </c>
      <c r="AH412" s="59">
        <v>0</v>
      </c>
      <c r="AI412" s="57">
        <v>0</v>
      </c>
      <c r="AJ412" s="57">
        <v>0</v>
      </c>
      <c r="AK412" s="58">
        <v>0</v>
      </c>
      <c r="AL412" s="57">
        <v>0</v>
      </c>
      <c r="AM412" s="57">
        <v>0</v>
      </c>
      <c r="AN412" s="70">
        <v>277.5</v>
      </c>
      <c r="AO412" s="70">
        <v>562.4</v>
      </c>
      <c r="AP412" s="70">
        <v>0</v>
      </c>
      <c r="AQ412" s="57">
        <v>29914500</v>
      </c>
      <c r="AR412" s="57">
        <v>0</v>
      </c>
      <c r="AS412" s="57">
        <v>0</v>
      </c>
      <c r="AT412" s="57">
        <v>0</v>
      </c>
      <c r="AU412" s="57">
        <v>29914500</v>
      </c>
      <c r="AV412" s="58">
        <v>0</v>
      </c>
      <c r="AW412" s="58">
        <v>0</v>
      </c>
      <c r="AX412" s="58">
        <v>0</v>
      </c>
      <c r="AY412" s="57">
        <v>0</v>
      </c>
      <c r="AZ412" s="58">
        <v>0</v>
      </c>
      <c r="BA412" s="58">
        <v>0</v>
      </c>
      <c r="BB412" s="58">
        <v>0</v>
      </c>
      <c r="BC412" s="58">
        <v>0</v>
      </c>
      <c r="BD412" s="58">
        <v>0</v>
      </c>
      <c r="BE412" s="58">
        <v>0</v>
      </c>
      <c r="BF412" s="58">
        <v>0</v>
      </c>
      <c r="BG412" s="72">
        <v>277.5</v>
      </c>
      <c r="BH412" s="72">
        <v>622.4</v>
      </c>
      <c r="BI412" s="72">
        <v>344.9</v>
      </c>
      <c r="BJ412" s="72">
        <v>124.28828828828829</v>
      </c>
      <c r="BK412" s="72">
        <v>622.4</v>
      </c>
      <c r="BL412" s="72">
        <v>344.9</v>
      </c>
      <c r="BM412" s="72">
        <v>124.28828828828829</v>
      </c>
      <c r="BN412" s="150" t="s">
        <v>1368</v>
      </c>
      <c r="BO412" s="72" t="s">
        <v>1474</v>
      </c>
    </row>
    <row r="413" spans="1:67" ht="27.6" customHeight="1">
      <c r="A413" s="55">
        <v>404</v>
      </c>
      <c r="B413" s="145" t="s">
        <v>336</v>
      </c>
      <c r="C413" s="147" t="s">
        <v>1012</v>
      </c>
      <c r="D413" s="148" t="s">
        <v>1013</v>
      </c>
      <c r="E413" s="145">
        <v>9</v>
      </c>
      <c r="F413" s="146" t="s">
        <v>1266</v>
      </c>
      <c r="G413" s="70">
        <v>0</v>
      </c>
      <c r="H413" s="57">
        <v>0</v>
      </c>
      <c r="I413" s="57">
        <v>0</v>
      </c>
      <c r="J413" s="57">
        <v>0</v>
      </c>
      <c r="K413" s="70">
        <v>0</v>
      </c>
      <c r="L413" s="57">
        <v>0</v>
      </c>
      <c r="M413" s="57">
        <v>0</v>
      </c>
      <c r="N413" s="57">
        <v>0</v>
      </c>
      <c r="O413" s="70">
        <v>0</v>
      </c>
      <c r="P413" s="57">
        <v>0</v>
      </c>
      <c r="Q413" s="57">
        <v>0</v>
      </c>
      <c r="R413" s="57">
        <v>0</v>
      </c>
      <c r="S413" s="70">
        <v>0</v>
      </c>
      <c r="T413" s="57">
        <v>0</v>
      </c>
      <c r="U413" s="57">
        <v>0</v>
      </c>
      <c r="V413" s="57">
        <v>0</v>
      </c>
      <c r="W413" s="57"/>
      <c r="X413" s="57"/>
      <c r="Y413" s="57"/>
      <c r="Z413" s="57">
        <v>0</v>
      </c>
      <c r="AA413" s="57">
        <v>0</v>
      </c>
      <c r="AB413" s="57">
        <v>0</v>
      </c>
      <c r="AC413" s="59">
        <v>0</v>
      </c>
      <c r="AD413" s="59">
        <v>0</v>
      </c>
      <c r="AE413" s="59">
        <v>0</v>
      </c>
      <c r="AF413" s="59">
        <v>0</v>
      </c>
      <c r="AG413" s="59">
        <v>0</v>
      </c>
      <c r="AH413" s="59">
        <v>0</v>
      </c>
      <c r="AI413" s="57">
        <v>0</v>
      </c>
      <c r="AJ413" s="57">
        <v>0</v>
      </c>
      <c r="AK413" s="58">
        <v>0</v>
      </c>
      <c r="AL413" s="57">
        <v>0</v>
      </c>
      <c r="AM413" s="57">
        <v>0</v>
      </c>
      <c r="AN413" s="70">
        <v>100</v>
      </c>
      <c r="AO413" s="70">
        <v>116</v>
      </c>
      <c r="AP413" s="70">
        <v>0</v>
      </c>
      <c r="AQ413" s="57">
        <v>2184000</v>
      </c>
      <c r="AR413" s="57">
        <v>0</v>
      </c>
      <c r="AS413" s="57">
        <v>0</v>
      </c>
      <c r="AT413" s="57">
        <v>0</v>
      </c>
      <c r="AU413" s="57">
        <v>0</v>
      </c>
      <c r="AV413" s="58">
        <v>2184000</v>
      </c>
      <c r="AW413" s="58">
        <v>0</v>
      </c>
      <c r="AX413" s="58">
        <v>0</v>
      </c>
      <c r="AY413" s="57">
        <v>0</v>
      </c>
      <c r="AZ413" s="58">
        <v>0</v>
      </c>
      <c r="BA413" s="58">
        <v>0</v>
      </c>
      <c r="BB413" s="58">
        <v>2184000</v>
      </c>
      <c r="BC413" s="58">
        <v>0</v>
      </c>
      <c r="BD413" s="58">
        <v>0</v>
      </c>
      <c r="BE413" s="58">
        <v>2184000</v>
      </c>
      <c r="BF413" s="58">
        <v>0</v>
      </c>
      <c r="BG413" s="72">
        <v>100</v>
      </c>
      <c r="BH413" s="72">
        <v>116</v>
      </c>
      <c r="BI413" s="72">
        <v>16</v>
      </c>
      <c r="BJ413" s="72">
        <v>16</v>
      </c>
      <c r="BK413" s="72">
        <v>116</v>
      </c>
      <c r="BL413" s="72">
        <v>16</v>
      </c>
      <c r="BM413" s="72">
        <v>16</v>
      </c>
      <c r="BN413" s="150" t="s">
        <v>1369</v>
      </c>
      <c r="BO413" s="72" t="s">
        <v>1474</v>
      </c>
    </row>
    <row r="414" spans="1:67" ht="27.6" customHeight="1">
      <c r="A414" s="55">
        <v>405</v>
      </c>
      <c r="B414" s="145" t="s">
        <v>337</v>
      </c>
      <c r="C414" s="147" t="s">
        <v>1461</v>
      </c>
      <c r="D414" s="148" t="s">
        <v>1017</v>
      </c>
      <c r="E414" s="145">
        <v>9</v>
      </c>
      <c r="F414" s="146" t="s">
        <v>1266</v>
      </c>
      <c r="G414" s="70">
        <v>0</v>
      </c>
      <c r="H414" s="57">
        <v>0</v>
      </c>
      <c r="I414" s="57">
        <v>0</v>
      </c>
      <c r="J414" s="57">
        <v>0</v>
      </c>
      <c r="K414" s="70">
        <v>0</v>
      </c>
      <c r="L414" s="57">
        <v>0</v>
      </c>
      <c r="M414" s="57">
        <v>0</v>
      </c>
      <c r="N414" s="57">
        <v>0</v>
      </c>
      <c r="O414" s="70">
        <v>0</v>
      </c>
      <c r="P414" s="57">
        <v>0</v>
      </c>
      <c r="Q414" s="57">
        <v>0</v>
      </c>
      <c r="R414" s="57">
        <v>0</v>
      </c>
      <c r="S414" s="70">
        <v>0</v>
      </c>
      <c r="T414" s="57">
        <v>0</v>
      </c>
      <c r="U414" s="57">
        <v>0</v>
      </c>
      <c r="V414" s="57">
        <v>0</v>
      </c>
      <c r="W414" s="57"/>
      <c r="X414" s="57"/>
      <c r="Y414" s="57"/>
      <c r="Z414" s="57">
        <v>0</v>
      </c>
      <c r="AA414" s="57">
        <v>0</v>
      </c>
      <c r="AB414" s="57">
        <v>0</v>
      </c>
      <c r="AC414" s="59">
        <v>0</v>
      </c>
      <c r="AD414" s="59">
        <v>0</v>
      </c>
      <c r="AE414" s="59">
        <v>0</v>
      </c>
      <c r="AF414" s="59">
        <v>0</v>
      </c>
      <c r="AG414" s="59">
        <v>0</v>
      </c>
      <c r="AH414" s="59">
        <v>0</v>
      </c>
      <c r="AI414" s="57">
        <v>0</v>
      </c>
      <c r="AJ414" s="57">
        <v>0</v>
      </c>
      <c r="AK414" s="58">
        <v>0</v>
      </c>
      <c r="AL414" s="57">
        <v>0</v>
      </c>
      <c r="AM414" s="57">
        <v>0</v>
      </c>
      <c r="AN414" s="70">
        <v>0</v>
      </c>
      <c r="AO414" s="70">
        <v>0</v>
      </c>
      <c r="AP414" s="70">
        <v>0</v>
      </c>
      <c r="AQ414" s="57">
        <v>0</v>
      </c>
      <c r="AR414" s="57">
        <v>0</v>
      </c>
      <c r="AS414" s="57">
        <v>0</v>
      </c>
      <c r="AT414" s="57">
        <v>0</v>
      </c>
      <c r="AU414" s="57">
        <v>0</v>
      </c>
      <c r="AV414" s="58">
        <v>0</v>
      </c>
      <c r="AW414" s="58">
        <v>0</v>
      </c>
      <c r="AX414" s="58">
        <v>0</v>
      </c>
      <c r="AY414" s="57">
        <v>0</v>
      </c>
      <c r="AZ414" s="58">
        <v>0</v>
      </c>
      <c r="BA414" s="58">
        <v>0</v>
      </c>
      <c r="BB414" s="58">
        <v>0</v>
      </c>
      <c r="BC414" s="58">
        <v>0</v>
      </c>
      <c r="BD414" s="58">
        <v>0</v>
      </c>
      <c r="BE414" s="58">
        <v>0</v>
      </c>
      <c r="BF414" s="58">
        <v>0</v>
      </c>
      <c r="BG414" s="72">
        <v>0</v>
      </c>
      <c r="BH414" s="72">
        <v>0</v>
      </c>
      <c r="BI414" s="72">
        <v>0</v>
      </c>
      <c r="BJ414" s="72">
        <v>0</v>
      </c>
      <c r="BK414" s="72">
        <v>0</v>
      </c>
      <c r="BL414" s="72">
        <v>0</v>
      </c>
      <c r="BM414" s="72">
        <v>0</v>
      </c>
      <c r="BN414" s="150" t="s">
        <v>1369</v>
      </c>
      <c r="BO414" s="72" t="s">
        <v>1474</v>
      </c>
    </row>
    <row r="415" spans="1:67" ht="27.6" customHeight="1">
      <c r="A415" s="55">
        <v>406</v>
      </c>
      <c r="B415" s="145" t="s">
        <v>338</v>
      </c>
      <c r="C415" s="147" t="s">
        <v>957</v>
      </c>
      <c r="D415" s="148" t="s">
        <v>1016</v>
      </c>
      <c r="E415" s="145">
        <v>9</v>
      </c>
      <c r="F415" s="146" t="s">
        <v>1266</v>
      </c>
      <c r="G415" s="70">
        <v>0</v>
      </c>
      <c r="H415" s="57">
        <v>0</v>
      </c>
      <c r="I415" s="57">
        <v>0</v>
      </c>
      <c r="J415" s="57">
        <v>0</v>
      </c>
      <c r="K415" s="70">
        <v>0</v>
      </c>
      <c r="L415" s="57">
        <v>0</v>
      </c>
      <c r="M415" s="57">
        <v>0</v>
      </c>
      <c r="N415" s="57">
        <v>0</v>
      </c>
      <c r="O415" s="70">
        <v>30.3</v>
      </c>
      <c r="P415" s="57">
        <v>3105750</v>
      </c>
      <c r="Q415" s="57">
        <v>0</v>
      </c>
      <c r="R415" s="57">
        <v>3105750</v>
      </c>
      <c r="S415" s="70">
        <v>30.1</v>
      </c>
      <c r="T415" s="57">
        <v>3085250</v>
      </c>
      <c r="U415" s="57">
        <v>0</v>
      </c>
      <c r="V415" s="57">
        <v>3085250</v>
      </c>
      <c r="W415" s="57"/>
      <c r="X415" s="57"/>
      <c r="Y415" s="57"/>
      <c r="Z415" s="57">
        <v>1496000</v>
      </c>
      <c r="AA415" s="57">
        <v>0</v>
      </c>
      <c r="AB415" s="57">
        <v>1496000</v>
      </c>
      <c r="AC415" s="59">
        <v>275</v>
      </c>
      <c r="AD415" s="59">
        <v>15</v>
      </c>
      <c r="AE415" s="59">
        <v>0</v>
      </c>
      <c r="AF415" s="59">
        <v>0</v>
      </c>
      <c r="AG415" s="59">
        <v>275</v>
      </c>
      <c r="AH415" s="59">
        <v>15</v>
      </c>
      <c r="AI415" s="57">
        <v>14350000</v>
      </c>
      <c r="AJ415" s="57">
        <v>0</v>
      </c>
      <c r="AK415" s="58">
        <v>4400000</v>
      </c>
      <c r="AL415" s="57">
        <v>9950000</v>
      </c>
      <c r="AM415" s="57">
        <v>0</v>
      </c>
      <c r="AN415" s="70">
        <v>220</v>
      </c>
      <c r="AO415" s="70">
        <v>372.5</v>
      </c>
      <c r="AP415" s="70">
        <v>16.7</v>
      </c>
      <c r="AQ415" s="57">
        <v>25824840</v>
      </c>
      <c r="AR415" s="57">
        <v>0</v>
      </c>
      <c r="AS415" s="57">
        <v>0</v>
      </c>
      <c r="AT415" s="57">
        <v>0</v>
      </c>
      <c r="AU415" s="57">
        <v>1488950</v>
      </c>
      <c r="AV415" s="58">
        <v>24335890</v>
      </c>
      <c r="AW415" s="58">
        <v>0</v>
      </c>
      <c r="AX415" s="58">
        <v>0</v>
      </c>
      <c r="AY415" s="57">
        <v>0</v>
      </c>
      <c r="AZ415" s="58">
        <v>0</v>
      </c>
      <c r="BA415" s="58">
        <v>0</v>
      </c>
      <c r="BB415" s="58">
        <v>38867140</v>
      </c>
      <c r="BC415" s="58">
        <v>0</v>
      </c>
      <c r="BD415" s="58">
        <v>0</v>
      </c>
      <c r="BE415" s="58">
        <v>38867140</v>
      </c>
      <c r="BF415" s="58">
        <v>0</v>
      </c>
      <c r="BG415" s="72">
        <v>220</v>
      </c>
      <c r="BH415" s="72">
        <v>464.59999999999997</v>
      </c>
      <c r="BI415" s="72">
        <v>244.59999999999997</v>
      </c>
      <c r="BJ415" s="72">
        <v>111.18181818181816</v>
      </c>
      <c r="BK415" s="72">
        <v>449.59999999999997</v>
      </c>
      <c r="BL415" s="72">
        <v>229.59999999999997</v>
      </c>
      <c r="BM415" s="72">
        <v>104.36363636363635</v>
      </c>
      <c r="BN415" s="150" t="s">
        <v>1369</v>
      </c>
      <c r="BO415" s="72" t="s">
        <v>1474</v>
      </c>
    </row>
    <row r="416" spans="1:67" ht="27.6" customHeight="1">
      <c r="A416" s="55">
        <v>407</v>
      </c>
      <c r="B416" s="145" t="s">
        <v>339</v>
      </c>
      <c r="C416" s="147" t="s">
        <v>1015</v>
      </c>
      <c r="D416" s="148" t="s">
        <v>784</v>
      </c>
      <c r="E416" s="145">
        <v>9</v>
      </c>
      <c r="F416" s="146" t="s">
        <v>1266</v>
      </c>
      <c r="G416" s="70">
        <v>0</v>
      </c>
      <c r="H416" s="57">
        <v>0</v>
      </c>
      <c r="I416" s="57">
        <v>0</v>
      </c>
      <c r="J416" s="57">
        <v>0</v>
      </c>
      <c r="K416" s="70">
        <v>0</v>
      </c>
      <c r="L416" s="57">
        <v>0</v>
      </c>
      <c r="M416" s="57">
        <v>0</v>
      </c>
      <c r="N416" s="57">
        <v>0</v>
      </c>
      <c r="O416" s="70">
        <v>0</v>
      </c>
      <c r="P416" s="57">
        <v>0</v>
      </c>
      <c r="Q416" s="57">
        <v>0</v>
      </c>
      <c r="R416" s="57">
        <v>0</v>
      </c>
      <c r="S416" s="70">
        <v>0</v>
      </c>
      <c r="T416" s="57">
        <v>0</v>
      </c>
      <c r="U416" s="57">
        <v>0</v>
      </c>
      <c r="V416" s="57">
        <v>0</v>
      </c>
      <c r="W416" s="57"/>
      <c r="X416" s="57"/>
      <c r="Y416" s="57"/>
      <c r="Z416" s="57">
        <v>1360000</v>
      </c>
      <c r="AA416" s="57">
        <v>0</v>
      </c>
      <c r="AB416" s="57">
        <v>1360000</v>
      </c>
      <c r="AC416" s="59">
        <v>330</v>
      </c>
      <c r="AD416" s="59">
        <v>17</v>
      </c>
      <c r="AE416" s="59">
        <v>0</v>
      </c>
      <c r="AF416" s="59">
        <v>0</v>
      </c>
      <c r="AG416" s="59">
        <v>330</v>
      </c>
      <c r="AH416" s="59">
        <v>17</v>
      </c>
      <c r="AI416" s="57">
        <v>17200000</v>
      </c>
      <c r="AJ416" s="57">
        <v>0</v>
      </c>
      <c r="AK416" s="58">
        <v>7250000</v>
      </c>
      <c r="AL416" s="57">
        <v>9950000</v>
      </c>
      <c r="AM416" s="57">
        <v>0</v>
      </c>
      <c r="AN416" s="70">
        <v>210</v>
      </c>
      <c r="AO416" s="70">
        <v>357.9</v>
      </c>
      <c r="AP416" s="70">
        <v>17.7</v>
      </c>
      <c r="AQ416" s="57">
        <v>25275310</v>
      </c>
      <c r="AR416" s="57">
        <v>0</v>
      </c>
      <c r="AS416" s="57">
        <v>0</v>
      </c>
      <c r="AT416" s="57">
        <v>0</v>
      </c>
      <c r="AU416" s="57">
        <v>3469100</v>
      </c>
      <c r="AV416" s="58">
        <v>21806210</v>
      </c>
      <c r="AW416" s="58">
        <v>0</v>
      </c>
      <c r="AX416" s="58">
        <v>0</v>
      </c>
      <c r="AY416" s="57">
        <v>0</v>
      </c>
      <c r="AZ416" s="58">
        <v>0</v>
      </c>
      <c r="BA416" s="58">
        <v>0</v>
      </c>
      <c r="BB416" s="58">
        <v>33116210</v>
      </c>
      <c r="BC416" s="58">
        <v>0</v>
      </c>
      <c r="BD416" s="58">
        <v>0</v>
      </c>
      <c r="BE416" s="58">
        <v>33116210</v>
      </c>
      <c r="BF416" s="58">
        <v>0</v>
      </c>
      <c r="BG416" s="72">
        <v>210</v>
      </c>
      <c r="BH416" s="72">
        <v>392.59999999999997</v>
      </c>
      <c r="BI416" s="72">
        <v>182.59999999999997</v>
      </c>
      <c r="BJ416" s="72">
        <v>86.952380952380935</v>
      </c>
      <c r="BK416" s="72">
        <v>375.59999999999997</v>
      </c>
      <c r="BL416" s="72">
        <v>165.59999999999997</v>
      </c>
      <c r="BM416" s="72">
        <v>78.857142857142833</v>
      </c>
      <c r="BN416" s="150" t="s">
        <v>1369</v>
      </c>
      <c r="BO416" s="72" t="s">
        <v>1474</v>
      </c>
    </row>
    <row r="417" spans="1:67" ht="27.6" customHeight="1">
      <c r="A417" s="55">
        <v>408</v>
      </c>
      <c r="B417" s="145" t="s">
        <v>340</v>
      </c>
      <c r="C417" s="147" t="s">
        <v>629</v>
      </c>
      <c r="D417" s="148" t="s">
        <v>886</v>
      </c>
      <c r="E417" s="145">
        <v>9</v>
      </c>
      <c r="F417" s="146" t="s">
        <v>1266</v>
      </c>
      <c r="G417" s="70">
        <v>0</v>
      </c>
      <c r="H417" s="57">
        <v>0</v>
      </c>
      <c r="I417" s="57">
        <v>0</v>
      </c>
      <c r="J417" s="57">
        <v>0</v>
      </c>
      <c r="K417" s="70">
        <v>0</v>
      </c>
      <c r="L417" s="57">
        <v>0</v>
      </c>
      <c r="M417" s="57">
        <v>0</v>
      </c>
      <c r="N417" s="57">
        <v>0</v>
      </c>
      <c r="O417" s="70">
        <v>45.300000000000004</v>
      </c>
      <c r="P417" s="57">
        <v>4643250</v>
      </c>
      <c r="Q417" s="57">
        <v>0</v>
      </c>
      <c r="R417" s="57">
        <v>4643250</v>
      </c>
      <c r="S417" s="70">
        <v>45.1</v>
      </c>
      <c r="T417" s="57">
        <v>4622750</v>
      </c>
      <c r="U417" s="57">
        <v>0</v>
      </c>
      <c r="V417" s="57">
        <v>4622750</v>
      </c>
      <c r="W417" s="57"/>
      <c r="X417" s="57"/>
      <c r="Y417" s="57"/>
      <c r="Z417" s="57">
        <v>1195000</v>
      </c>
      <c r="AA417" s="57">
        <v>0</v>
      </c>
      <c r="AB417" s="57">
        <v>1195000</v>
      </c>
      <c r="AC417" s="59">
        <v>260</v>
      </c>
      <c r="AD417" s="59">
        <v>13</v>
      </c>
      <c r="AE417" s="59">
        <v>0</v>
      </c>
      <c r="AF417" s="59">
        <v>0</v>
      </c>
      <c r="AG417" s="59">
        <v>260</v>
      </c>
      <c r="AH417" s="59">
        <v>13</v>
      </c>
      <c r="AI417" s="57">
        <v>13650000</v>
      </c>
      <c r="AJ417" s="57">
        <v>0</v>
      </c>
      <c r="AK417" s="58">
        <v>4200000</v>
      </c>
      <c r="AL417" s="57">
        <v>9450000</v>
      </c>
      <c r="AM417" s="57">
        <v>0</v>
      </c>
      <c r="AN417" s="70">
        <v>105</v>
      </c>
      <c r="AO417" s="70">
        <v>361.6</v>
      </c>
      <c r="AP417" s="70">
        <v>0</v>
      </c>
      <c r="AQ417" s="57">
        <v>34827975</v>
      </c>
      <c r="AR417" s="57">
        <v>47872500</v>
      </c>
      <c r="AS417" s="57">
        <v>0</v>
      </c>
      <c r="AT417" s="57">
        <v>0</v>
      </c>
      <c r="AU417" s="57">
        <v>65644800</v>
      </c>
      <c r="AV417" s="58">
        <v>17055675</v>
      </c>
      <c r="AW417" s="58">
        <v>0</v>
      </c>
      <c r="AX417" s="58">
        <v>0</v>
      </c>
      <c r="AY417" s="57">
        <v>0</v>
      </c>
      <c r="AZ417" s="58">
        <v>0</v>
      </c>
      <c r="BA417" s="58">
        <v>0</v>
      </c>
      <c r="BB417" s="58">
        <v>32323425</v>
      </c>
      <c r="BC417" s="58">
        <v>0</v>
      </c>
      <c r="BD417" s="58">
        <v>0</v>
      </c>
      <c r="BE417" s="58">
        <v>32323425</v>
      </c>
      <c r="BF417" s="58">
        <v>0</v>
      </c>
      <c r="BG417" s="72">
        <v>105</v>
      </c>
      <c r="BH417" s="72">
        <v>465</v>
      </c>
      <c r="BI417" s="72">
        <v>360</v>
      </c>
      <c r="BJ417" s="72">
        <v>342.85714285714283</v>
      </c>
      <c r="BK417" s="72">
        <v>452</v>
      </c>
      <c r="BL417" s="72">
        <v>347</v>
      </c>
      <c r="BM417" s="72">
        <v>330.47619047619048</v>
      </c>
      <c r="BN417" s="150" t="s">
        <v>1369</v>
      </c>
      <c r="BO417" s="72" t="s">
        <v>1474</v>
      </c>
    </row>
    <row r="418" spans="1:67" ht="27.6" customHeight="1">
      <c r="A418" s="55">
        <v>409</v>
      </c>
      <c r="B418" s="145" t="s">
        <v>341</v>
      </c>
      <c r="C418" s="147" t="s">
        <v>1018</v>
      </c>
      <c r="D418" s="148" t="s">
        <v>653</v>
      </c>
      <c r="E418" s="145">
        <v>9</v>
      </c>
      <c r="F418" s="146" t="s">
        <v>1266</v>
      </c>
      <c r="G418" s="70">
        <v>0</v>
      </c>
      <c r="H418" s="57">
        <v>0</v>
      </c>
      <c r="I418" s="57">
        <v>0</v>
      </c>
      <c r="J418" s="57">
        <v>0</v>
      </c>
      <c r="K418" s="70">
        <v>0</v>
      </c>
      <c r="L418" s="57">
        <v>0</v>
      </c>
      <c r="M418" s="57">
        <v>0</v>
      </c>
      <c r="N418" s="57">
        <v>0</v>
      </c>
      <c r="O418" s="70">
        <v>0</v>
      </c>
      <c r="P418" s="57">
        <v>0</v>
      </c>
      <c r="Q418" s="57">
        <v>0</v>
      </c>
      <c r="R418" s="57">
        <v>0</v>
      </c>
      <c r="S418" s="70">
        <v>0</v>
      </c>
      <c r="T418" s="57">
        <v>0</v>
      </c>
      <c r="U418" s="57">
        <v>0</v>
      </c>
      <c r="V418" s="57">
        <v>0</v>
      </c>
      <c r="W418" s="57"/>
      <c r="X418" s="57"/>
      <c r="Y418" s="57"/>
      <c r="Z418" s="57">
        <v>1360000</v>
      </c>
      <c r="AA418" s="57">
        <v>0</v>
      </c>
      <c r="AB418" s="57">
        <v>1360000</v>
      </c>
      <c r="AC418" s="59">
        <v>300</v>
      </c>
      <c r="AD418" s="59">
        <v>13</v>
      </c>
      <c r="AE418" s="59">
        <v>140</v>
      </c>
      <c r="AF418" s="59">
        <v>7</v>
      </c>
      <c r="AG418" s="59">
        <v>160</v>
      </c>
      <c r="AH418" s="59">
        <v>6</v>
      </c>
      <c r="AI418" s="57">
        <v>8150000</v>
      </c>
      <c r="AJ418" s="57">
        <v>0</v>
      </c>
      <c r="AK418" s="58">
        <v>9150000</v>
      </c>
      <c r="AL418" s="57">
        <v>0</v>
      </c>
      <c r="AM418" s="57">
        <v>1000000</v>
      </c>
      <c r="AN418" s="70">
        <v>300</v>
      </c>
      <c r="AO418" s="70">
        <v>157.1</v>
      </c>
      <c r="AP418" s="70">
        <v>9.1999999999999993</v>
      </c>
      <c r="AQ418" s="57">
        <v>1067330</v>
      </c>
      <c r="AR418" s="57">
        <v>0</v>
      </c>
      <c r="AS418" s="57">
        <v>0</v>
      </c>
      <c r="AT418" s="57">
        <v>0</v>
      </c>
      <c r="AU418" s="57">
        <v>0</v>
      </c>
      <c r="AV418" s="58">
        <v>1067330</v>
      </c>
      <c r="AW418" s="58">
        <v>0</v>
      </c>
      <c r="AX418" s="58">
        <v>0</v>
      </c>
      <c r="AY418" s="57">
        <v>0</v>
      </c>
      <c r="AZ418" s="58">
        <v>0</v>
      </c>
      <c r="BA418" s="58">
        <v>0</v>
      </c>
      <c r="BB418" s="58">
        <v>2427330</v>
      </c>
      <c r="BC418" s="58">
        <v>1000000</v>
      </c>
      <c r="BD418" s="58">
        <v>0</v>
      </c>
      <c r="BE418" s="58">
        <v>1427330</v>
      </c>
      <c r="BF418" s="58">
        <v>0</v>
      </c>
      <c r="BG418" s="72">
        <v>300</v>
      </c>
      <c r="BH418" s="72">
        <v>179.29999999999998</v>
      </c>
      <c r="BI418" s="72">
        <v>0</v>
      </c>
      <c r="BJ418" s="72">
        <v>0</v>
      </c>
      <c r="BK418" s="72">
        <v>166.29999999999998</v>
      </c>
      <c r="BL418" s="72">
        <v>0</v>
      </c>
      <c r="BM418" s="72">
        <v>0</v>
      </c>
      <c r="BN418" s="150" t="s">
        <v>1369</v>
      </c>
      <c r="BO418" s="72" t="s">
        <v>1474</v>
      </c>
    </row>
    <row r="419" spans="1:67" ht="27.6" customHeight="1">
      <c r="A419" s="55">
        <v>410</v>
      </c>
      <c r="B419" s="145" t="s">
        <v>9</v>
      </c>
      <c r="C419" s="147" t="s">
        <v>1014</v>
      </c>
      <c r="D419" s="148" t="s">
        <v>797</v>
      </c>
      <c r="E419" s="145">
        <v>9</v>
      </c>
      <c r="F419" s="146" t="s">
        <v>1266</v>
      </c>
      <c r="G419" s="70">
        <v>0</v>
      </c>
      <c r="H419" s="57">
        <v>0</v>
      </c>
      <c r="I419" s="57">
        <v>0</v>
      </c>
      <c r="J419" s="57">
        <v>0</v>
      </c>
      <c r="K419" s="70">
        <v>0</v>
      </c>
      <c r="L419" s="57">
        <v>0</v>
      </c>
      <c r="M419" s="57">
        <v>0</v>
      </c>
      <c r="N419" s="57">
        <v>0</v>
      </c>
      <c r="O419" s="70">
        <v>0</v>
      </c>
      <c r="P419" s="57">
        <v>0</v>
      </c>
      <c r="Q419" s="57">
        <v>0</v>
      </c>
      <c r="R419" s="57">
        <v>0</v>
      </c>
      <c r="S419" s="70">
        <v>0</v>
      </c>
      <c r="T419" s="57">
        <v>0</v>
      </c>
      <c r="U419" s="57">
        <v>0</v>
      </c>
      <c r="V419" s="57">
        <v>0</v>
      </c>
      <c r="W419" s="57"/>
      <c r="X419" s="57"/>
      <c r="Y419" s="57"/>
      <c r="Z419" s="57">
        <v>1237500</v>
      </c>
      <c r="AA419" s="57">
        <v>0</v>
      </c>
      <c r="AB419" s="57">
        <v>1237500</v>
      </c>
      <c r="AC419" s="59">
        <v>120</v>
      </c>
      <c r="AD419" s="59">
        <v>6</v>
      </c>
      <c r="AE419" s="59">
        <v>120</v>
      </c>
      <c r="AF419" s="59">
        <v>6</v>
      </c>
      <c r="AG419" s="59">
        <v>0</v>
      </c>
      <c r="AH419" s="59">
        <v>0</v>
      </c>
      <c r="AI419" s="57">
        <v>0</v>
      </c>
      <c r="AJ419" s="57">
        <v>0</v>
      </c>
      <c r="AK419" s="58">
        <v>1050000</v>
      </c>
      <c r="AL419" s="57">
        <v>0</v>
      </c>
      <c r="AM419" s="57">
        <v>1050000</v>
      </c>
      <c r="AN419" s="70">
        <v>300</v>
      </c>
      <c r="AO419" s="70">
        <v>174.2</v>
      </c>
      <c r="AP419" s="70">
        <v>0</v>
      </c>
      <c r="AQ419" s="57">
        <v>0</v>
      </c>
      <c r="AR419" s="57">
        <v>0</v>
      </c>
      <c r="AS419" s="57">
        <v>0</v>
      </c>
      <c r="AT419" s="57">
        <v>0</v>
      </c>
      <c r="AU419" s="57">
        <v>0</v>
      </c>
      <c r="AV419" s="58">
        <v>0</v>
      </c>
      <c r="AW419" s="58">
        <v>0</v>
      </c>
      <c r="AX419" s="58">
        <v>0</v>
      </c>
      <c r="AY419" s="57">
        <v>0</v>
      </c>
      <c r="AZ419" s="58">
        <v>0</v>
      </c>
      <c r="BA419" s="58">
        <v>0</v>
      </c>
      <c r="BB419" s="58">
        <v>1237500</v>
      </c>
      <c r="BC419" s="58">
        <v>1050000</v>
      </c>
      <c r="BD419" s="58">
        <v>0</v>
      </c>
      <c r="BE419" s="58">
        <v>187500</v>
      </c>
      <c r="BF419" s="58">
        <v>0</v>
      </c>
      <c r="BG419" s="72">
        <v>300</v>
      </c>
      <c r="BH419" s="72">
        <v>180.2</v>
      </c>
      <c r="BI419" s="72">
        <v>0</v>
      </c>
      <c r="BJ419" s="72">
        <v>0</v>
      </c>
      <c r="BK419" s="72">
        <v>174.2</v>
      </c>
      <c r="BL419" s="72">
        <v>0</v>
      </c>
      <c r="BM419" s="72">
        <v>0</v>
      </c>
      <c r="BN419" s="150" t="s">
        <v>1369</v>
      </c>
      <c r="BO419" s="72" t="s">
        <v>1474</v>
      </c>
    </row>
    <row r="420" spans="1:67" ht="27.6" customHeight="1">
      <c r="A420" s="55">
        <v>411</v>
      </c>
      <c r="B420" s="145" t="s">
        <v>342</v>
      </c>
      <c r="C420" s="147" t="s">
        <v>721</v>
      </c>
      <c r="D420" s="148" t="s">
        <v>624</v>
      </c>
      <c r="E420" s="145">
        <v>9</v>
      </c>
      <c r="F420" s="146" t="s">
        <v>1266</v>
      </c>
      <c r="G420" s="70">
        <v>0</v>
      </c>
      <c r="H420" s="57">
        <v>0</v>
      </c>
      <c r="I420" s="57">
        <v>0</v>
      </c>
      <c r="J420" s="57">
        <v>0</v>
      </c>
      <c r="K420" s="70">
        <v>0</v>
      </c>
      <c r="L420" s="57">
        <v>0</v>
      </c>
      <c r="M420" s="57">
        <v>0</v>
      </c>
      <c r="N420" s="57">
        <v>0</v>
      </c>
      <c r="O420" s="70">
        <v>97.8</v>
      </c>
      <c r="P420" s="57">
        <v>10024500</v>
      </c>
      <c r="Q420" s="57">
        <v>0</v>
      </c>
      <c r="R420" s="57">
        <v>10024500</v>
      </c>
      <c r="S420" s="70">
        <v>0</v>
      </c>
      <c r="T420" s="57">
        <v>0</v>
      </c>
      <c r="U420" s="57">
        <v>0</v>
      </c>
      <c r="V420" s="57">
        <v>0</v>
      </c>
      <c r="W420" s="57"/>
      <c r="X420" s="57"/>
      <c r="Y420" s="57"/>
      <c r="Z420" s="57">
        <v>1125000</v>
      </c>
      <c r="AA420" s="57">
        <v>0</v>
      </c>
      <c r="AB420" s="57">
        <v>1125000</v>
      </c>
      <c r="AC420" s="59">
        <v>220</v>
      </c>
      <c r="AD420" s="59">
        <v>11</v>
      </c>
      <c r="AE420" s="59">
        <v>0</v>
      </c>
      <c r="AF420" s="59">
        <v>0</v>
      </c>
      <c r="AG420" s="59">
        <v>220</v>
      </c>
      <c r="AH420" s="59">
        <v>11</v>
      </c>
      <c r="AI420" s="57">
        <v>11550000</v>
      </c>
      <c r="AJ420" s="57">
        <v>0</v>
      </c>
      <c r="AK420" s="58">
        <v>5250000</v>
      </c>
      <c r="AL420" s="57">
        <v>6300000</v>
      </c>
      <c r="AM420" s="57">
        <v>0</v>
      </c>
      <c r="AN420" s="70">
        <v>30</v>
      </c>
      <c r="AO420" s="70">
        <v>401.70000000000005</v>
      </c>
      <c r="AP420" s="70">
        <v>17.7</v>
      </c>
      <c r="AQ420" s="57">
        <v>50760000</v>
      </c>
      <c r="AR420" s="57">
        <v>0</v>
      </c>
      <c r="AS420" s="57">
        <v>0</v>
      </c>
      <c r="AT420" s="57">
        <v>0</v>
      </c>
      <c r="AU420" s="57">
        <v>30343950</v>
      </c>
      <c r="AV420" s="58">
        <v>20416050</v>
      </c>
      <c r="AW420" s="58">
        <v>0</v>
      </c>
      <c r="AX420" s="58">
        <v>0</v>
      </c>
      <c r="AY420" s="57">
        <v>0</v>
      </c>
      <c r="AZ420" s="58">
        <v>0</v>
      </c>
      <c r="BA420" s="58">
        <v>0</v>
      </c>
      <c r="BB420" s="58">
        <v>27841050</v>
      </c>
      <c r="BC420" s="58">
        <v>0</v>
      </c>
      <c r="BD420" s="58">
        <v>0</v>
      </c>
      <c r="BE420" s="58">
        <v>27841050</v>
      </c>
      <c r="BF420" s="58">
        <v>0</v>
      </c>
      <c r="BG420" s="72">
        <v>30</v>
      </c>
      <c r="BH420" s="72">
        <v>528.20000000000005</v>
      </c>
      <c r="BI420" s="72">
        <v>498.20000000000005</v>
      </c>
      <c r="BJ420" s="72">
        <v>1660.666666666667</v>
      </c>
      <c r="BK420" s="72">
        <v>517.20000000000005</v>
      </c>
      <c r="BL420" s="72">
        <v>487.20000000000005</v>
      </c>
      <c r="BM420" s="72">
        <v>1624.0000000000002</v>
      </c>
      <c r="BN420" s="150" t="s">
        <v>1369</v>
      </c>
      <c r="BO420" s="72" t="s">
        <v>1475</v>
      </c>
    </row>
    <row r="421" spans="1:67" ht="27.6" customHeight="1">
      <c r="A421" s="55">
        <v>412</v>
      </c>
      <c r="B421" s="145" t="s">
        <v>1267</v>
      </c>
      <c r="C421" s="147" t="s">
        <v>646</v>
      </c>
      <c r="D421" s="148" t="s">
        <v>740</v>
      </c>
      <c r="E421" s="145">
        <v>9</v>
      </c>
      <c r="F421" s="146" t="s">
        <v>1266</v>
      </c>
      <c r="G421" s="70">
        <v>0</v>
      </c>
      <c r="H421" s="57">
        <v>0</v>
      </c>
      <c r="I421" s="57">
        <v>0</v>
      </c>
      <c r="J421" s="57">
        <v>0</v>
      </c>
      <c r="K421" s="70">
        <v>0</v>
      </c>
      <c r="L421" s="57">
        <v>0</v>
      </c>
      <c r="M421" s="57">
        <v>0</v>
      </c>
      <c r="N421" s="57">
        <v>0</v>
      </c>
      <c r="O421" s="70">
        <v>30.1</v>
      </c>
      <c r="P421" s="57">
        <v>3085250</v>
      </c>
      <c r="Q421" s="57">
        <v>0</v>
      </c>
      <c r="R421" s="57">
        <v>3085250</v>
      </c>
      <c r="S421" s="70">
        <v>0</v>
      </c>
      <c r="T421" s="57">
        <v>0</v>
      </c>
      <c r="U421" s="57">
        <v>0</v>
      </c>
      <c r="V421" s="57">
        <v>0</v>
      </c>
      <c r="W421" s="57"/>
      <c r="X421" s="57"/>
      <c r="Y421" s="57"/>
      <c r="Z421" s="57">
        <v>1125000</v>
      </c>
      <c r="AA421" s="57">
        <v>0</v>
      </c>
      <c r="AB421" s="57">
        <v>1125000</v>
      </c>
      <c r="AC421" s="59">
        <v>160</v>
      </c>
      <c r="AD421" s="59">
        <v>8</v>
      </c>
      <c r="AE421" s="59">
        <v>0</v>
      </c>
      <c r="AF421" s="59">
        <v>0</v>
      </c>
      <c r="AG421" s="59">
        <v>160</v>
      </c>
      <c r="AH421" s="59">
        <v>8</v>
      </c>
      <c r="AI421" s="57">
        <v>8400000</v>
      </c>
      <c r="AJ421" s="57">
        <v>856800</v>
      </c>
      <c r="AK421" s="58">
        <v>1243200</v>
      </c>
      <c r="AL421" s="57">
        <v>6300000</v>
      </c>
      <c r="AM421" s="57">
        <v>0</v>
      </c>
      <c r="AN421" s="70">
        <v>300</v>
      </c>
      <c r="AO421" s="70">
        <v>321.39999999999998</v>
      </c>
      <c r="AP421" s="70">
        <v>17.7</v>
      </c>
      <c r="AQ421" s="57">
        <v>5307120</v>
      </c>
      <c r="AR421" s="57">
        <v>0</v>
      </c>
      <c r="AS421" s="57">
        <v>0</v>
      </c>
      <c r="AT421" s="57">
        <v>0</v>
      </c>
      <c r="AU421" s="57">
        <v>0</v>
      </c>
      <c r="AV421" s="58">
        <v>5307120</v>
      </c>
      <c r="AW421" s="58">
        <v>0</v>
      </c>
      <c r="AX421" s="58">
        <v>0</v>
      </c>
      <c r="AY421" s="57">
        <v>0</v>
      </c>
      <c r="AZ421" s="58">
        <v>0</v>
      </c>
      <c r="BA421" s="58">
        <v>0</v>
      </c>
      <c r="BB421" s="58">
        <v>12732120</v>
      </c>
      <c r="BC421" s="58">
        <v>0</v>
      </c>
      <c r="BD421" s="58">
        <v>0</v>
      </c>
      <c r="BE421" s="58">
        <v>12732120</v>
      </c>
      <c r="BF421" s="58">
        <v>0</v>
      </c>
      <c r="BG421" s="72">
        <v>300</v>
      </c>
      <c r="BH421" s="72">
        <v>377.2</v>
      </c>
      <c r="BI421" s="72">
        <v>77.199999999999989</v>
      </c>
      <c r="BJ421" s="72">
        <v>25.733333333333331</v>
      </c>
      <c r="BK421" s="72">
        <v>369.2</v>
      </c>
      <c r="BL421" s="72">
        <v>69.199999999999989</v>
      </c>
      <c r="BM421" s="72">
        <v>23.066666666666663</v>
      </c>
      <c r="BN421" s="150" t="s">
        <v>1369</v>
      </c>
      <c r="BO421" s="72" t="s">
        <v>1474</v>
      </c>
    </row>
    <row r="422" spans="1:67" ht="27.6" customHeight="1">
      <c r="A422" s="55">
        <v>413</v>
      </c>
      <c r="B422" s="145" t="s">
        <v>343</v>
      </c>
      <c r="C422" s="147" t="s">
        <v>1024</v>
      </c>
      <c r="D422" s="148" t="s">
        <v>1025</v>
      </c>
      <c r="E422" s="145">
        <v>9</v>
      </c>
      <c r="F422" s="146" t="s">
        <v>1268</v>
      </c>
      <c r="G422" s="70">
        <v>0</v>
      </c>
      <c r="H422" s="57">
        <v>0</v>
      </c>
      <c r="I422" s="57">
        <v>0</v>
      </c>
      <c r="J422" s="57">
        <v>0</v>
      </c>
      <c r="K422" s="70">
        <v>0</v>
      </c>
      <c r="L422" s="57">
        <v>0</v>
      </c>
      <c r="M422" s="57">
        <v>0</v>
      </c>
      <c r="N422" s="57">
        <v>0</v>
      </c>
      <c r="O422" s="70">
        <v>0</v>
      </c>
      <c r="P422" s="57">
        <v>0</v>
      </c>
      <c r="Q422" s="57">
        <v>0</v>
      </c>
      <c r="R422" s="57">
        <v>0</v>
      </c>
      <c r="S422" s="70">
        <v>0</v>
      </c>
      <c r="T422" s="57">
        <v>0</v>
      </c>
      <c r="U422" s="57">
        <v>0</v>
      </c>
      <c r="V422" s="57">
        <v>0</v>
      </c>
      <c r="W422" s="57"/>
      <c r="X422" s="57"/>
      <c r="Y422" s="57"/>
      <c r="Z422" s="57">
        <v>816000</v>
      </c>
      <c r="AA422" s="57">
        <v>0</v>
      </c>
      <c r="AB422" s="57">
        <v>816000</v>
      </c>
      <c r="AC422" s="59">
        <v>180</v>
      </c>
      <c r="AD422" s="59">
        <v>9</v>
      </c>
      <c r="AE422" s="59">
        <v>0</v>
      </c>
      <c r="AF422" s="59">
        <v>0</v>
      </c>
      <c r="AG422" s="59">
        <v>180</v>
      </c>
      <c r="AH422" s="59">
        <v>9</v>
      </c>
      <c r="AI422" s="57">
        <v>9450000</v>
      </c>
      <c r="AJ422" s="57">
        <v>0</v>
      </c>
      <c r="AK422" s="58">
        <v>4200000</v>
      </c>
      <c r="AL422" s="57">
        <v>5250000</v>
      </c>
      <c r="AM422" s="57">
        <v>0</v>
      </c>
      <c r="AN422" s="70">
        <v>250</v>
      </c>
      <c r="AO422" s="70">
        <v>262.5</v>
      </c>
      <c r="AP422" s="70">
        <v>16.8</v>
      </c>
      <c r="AQ422" s="57">
        <v>4995650</v>
      </c>
      <c r="AR422" s="57">
        <v>0</v>
      </c>
      <c r="AS422" s="57">
        <v>0</v>
      </c>
      <c r="AT422" s="57">
        <v>0</v>
      </c>
      <c r="AU422" s="57">
        <v>0</v>
      </c>
      <c r="AV422" s="58">
        <v>4995650</v>
      </c>
      <c r="AW422" s="58">
        <v>0</v>
      </c>
      <c r="AX422" s="58">
        <v>0</v>
      </c>
      <c r="AY422" s="57">
        <v>0</v>
      </c>
      <c r="AZ422" s="58">
        <v>0</v>
      </c>
      <c r="BA422" s="58">
        <v>0</v>
      </c>
      <c r="BB422" s="58">
        <v>11061650</v>
      </c>
      <c r="BC422" s="58">
        <v>0</v>
      </c>
      <c r="BD422" s="58">
        <v>0</v>
      </c>
      <c r="BE422" s="58">
        <v>11061650</v>
      </c>
      <c r="BF422" s="58">
        <v>0</v>
      </c>
      <c r="BG422" s="72">
        <v>250</v>
      </c>
      <c r="BH422" s="72">
        <v>288.3</v>
      </c>
      <c r="BI422" s="72">
        <v>38.300000000000011</v>
      </c>
      <c r="BJ422" s="72">
        <v>15.320000000000006</v>
      </c>
      <c r="BK422" s="72">
        <v>279.3</v>
      </c>
      <c r="BL422" s="72">
        <v>29.300000000000011</v>
      </c>
      <c r="BM422" s="72">
        <v>11.720000000000004</v>
      </c>
      <c r="BN422" s="150" t="s">
        <v>1370</v>
      </c>
      <c r="BO422" s="72" t="s">
        <v>1474</v>
      </c>
    </row>
    <row r="423" spans="1:67" ht="27.6" customHeight="1">
      <c r="A423" s="55">
        <v>414</v>
      </c>
      <c r="B423" s="145" t="s">
        <v>344</v>
      </c>
      <c r="C423" s="147" t="s">
        <v>658</v>
      </c>
      <c r="D423" s="148" t="s">
        <v>911</v>
      </c>
      <c r="E423" s="145">
        <v>9</v>
      </c>
      <c r="F423" s="146" t="s">
        <v>1268</v>
      </c>
      <c r="G423" s="70">
        <v>70.399999999999991</v>
      </c>
      <c r="H423" s="57">
        <v>7216000</v>
      </c>
      <c r="I423" s="57">
        <v>0</v>
      </c>
      <c r="J423" s="57">
        <v>7216000</v>
      </c>
      <c r="K423" s="70">
        <v>0</v>
      </c>
      <c r="L423" s="57">
        <v>0</v>
      </c>
      <c r="M423" s="57">
        <v>0</v>
      </c>
      <c r="N423" s="57">
        <v>0</v>
      </c>
      <c r="O423" s="70">
        <v>61.9</v>
      </c>
      <c r="P423" s="57">
        <v>6344750</v>
      </c>
      <c r="Q423" s="57">
        <v>0</v>
      </c>
      <c r="R423" s="57">
        <v>6344750</v>
      </c>
      <c r="S423" s="70">
        <v>76.500000000000014</v>
      </c>
      <c r="T423" s="57">
        <v>7841250.0000000019</v>
      </c>
      <c r="U423" s="57">
        <v>0</v>
      </c>
      <c r="V423" s="57">
        <v>7841250.0000000019</v>
      </c>
      <c r="W423" s="57"/>
      <c r="X423" s="57"/>
      <c r="Y423" s="57"/>
      <c r="Z423" s="57">
        <v>450000</v>
      </c>
      <c r="AA423" s="57">
        <v>0</v>
      </c>
      <c r="AB423" s="57">
        <v>450000</v>
      </c>
      <c r="AC423" s="59">
        <v>180</v>
      </c>
      <c r="AD423" s="59">
        <v>9</v>
      </c>
      <c r="AE423" s="59">
        <v>0</v>
      </c>
      <c r="AF423" s="59">
        <v>0</v>
      </c>
      <c r="AG423" s="59">
        <v>180</v>
      </c>
      <c r="AH423" s="59">
        <v>9</v>
      </c>
      <c r="AI423" s="57">
        <v>9450000</v>
      </c>
      <c r="AJ423" s="57">
        <v>0</v>
      </c>
      <c r="AK423" s="58">
        <v>4200000</v>
      </c>
      <c r="AL423" s="57">
        <v>5250000</v>
      </c>
      <c r="AM423" s="57">
        <v>0</v>
      </c>
      <c r="AN423" s="70">
        <v>300</v>
      </c>
      <c r="AO423" s="70">
        <v>399.8</v>
      </c>
      <c r="AP423" s="70">
        <v>0</v>
      </c>
      <c r="AQ423" s="57">
        <v>13622700</v>
      </c>
      <c r="AR423" s="57">
        <v>0</v>
      </c>
      <c r="AS423" s="57">
        <v>0</v>
      </c>
      <c r="AT423" s="57">
        <v>0</v>
      </c>
      <c r="AU423" s="57">
        <v>0</v>
      </c>
      <c r="AV423" s="58">
        <v>13622700</v>
      </c>
      <c r="AW423" s="58">
        <v>0</v>
      </c>
      <c r="AX423" s="58">
        <v>0</v>
      </c>
      <c r="AY423" s="57">
        <v>0</v>
      </c>
      <c r="AZ423" s="58">
        <v>0</v>
      </c>
      <c r="BA423" s="58">
        <v>0</v>
      </c>
      <c r="BB423" s="58">
        <v>27163950</v>
      </c>
      <c r="BC423" s="58">
        <v>0</v>
      </c>
      <c r="BD423" s="58">
        <v>0</v>
      </c>
      <c r="BE423" s="58">
        <v>27163950</v>
      </c>
      <c r="BF423" s="58">
        <v>0</v>
      </c>
      <c r="BG423" s="72">
        <v>300</v>
      </c>
      <c r="BH423" s="72">
        <v>617.6</v>
      </c>
      <c r="BI423" s="72">
        <v>317.60000000000002</v>
      </c>
      <c r="BJ423" s="72">
        <v>105.86666666666666</v>
      </c>
      <c r="BK423" s="72">
        <v>608.6</v>
      </c>
      <c r="BL423" s="72">
        <v>308.60000000000002</v>
      </c>
      <c r="BM423" s="72">
        <v>102.86666666666669</v>
      </c>
      <c r="BN423" s="150" t="s">
        <v>1370</v>
      </c>
      <c r="BO423" s="72" t="s">
        <v>1474</v>
      </c>
    </row>
    <row r="424" spans="1:67" ht="27.6" customHeight="1">
      <c r="A424" s="55">
        <v>415</v>
      </c>
      <c r="B424" s="145" t="s">
        <v>345</v>
      </c>
      <c r="C424" s="147" t="s">
        <v>1023</v>
      </c>
      <c r="D424" s="148" t="s">
        <v>645</v>
      </c>
      <c r="E424" s="145">
        <v>9</v>
      </c>
      <c r="F424" s="146" t="s">
        <v>1268</v>
      </c>
      <c r="G424" s="70">
        <v>73.8</v>
      </c>
      <c r="H424" s="57">
        <v>7564500</v>
      </c>
      <c r="I424" s="57">
        <v>0</v>
      </c>
      <c r="J424" s="57">
        <v>7564500</v>
      </c>
      <c r="K424" s="70">
        <v>98.7</v>
      </c>
      <c r="L424" s="57">
        <v>10116750</v>
      </c>
      <c r="M424" s="57">
        <v>0</v>
      </c>
      <c r="N424" s="57">
        <v>10116750</v>
      </c>
      <c r="O424" s="70">
        <v>291.20000000000005</v>
      </c>
      <c r="P424" s="57">
        <v>29848000.000000004</v>
      </c>
      <c r="Q424" s="57">
        <v>0</v>
      </c>
      <c r="R424" s="57">
        <v>29848000</v>
      </c>
      <c r="S424" s="70">
        <v>121.7</v>
      </c>
      <c r="T424" s="57">
        <v>12474250</v>
      </c>
      <c r="U424" s="57">
        <v>0</v>
      </c>
      <c r="V424" s="57">
        <v>12474250</v>
      </c>
      <c r="W424" s="57"/>
      <c r="X424" s="57"/>
      <c r="Y424" s="57"/>
      <c r="Z424" s="57">
        <v>337500</v>
      </c>
      <c r="AA424" s="57">
        <v>0</v>
      </c>
      <c r="AB424" s="57">
        <v>337500</v>
      </c>
      <c r="AC424" s="59">
        <v>180</v>
      </c>
      <c r="AD424" s="59">
        <v>9</v>
      </c>
      <c r="AE424" s="59">
        <v>0</v>
      </c>
      <c r="AF424" s="59">
        <v>0</v>
      </c>
      <c r="AG424" s="59">
        <v>180</v>
      </c>
      <c r="AH424" s="59">
        <v>9</v>
      </c>
      <c r="AI424" s="57">
        <v>9450000</v>
      </c>
      <c r="AJ424" s="57">
        <v>0</v>
      </c>
      <c r="AK424" s="58">
        <v>4200000</v>
      </c>
      <c r="AL424" s="57">
        <v>5250000</v>
      </c>
      <c r="AM424" s="57">
        <v>0</v>
      </c>
      <c r="AN424" s="70">
        <v>180</v>
      </c>
      <c r="AO424" s="70">
        <v>314.70000000000005</v>
      </c>
      <c r="AP424" s="70">
        <v>0</v>
      </c>
      <c r="AQ424" s="57">
        <v>18386550</v>
      </c>
      <c r="AR424" s="57">
        <v>0</v>
      </c>
      <c r="AS424" s="57">
        <v>0</v>
      </c>
      <c r="AT424" s="57">
        <v>0</v>
      </c>
      <c r="AU424" s="57">
        <v>8640450</v>
      </c>
      <c r="AV424" s="58">
        <v>9746100</v>
      </c>
      <c r="AW424" s="58">
        <v>0</v>
      </c>
      <c r="AX424" s="58">
        <v>0</v>
      </c>
      <c r="AY424" s="57">
        <v>0</v>
      </c>
      <c r="AZ424" s="58">
        <v>0</v>
      </c>
      <c r="BA424" s="58">
        <v>0</v>
      </c>
      <c r="BB424" s="58">
        <v>37924600</v>
      </c>
      <c r="BC424" s="58">
        <v>0</v>
      </c>
      <c r="BD424" s="58">
        <v>0</v>
      </c>
      <c r="BE424" s="58">
        <v>37924600</v>
      </c>
      <c r="BF424" s="58">
        <v>0</v>
      </c>
      <c r="BG424" s="72">
        <v>180</v>
      </c>
      <c r="BH424" s="72">
        <v>909.10000000000014</v>
      </c>
      <c r="BI424" s="72">
        <v>729.10000000000014</v>
      </c>
      <c r="BJ424" s="72">
        <v>405.05555555555566</v>
      </c>
      <c r="BK424" s="72">
        <v>900.10000000000014</v>
      </c>
      <c r="BL424" s="72">
        <v>720.10000000000014</v>
      </c>
      <c r="BM424" s="72">
        <v>400.05555555555566</v>
      </c>
      <c r="BN424" s="150" t="s">
        <v>1370</v>
      </c>
      <c r="BO424" s="72" t="s">
        <v>1474</v>
      </c>
    </row>
    <row r="425" spans="1:67" ht="27.6" customHeight="1">
      <c r="A425" s="55">
        <v>416</v>
      </c>
      <c r="B425" s="145" t="s">
        <v>346</v>
      </c>
      <c r="C425" s="147" t="s">
        <v>763</v>
      </c>
      <c r="D425" s="148" t="s">
        <v>1020</v>
      </c>
      <c r="E425" s="145">
        <v>9</v>
      </c>
      <c r="F425" s="146" t="s">
        <v>1268</v>
      </c>
      <c r="G425" s="70">
        <v>0</v>
      </c>
      <c r="H425" s="57">
        <v>0</v>
      </c>
      <c r="I425" s="57">
        <v>0</v>
      </c>
      <c r="J425" s="57">
        <v>0</v>
      </c>
      <c r="K425" s="70">
        <v>0</v>
      </c>
      <c r="L425" s="57">
        <v>0</v>
      </c>
      <c r="M425" s="57">
        <v>0</v>
      </c>
      <c r="N425" s="57">
        <v>0</v>
      </c>
      <c r="O425" s="70">
        <v>60.900000000000006</v>
      </c>
      <c r="P425" s="57">
        <v>6242250.0000000009</v>
      </c>
      <c r="Q425" s="57">
        <v>0</v>
      </c>
      <c r="R425" s="57">
        <v>6242250</v>
      </c>
      <c r="S425" s="70">
        <v>76.400000000000006</v>
      </c>
      <c r="T425" s="57">
        <v>7831000.0000000009</v>
      </c>
      <c r="U425" s="57">
        <v>0</v>
      </c>
      <c r="V425" s="57">
        <v>7831000.0000000019</v>
      </c>
      <c r="W425" s="57"/>
      <c r="X425" s="57"/>
      <c r="Y425" s="57"/>
      <c r="Z425" s="57">
        <v>597500</v>
      </c>
      <c r="AA425" s="57">
        <v>0</v>
      </c>
      <c r="AB425" s="57">
        <v>597500</v>
      </c>
      <c r="AC425" s="59">
        <v>220</v>
      </c>
      <c r="AD425" s="59">
        <v>10</v>
      </c>
      <c r="AE425" s="59">
        <v>60</v>
      </c>
      <c r="AF425" s="59">
        <v>3</v>
      </c>
      <c r="AG425" s="59">
        <v>160</v>
      </c>
      <c r="AH425" s="59">
        <v>7</v>
      </c>
      <c r="AI425" s="57">
        <v>8300000</v>
      </c>
      <c r="AJ425" s="57">
        <v>0</v>
      </c>
      <c r="AK425" s="58">
        <v>5150000</v>
      </c>
      <c r="AL425" s="57">
        <v>3150000</v>
      </c>
      <c r="AM425" s="57">
        <v>0</v>
      </c>
      <c r="AN425" s="70">
        <v>300</v>
      </c>
      <c r="AO425" s="70">
        <v>245.7</v>
      </c>
      <c r="AP425" s="70">
        <v>0</v>
      </c>
      <c r="AQ425" s="57">
        <v>874950</v>
      </c>
      <c r="AR425" s="57">
        <v>0</v>
      </c>
      <c r="AS425" s="57">
        <v>0</v>
      </c>
      <c r="AT425" s="57">
        <v>0</v>
      </c>
      <c r="AU425" s="57">
        <v>0</v>
      </c>
      <c r="AV425" s="58">
        <v>874950</v>
      </c>
      <c r="AW425" s="58">
        <v>0</v>
      </c>
      <c r="AX425" s="58">
        <v>0</v>
      </c>
      <c r="AY425" s="57">
        <v>0</v>
      </c>
      <c r="AZ425" s="58">
        <v>0</v>
      </c>
      <c r="BA425" s="58">
        <v>0</v>
      </c>
      <c r="BB425" s="58">
        <v>12453450.000000002</v>
      </c>
      <c r="BC425" s="58">
        <v>0</v>
      </c>
      <c r="BD425" s="58">
        <v>0</v>
      </c>
      <c r="BE425" s="58">
        <v>12453450.000000002</v>
      </c>
      <c r="BF425" s="58">
        <v>0</v>
      </c>
      <c r="BG425" s="72">
        <v>300</v>
      </c>
      <c r="BH425" s="72">
        <v>393</v>
      </c>
      <c r="BI425" s="72">
        <v>93</v>
      </c>
      <c r="BJ425" s="72">
        <v>31</v>
      </c>
      <c r="BK425" s="72">
        <v>383</v>
      </c>
      <c r="BL425" s="72">
        <v>83</v>
      </c>
      <c r="BM425" s="72">
        <v>27.666666666666668</v>
      </c>
      <c r="BN425" s="150" t="s">
        <v>1370</v>
      </c>
      <c r="BO425" s="72" t="s">
        <v>1474</v>
      </c>
    </row>
    <row r="426" spans="1:67" ht="27.6" customHeight="1">
      <c r="A426" s="55">
        <v>417</v>
      </c>
      <c r="B426" s="145" t="s">
        <v>347</v>
      </c>
      <c r="C426" s="147" t="s">
        <v>1022</v>
      </c>
      <c r="D426" s="148" t="s">
        <v>749</v>
      </c>
      <c r="E426" s="145">
        <v>9</v>
      </c>
      <c r="F426" s="146" t="s">
        <v>1268</v>
      </c>
      <c r="G426" s="70">
        <v>0</v>
      </c>
      <c r="H426" s="57">
        <v>0</v>
      </c>
      <c r="I426" s="57">
        <v>0</v>
      </c>
      <c r="J426" s="57">
        <v>0</v>
      </c>
      <c r="K426" s="70">
        <v>0</v>
      </c>
      <c r="L426" s="57">
        <v>0</v>
      </c>
      <c r="M426" s="57">
        <v>0</v>
      </c>
      <c r="N426" s="57">
        <v>0</v>
      </c>
      <c r="O426" s="70">
        <v>46.099999999999994</v>
      </c>
      <c r="P426" s="57">
        <v>4725249.9999999991</v>
      </c>
      <c r="Q426" s="57">
        <v>0</v>
      </c>
      <c r="R426" s="57">
        <v>4725250</v>
      </c>
      <c r="S426" s="70">
        <v>91.4</v>
      </c>
      <c r="T426" s="57">
        <v>9368500</v>
      </c>
      <c r="U426" s="57">
        <v>0</v>
      </c>
      <c r="V426" s="57">
        <v>9368500</v>
      </c>
      <c r="W426" s="57"/>
      <c r="X426" s="57"/>
      <c r="Y426" s="57"/>
      <c r="Z426" s="57">
        <v>272000</v>
      </c>
      <c r="AA426" s="57">
        <v>0</v>
      </c>
      <c r="AB426" s="57">
        <v>272000</v>
      </c>
      <c r="AC426" s="59">
        <v>222</v>
      </c>
      <c r="AD426" s="59">
        <v>12</v>
      </c>
      <c r="AE426" s="59">
        <v>0</v>
      </c>
      <c r="AF426" s="59">
        <v>0</v>
      </c>
      <c r="AG426" s="59">
        <v>222</v>
      </c>
      <c r="AH426" s="59">
        <v>12</v>
      </c>
      <c r="AI426" s="57">
        <v>11400000</v>
      </c>
      <c r="AJ426" s="57">
        <v>0</v>
      </c>
      <c r="AK426" s="58">
        <v>3000000</v>
      </c>
      <c r="AL426" s="57">
        <v>8400000</v>
      </c>
      <c r="AM426" s="57">
        <v>0</v>
      </c>
      <c r="AN426" s="70">
        <v>75</v>
      </c>
      <c r="AO426" s="70">
        <v>78</v>
      </c>
      <c r="AP426" s="70">
        <v>8.7999999999999989</v>
      </c>
      <c r="AQ426" s="57">
        <v>2011900</v>
      </c>
      <c r="AR426" s="57">
        <v>0</v>
      </c>
      <c r="AS426" s="57">
        <v>0</v>
      </c>
      <c r="AT426" s="57">
        <v>0</v>
      </c>
      <c r="AU426" s="57">
        <v>511500</v>
      </c>
      <c r="AV426" s="58">
        <v>1500400</v>
      </c>
      <c r="AW426" s="58">
        <v>0</v>
      </c>
      <c r="AX426" s="58">
        <v>0</v>
      </c>
      <c r="AY426" s="57">
        <v>0</v>
      </c>
      <c r="AZ426" s="58">
        <v>0</v>
      </c>
      <c r="BA426" s="58">
        <v>0</v>
      </c>
      <c r="BB426" s="58">
        <v>19540900</v>
      </c>
      <c r="BC426" s="58">
        <v>0</v>
      </c>
      <c r="BD426" s="58">
        <v>0</v>
      </c>
      <c r="BE426" s="58">
        <v>19540900</v>
      </c>
      <c r="BF426" s="58">
        <v>0</v>
      </c>
      <c r="BG426" s="72">
        <v>75</v>
      </c>
      <c r="BH426" s="72">
        <v>236.3</v>
      </c>
      <c r="BI426" s="72">
        <v>161.30000000000001</v>
      </c>
      <c r="BJ426" s="72">
        <v>215.06666666666669</v>
      </c>
      <c r="BK426" s="72">
        <v>224.3</v>
      </c>
      <c r="BL426" s="72">
        <v>149.30000000000001</v>
      </c>
      <c r="BM426" s="72">
        <v>199.06666666666669</v>
      </c>
      <c r="BN426" s="150" t="s">
        <v>1370</v>
      </c>
      <c r="BO426" s="72" t="s">
        <v>1474</v>
      </c>
    </row>
    <row r="427" spans="1:67" ht="27.6" customHeight="1">
      <c r="A427" s="55">
        <v>418</v>
      </c>
      <c r="B427" s="145" t="s">
        <v>348</v>
      </c>
      <c r="C427" s="147" t="s">
        <v>623</v>
      </c>
      <c r="D427" s="148" t="s">
        <v>821</v>
      </c>
      <c r="E427" s="145">
        <v>9</v>
      </c>
      <c r="F427" s="146" t="s">
        <v>1268</v>
      </c>
      <c r="G427" s="70">
        <v>0</v>
      </c>
      <c r="H427" s="57">
        <v>0</v>
      </c>
      <c r="I427" s="57">
        <v>0</v>
      </c>
      <c r="J427" s="57">
        <v>0</v>
      </c>
      <c r="K427" s="70">
        <v>47.699999999999996</v>
      </c>
      <c r="L427" s="57">
        <v>4889250</v>
      </c>
      <c r="M427" s="57">
        <v>0</v>
      </c>
      <c r="N427" s="57">
        <v>4889250</v>
      </c>
      <c r="O427" s="70">
        <v>76.8</v>
      </c>
      <c r="P427" s="57">
        <v>7872000</v>
      </c>
      <c r="Q427" s="57">
        <v>0</v>
      </c>
      <c r="R427" s="57">
        <v>7872000</v>
      </c>
      <c r="S427" s="70">
        <v>76.000000000000014</v>
      </c>
      <c r="T427" s="57">
        <v>7790000.0000000019</v>
      </c>
      <c r="U427" s="57">
        <v>0</v>
      </c>
      <c r="V427" s="57">
        <v>7790000.0000000019</v>
      </c>
      <c r="W427" s="57"/>
      <c r="X427" s="57"/>
      <c r="Y427" s="57"/>
      <c r="Z427" s="57">
        <v>337500</v>
      </c>
      <c r="AA427" s="57">
        <v>0</v>
      </c>
      <c r="AB427" s="57">
        <v>337500</v>
      </c>
      <c r="AC427" s="59">
        <v>186</v>
      </c>
      <c r="AD427" s="59">
        <v>10</v>
      </c>
      <c r="AE427" s="59">
        <v>0</v>
      </c>
      <c r="AF427" s="59">
        <v>0</v>
      </c>
      <c r="AG427" s="59">
        <v>186</v>
      </c>
      <c r="AH427" s="59">
        <v>10</v>
      </c>
      <c r="AI427" s="57">
        <v>9850000</v>
      </c>
      <c r="AJ427" s="57">
        <v>0</v>
      </c>
      <c r="AK427" s="58">
        <v>3550000</v>
      </c>
      <c r="AL427" s="57">
        <v>6300000</v>
      </c>
      <c r="AM427" s="57">
        <v>0</v>
      </c>
      <c r="AN427" s="70">
        <v>300</v>
      </c>
      <c r="AO427" s="70">
        <v>411.7</v>
      </c>
      <c r="AP427" s="70">
        <v>0</v>
      </c>
      <c r="AQ427" s="57">
        <v>15247050</v>
      </c>
      <c r="AR427" s="57">
        <v>0</v>
      </c>
      <c r="AS427" s="57">
        <v>0</v>
      </c>
      <c r="AT427" s="57">
        <v>0</v>
      </c>
      <c r="AU427" s="57">
        <v>15247050</v>
      </c>
      <c r="AV427" s="58">
        <v>0</v>
      </c>
      <c r="AW427" s="58">
        <v>0</v>
      </c>
      <c r="AX427" s="58">
        <v>0</v>
      </c>
      <c r="AY427" s="57">
        <v>0</v>
      </c>
      <c r="AZ427" s="58">
        <v>0</v>
      </c>
      <c r="BA427" s="58">
        <v>0</v>
      </c>
      <c r="BB427" s="58">
        <v>19316750</v>
      </c>
      <c r="BC427" s="58">
        <v>0</v>
      </c>
      <c r="BD427" s="58">
        <v>0</v>
      </c>
      <c r="BE427" s="58">
        <v>19316750</v>
      </c>
      <c r="BF427" s="58">
        <v>0</v>
      </c>
      <c r="BG427" s="72">
        <v>300</v>
      </c>
      <c r="BH427" s="72">
        <v>622.20000000000005</v>
      </c>
      <c r="BI427" s="72">
        <v>322.20000000000005</v>
      </c>
      <c r="BJ427" s="72">
        <v>107.4</v>
      </c>
      <c r="BK427" s="72">
        <v>612.20000000000005</v>
      </c>
      <c r="BL427" s="72">
        <v>312.20000000000005</v>
      </c>
      <c r="BM427" s="72">
        <v>104.06666666666669</v>
      </c>
      <c r="BN427" s="150" t="s">
        <v>1370</v>
      </c>
      <c r="BO427" s="72" t="s">
        <v>1474</v>
      </c>
    </row>
    <row r="428" spans="1:67" ht="27.6" customHeight="1">
      <c r="A428" s="55">
        <v>419</v>
      </c>
      <c r="B428" s="145" t="s">
        <v>349</v>
      </c>
      <c r="C428" s="147" t="s">
        <v>1021</v>
      </c>
      <c r="D428" s="148" t="s">
        <v>734</v>
      </c>
      <c r="E428" s="145">
        <v>9</v>
      </c>
      <c r="F428" s="146" t="s">
        <v>1268</v>
      </c>
      <c r="G428" s="70">
        <v>0</v>
      </c>
      <c r="H428" s="57">
        <v>0</v>
      </c>
      <c r="I428" s="57">
        <v>0</v>
      </c>
      <c r="J428" s="57">
        <v>0</v>
      </c>
      <c r="K428" s="70">
        <v>0</v>
      </c>
      <c r="L428" s="57">
        <v>0</v>
      </c>
      <c r="M428" s="57">
        <v>0</v>
      </c>
      <c r="N428" s="57">
        <v>0</v>
      </c>
      <c r="O428" s="70">
        <v>122.50000000000003</v>
      </c>
      <c r="P428" s="57">
        <v>12556250.000000004</v>
      </c>
      <c r="Q428" s="57">
        <v>0</v>
      </c>
      <c r="R428" s="57">
        <v>12556250</v>
      </c>
      <c r="S428" s="70">
        <v>122.50000000000003</v>
      </c>
      <c r="T428" s="57">
        <v>12556250.000000004</v>
      </c>
      <c r="U428" s="57">
        <v>0</v>
      </c>
      <c r="V428" s="57">
        <v>12556250.000000007</v>
      </c>
      <c r="W428" s="57"/>
      <c r="X428" s="57"/>
      <c r="Y428" s="57"/>
      <c r="Z428" s="57">
        <v>562500</v>
      </c>
      <c r="AA428" s="57">
        <v>0</v>
      </c>
      <c r="AB428" s="57">
        <v>562500</v>
      </c>
      <c r="AC428" s="59">
        <v>260</v>
      </c>
      <c r="AD428" s="59">
        <v>14</v>
      </c>
      <c r="AE428" s="59">
        <v>0</v>
      </c>
      <c r="AF428" s="59">
        <v>0</v>
      </c>
      <c r="AG428" s="59">
        <v>260</v>
      </c>
      <c r="AH428" s="59">
        <v>14</v>
      </c>
      <c r="AI428" s="57">
        <v>13550000</v>
      </c>
      <c r="AJ428" s="57">
        <v>0</v>
      </c>
      <c r="AK428" s="58">
        <v>4700000</v>
      </c>
      <c r="AL428" s="57">
        <v>8850000</v>
      </c>
      <c r="AM428" s="57">
        <v>0</v>
      </c>
      <c r="AN428" s="70">
        <v>240</v>
      </c>
      <c r="AO428" s="70">
        <v>250</v>
      </c>
      <c r="AP428" s="70">
        <v>19.200000000000003</v>
      </c>
      <c r="AQ428" s="57">
        <v>4234000</v>
      </c>
      <c r="AR428" s="57">
        <v>0</v>
      </c>
      <c r="AS428" s="57">
        <v>0</v>
      </c>
      <c r="AT428" s="57">
        <v>0</v>
      </c>
      <c r="AU428" s="57">
        <v>2842000</v>
      </c>
      <c r="AV428" s="58">
        <v>1392000</v>
      </c>
      <c r="AW428" s="58">
        <v>0</v>
      </c>
      <c r="AX428" s="58">
        <v>0</v>
      </c>
      <c r="AY428" s="57">
        <v>0</v>
      </c>
      <c r="AZ428" s="58">
        <v>0</v>
      </c>
      <c r="BA428" s="58">
        <v>0</v>
      </c>
      <c r="BB428" s="58">
        <v>23360750.000000007</v>
      </c>
      <c r="BC428" s="58">
        <v>0</v>
      </c>
      <c r="BD428" s="58">
        <v>0</v>
      </c>
      <c r="BE428" s="58">
        <v>23360750.000000007</v>
      </c>
      <c r="BF428" s="58">
        <v>0</v>
      </c>
      <c r="BG428" s="72">
        <v>240</v>
      </c>
      <c r="BH428" s="72">
        <v>528.20000000000005</v>
      </c>
      <c r="BI428" s="72">
        <v>288.20000000000005</v>
      </c>
      <c r="BJ428" s="72">
        <v>120.08333333333334</v>
      </c>
      <c r="BK428" s="72">
        <v>514.20000000000005</v>
      </c>
      <c r="BL428" s="72">
        <v>274.20000000000005</v>
      </c>
      <c r="BM428" s="72">
        <v>114.25000000000003</v>
      </c>
      <c r="BN428" s="150" t="s">
        <v>1370</v>
      </c>
      <c r="BO428" s="72" t="s">
        <v>1474</v>
      </c>
    </row>
    <row r="429" spans="1:67" ht="27.6" customHeight="1">
      <c r="A429" s="55">
        <v>420</v>
      </c>
      <c r="B429" s="145" t="s">
        <v>350</v>
      </c>
      <c r="C429" s="147" t="s">
        <v>662</v>
      </c>
      <c r="D429" s="148" t="s">
        <v>707</v>
      </c>
      <c r="E429" s="145">
        <v>9</v>
      </c>
      <c r="F429" s="146" t="s">
        <v>1268</v>
      </c>
      <c r="G429" s="70">
        <v>47.2</v>
      </c>
      <c r="H429" s="57">
        <v>4838000</v>
      </c>
      <c r="I429" s="57">
        <v>0</v>
      </c>
      <c r="J429" s="57">
        <v>4838000</v>
      </c>
      <c r="K429" s="70">
        <v>0</v>
      </c>
      <c r="L429" s="57">
        <v>0</v>
      </c>
      <c r="M429" s="57">
        <v>0</v>
      </c>
      <c r="N429" s="57">
        <v>0</v>
      </c>
      <c r="O429" s="70">
        <v>114.2</v>
      </c>
      <c r="P429" s="57">
        <v>11705500</v>
      </c>
      <c r="Q429" s="57">
        <v>0</v>
      </c>
      <c r="R429" s="57">
        <v>11705500</v>
      </c>
      <c r="S429" s="70">
        <v>91.2</v>
      </c>
      <c r="T429" s="57">
        <v>9348000</v>
      </c>
      <c r="U429" s="57">
        <v>0</v>
      </c>
      <c r="V429" s="57">
        <v>9348000</v>
      </c>
      <c r="W429" s="57"/>
      <c r="X429" s="57"/>
      <c r="Y429" s="57"/>
      <c r="Z429" s="57">
        <v>450000</v>
      </c>
      <c r="AA429" s="57">
        <v>0</v>
      </c>
      <c r="AB429" s="57">
        <v>450000</v>
      </c>
      <c r="AC429" s="59">
        <v>220</v>
      </c>
      <c r="AD429" s="59">
        <v>11</v>
      </c>
      <c r="AE429" s="59">
        <v>0</v>
      </c>
      <c r="AF429" s="59">
        <v>0</v>
      </c>
      <c r="AG429" s="59">
        <v>220</v>
      </c>
      <c r="AH429" s="59">
        <v>11</v>
      </c>
      <c r="AI429" s="57">
        <v>11550000</v>
      </c>
      <c r="AJ429" s="57">
        <v>0</v>
      </c>
      <c r="AK429" s="58">
        <v>4200000</v>
      </c>
      <c r="AL429" s="57">
        <v>7350000</v>
      </c>
      <c r="AM429" s="57">
        <v>0</v>
      </c>
      <c r="AN429" s="70">
        <v>300</v>
      </c>
      <c r="AO429" s="70">
        <v>352.9</v>
      </c>
      <c r="AP429" s="70">
        <v>0</v>
      </c>
      <c r="AQ429" s="57">
        <v>7220850</v>
      </c>
      <c r="AR429" s="57">
        <v>0</v>
      </c>
      <c r="AS429" s="57">
        <v>0</v>
      </c>
      <c r="AT429" s="57">
        <v>0</v>
      </c>
      <c r="AU429" s="57">
        <v>0</v>
      </c>
      <c r="AV429" s="58">
        <v>7220850</v>
      </c>
      <c r="AW429" s="58">
        <v>0</v>
      </c>
      <c r="AX429" s="58">
        <v>0</v>
      </c>
      <c r="AY429" s="57">
        <v>0</v>
      </c>
      <c r="AZ429" s="58">
        <v>0</v>
      </c>
      <c r="BA429" s="58">
        <v>0</v>
      </c>
      <c r="BB429" s="58">
        <v>24368850</v>
      </c>
      <c r="BC429" s="58">
        <v>0</v>
      </c>
      <c r="BD429" s="58">
        <v>0</v>
      </c>
      <c r="BE429" s="58">
        <v>24368850</v>
      </c>
      <c r="BF429" s="58">
        <v>0</v>
      </c>
      <c r="BG429" s="72">
        <v>300</v>
      </c>
      <c r="BH429" s="72">
        <v>616.5</v>
      </c>
      <c r="BI429" s="72">
        <v>316.5</v>
      </c>
      <c r="BJ429" s="72">
        <v>105.5</v>
      </c>
      <c r="BK429" s="72">
        <v>605.5</v>
      </c>
      <c r="BL429" s="72">
        <v>305.5</v>
      </c>
      <c r="BM429" s="72">
        <v>101.83333333333333</v>
      </c>
      <c r="BN429" s="150" t="s">
        <v>1370</v>
      </c>
      <c r="BO429" s="72" t="s">
        <v>1474</v>
      </c>
    </row>
    <row r="430" spans="1:67" ht="27.6" customHeight="1">
      <c r="A430" s="55">
        <v>421</v>
      </c>
      <c r="B430" s="145" t="s">
        <v>351</v>
      </c>
      <c r="C430" s="147" t="s">
        <v>1019</v>
      </c>
      <c r="D430" s="148" t="s">
        <v>780</v>
      </c>
      <c r="E430" s="145">
        <v>9</v>
      </c>
      <c r="F430" s="146" t="s">
        <v>1268</v>
      </c>
      <c r="G430" s="70">
        <v>0</v>
      </c>
      <c r="H430" s="57">
        <v>0</v>
      </c>
      <c r="I430" s="57">
        <v>0</v>
      </c>
      <c r="J430" s="57">
        <v>0</v>
      </c>
      <c r="K430" s="70">
        <v>0</v>
      </c>
      <c r="L430" s="57">
        <v>0</v>
      </c>
      <c r="M430" s="57">
        <v>0</v>
      </c>
      <c r="N430" s="57">
        <v>0</v>
      </c>
      <c r="O430" s="70">
        <v>45.800000000000004</v>
      </c>
      <c r="P430" s="57">
        <v>4694500</v>
      </c>
      <c r="Q430" s="57">
        <v>0</v>
      </c>
      <c r="R430" s="57">
        <v>4694500</v>
      </c>
      <c r="S430" s="70">
        <v>45.800000000000004</v>
      </c>
      <c r="T430" s="57">
        <v>4694500</v>
      </c>
      <c r="U430" s="57">
        <v>0</v>
      </c>
      <c r="V430" s="57">
        <v>4694500</v>
      </c>
      <c r="W430" s="57"/>
      <c r="X430" s="57"/>
      <c r="Y430" s="57"/>
      <c r="Z430" s="57">
        <v>717000</v>
      </c>
      <c r="AA430" s="57">
        <v>0</v>
      </c>
      <c r="AB430" s="57">
        <v>717000</v>
      </c>
      <c r="AC430" s="59">
        <v>200</v>
      </c>
      <c r="AD430" s="59">
        <v>10</v>
      </c>
      <c r="AE430" s="59">
        <v>20</v>
      </c>
      <c r="AF430" s="59">
        <v>1</v>
      </c>
      <c r="AG430" s="59">
        <v>180</v>
      </c>
      <c r="AH430" s="59">
        <v>9</v>
      </c>
      <c r="AI430" s="57">
        <v>9450000</v>
      </c>
      <c r="AJ430" s="57">
        <v>0</v>
      </c>
      <c r="AK430" s="58">
        <v>4200000</v>
      </c>
      <c r="AL430" s="57">
        <v>5250000</v>
      </c>
      <c r="AM430" s="57">
        <v>0</v>
      </c>
      <c r="AN430" s="70">
        <v>300</v>
      </c>
      <c r="AO430" s="70">
        <v>293.89999999999998</v>
      </c>
      <c r="AP430" s="70">
        <v>0</v>
      </c>
      <c r="AQ430" s="57">
        <v>2015500</v>
      </c>
      <c r="AR430" s="57">
        <v>0</v>
      </c>
      <c r="AS430" s="57">
        <v>0</v>
      </c>
      <c r="AT430" s="57">
        <v>0</v>
      </c>
      <c r="AU430" s="57">
        <v>0</v>
      </c>
      <c r="AV430" s="58">
        <v>2015500</v>
      </c>
      <c r="AW430" s="58">
        <v>0</v>
      </c>
      <c r="AX430" s="58">
        <v>0</v>
      </c>
      <c r="AY430" s="57">
        <v>0</v>
      </c>
      <c r="AZ430" s="58">
        <v>0</v>
      </c>
      <c r="BA430" s="58">
        <v>0</v>
      </c>
      <c r="BB430" s="58">
        <v>12677000</v>
      </c>
      <c r="BC430" s="58">
        <v>0</v>
      </c>
      <c r="BD430" s="58">
        <v>0</v>
      </c>
      <c r="BE430" s="58">
        <v>12677000</v>
      </c>
      <c r="BF430" s="58">
        <v>0</v>
      </c>
      <c r="BG430" s="72">
        <v>300</v>
      </c>
      <c r="BH430" s="72">
        <v>395.5</v>
      </c>
      <c r="BI430" s="72">
        <v>95.5</v>
      </c>
      <c r="BJ430" s="72">
        <v>31.833333333333336</v>
      </c>
      <c r="BK430" s="72">
        <v>385.5</v>
      </c>
      <c r="BL430" s="72">
        <v>85.5</v>
      </c>
      <c r="BM430" s="72">
        <v>28.499999999999996</v>
      </c>
      <c r="BN430" s="150" t="s">
        <v>1370</v>
      </c>
      <c r="BO430" s="72" t="s">
        <v>1474</v>
      </c>
    </row>
    <row r="431" spans="1:67" ht="27.6" customHeight="1">
      <c r="A431" s="55">
        <v>422</v>
      </c>
      <c r="B431" s="145" t="s">
        <v>352</v>
      </c>
      <c r="C431" s="147" t="s">
        <v>1032</v>
      </c>
      <c r="D431" s="148" t="s">
        <v>1033</v>
      </c>
      <c r="E431" s="145">
        <v>9</v>
      </c>
      <c r="F431" s="146" t="s">
        <v>1269</v>
      </c>
      <c r="G431" s="70">
        <v>0</v>
      </c>
      <c r="H431" s="57">
        <v>0</v>
      </c>
      <c r="I431" s="57">
        <v>0</v>
      </c>
      <c r="J431" s="57">
        <v>0</v>
      </c>
      <c r="K431" s="70">
        <v>0</v>
      </c>
      <c r="L431" s="57">
        <v>0</v>
      </c>
      <c r="M431" s="57">
        <v>0</v>
      </c>
      <c r="N431" s="57">
        <v>0</v>
      </c>
      <c r="O431" s="70">
        <v>0</v>
      </c>
      <c r="P431" s="57">
        <v>0</v>
      </c>
      <c r="Q431" s="57">
        <v>0</v>
      </c>
      <c r="R431" s="57">
        <v>0</v>
      </c>
      <c r="S431" s="70">
        <v>30.7</v>
      </c>
      <c r="T431" s="57">
        <v>3146750</v>
      </c>
      <c r="U431" s="57">
        <v>0</v>
      </c>
      <c r="V431" s="57">
        <v>3146750</v>
      </c>
      <c r="W431" s="57"/>
      <c r="X431" s="57"/>
      <c r="Y431" s="57"/>
      <c r="Z431" s="57">
        <v>0</v>
      </c>
      <c r="AA431" s="57">
        <v>0</v>
      </c>
      <c r="AB431" s="57">
        <v>0</v>
      </c>
      <c r="AC431" s="59">
        <v>386</v>
      </c>
      <c r="AD431" s="59">
        <v>18</v>
      </c>
      <c r="AE431" s="59">
        <v>0</v>
      </c>
      <c r="AF431" s="59">
        <v>0</v>
      </c>
      <c r="AG431" s="59">
        <v>386</v>
      </c>
      <c r="AH431" s="59">
        <v>18</v>
      </c>
      <c r="AI431" s="57">
        <v>19850000</v>
      </c>
      <c r="AJ431" s="57">
        <v>0</v>
      </c>
      <c r="AK431" s="58">
        <v>9100000</v>
      </c>
      <c r="AL431" s="57">
        <v>10750000</v>
      </c>
      <c r="AM431" s="57">
        <v>0</v>
      </c>
      <c r="AN431" s="70">
        <v>240</v>
      </c>
      <c r="AO431" s="70">
        <v>527.70000000000005</v>
      </c>
      <c r="AP431" s="70">
        <v>49.8</v>
      </c>
      <c r="AQ431" s="57">
        <v>56268750</v>
      </c>
      <c r="AR431" s="57">
        <v>0</v>
      </c>
      <c r="AS431" s="57">
        <v>0</v>
      </c>
      <c r="AT431" s="57">
        <v>0</v>
      </c>
      <c r="AU431" s="57">
        <v>0</v>
      </c>
      <c r="AV431" s="58">
        <v>56268750</v>
      </c>
      <c r="AW431" s="58">
        <v>0</v>
      </c>
      <c r="AX431" s="58">
        <v>0</v>
      </c>
      <c r="AY431" s="57">
        <v>0</v>
      </c>
      <c r="AZ431" s="58">
        <v>0</v>
      </c>
      <c r="BA431" s="58">
        <v>0</v>
      </c>
      <c r="BB431" s="58">
        <v>70165500</v>
      </c>
      <c r="BC431" s="58">
        <v>0</v>
      </c>
      <c r="BD431" s="58">
        <v>0</v>
      </c>
      <c r="BE431" s="58">
        <v>70165500</v>
      </c>
      <c r="BF431" s="58">
        <v>0</v>
      </c>
      <c r="BG431" s="72">
        <v>240</v>
      </c>
      <c r="BH431" s="72">
        <v>626.20000000000005</v>
      </c>
      <c r="BI431" s="72">
        <v>386.20000000000005</v>
      </c>
      <c r="BJ431" s="72">
        <v>160.91666666666669</v>
      </c>
      <c r="BK431" s="72">
        <v>608.20000000000005</v>
      </c>
      <c r="BL431" s="72">
        <v>368.20000000000005</v>
      </c>
      <c r="BM431" s="72">
        <v>153.41666666666669</v>
      </c>
      <c r="BN431" s="150" t="s">
        <v>1371</v>
      </c>
      <c r="BO431" s="72" t="s">
        <v>1475</v>
      </c>
    </row>
    <row r="432" spans="1:67" ht="27.6" customHeight="1">
      <c r="A432" s="55">
        <v>423</v>
      </c>
      <c r="B432" s="145" t="s">
        <v>353</v>
      </c>
      <c r="C432" s="147" t="s">
        <v>1028</v>
      </c>
      <c r="D432" s="148" t="s">
        <v>659</v>
      </c>
      <c r="E432" s="145">
        <v>9</v>
      </c>
      <c r="F432" s="146" t="s">
        <v>1269</v>
      </c>
      <c r="G432" s="70">
        <v>0</v>
      </c>
      <c r="H432" s="57">
        <v>0</v>
      </c>
      <c r="I432" s="57">
        <v>0</v>
      </c>
      <c r="J432" s="57">
        <v>0</v>
      </c>
      <c r="K432" s="70">
        <v>43.1</v>
      </c>
      <c r="L432" s="57">
        <v>4417750</v>
      </c>
      <c r="M432" s="57">
        <v>0</v>
      </c>
      <c r="N432" s="57">
        <v>4417750</v>
      </c>
      <c r="O432" s="70">
        <v>120.7</v>
      </c>
      <c r="P432" s="57">
        <v>12371750</v>
      </c>
      <c r="Q432" s="57">
        <v>0</v>
      </c>
      <c r="R432" s="57">
        <v>12371750</v>
      </c>
      <c r="S432" s="70">
        <v>60.2</v>
      </c>
      <c r="T432" s="57">
        <v>6170500</v>
      </c>
      <c r="U432" s="57">
        <v>0</v>
      </c>
      <c r="V432" s="57">
        <v>6170500</v>
      </c>
      <c r="W432" s="57"/>
      <c r="X432" s="57"/>
      <c r="Y432" s="57"/>
      <c r="Z432" s="57">
        <v>597500</v>
      </c>
      <c r="AA432" s="57">
        <v>0</v>
      </c>
      <c r="AB432" s="57">
        <v>597500</v>
      </c>
      <c r="AC432" s="59">
        <v>358</v>
      </c>
      <c r="AD432" s="59">
        <v>17</v>
      </c>
      <c r="AE432" s="59">
        <v>0</v>
      </c>
      <c r="AF432" s="59">
        <v>0</v>
      </c>
      <c r="AG432" s="59">
        <v>358</v>
      </c>
      <c r="AH432" s="59">
        <v>17</v>
      </c>
      <c r="AI432" s="57">
        <v>18500000</v>
      </c>
      <c r="AJ432" s="57">
        <v>0</v>
      </c>
      <c r="AK432" s="58">
        <v>10650000</v>
      </c>
      <c r="AL432" s="57">
        <v>7850000</v>
      </c>
      <c r="AM432" s="57">
        <v>0</v>
      </c>
      <c r="AN432" s="70">
        <v>270</v>
      </c>
      <c r="AO432" s="70">
        <v>710.09999999999991</v>
      </c>
      <c r="AP432" s="70">
        <v>65.5</v>
      </c>
      <c r="AQ432" s="57">
        <v>65519200</v>
      </c>
      <c r="AR432" s="57">
        <v>0</v>
      </c>
      <c r="AS432" s="57">
        <v>0</v>
      </c>
      <c r="AT432" s="57">
        <v>0</v>
      </c>
      <c r="AU432" s="57">
        <v>12244050</v>
      </c>
      <c r="AV432" s="58">
        <v>53275150</v>
      </c>
      <c r="AW432" s="58">
        <v>0</v>
      </c>
      <c r="AX432" s="58">
        <v>0</v>
      </c>
      <c r="AY432" s="57">
        <v>0</v>
      </c>
      <c r="AZ432" s="58">
        <v>0</v>
      </c>
      <c r="BA432" s="58">
        <v>0</v>
      </c>
      <c r="BB432" s="58">
        <v>72310900</v>
      </c>
      <c r="BC432" s="58">
        <v>0</v>
      </c>
      <c r="BD432" s="58">
        <v>0</v>
      </c>
      <c r="BE432" s="58">
        <v>72310900</v>
      </c>
      <c r="BF432" s="58">
        <v>0</v>
      </c>
      <c r="BG432" s="72">
        <v>270</v>
      </c>
      <c r="BH432" s="72">
        <v>1016.5999999999999</v>
      </c>
      <c r="BI432" s="72">
        <v>746.59999999999991</v>
      </c>
      <c r="BJ432" s="72">
        <v>276.51851851851848</v>
      </c>
      <c r="BK432" s="72">
        <v>999.59999999999991</v>
      </c>
      <c r="BL432" s="72">
        <v>729.59999999999991</v>
      </c>
      <c r="BM432" s="72">
        <v>270.22222222222217</v>
      </c>
      <c r="BN432" s="150" t="s">
        <v>1371</v>
      </c>
      <c r="BO432" s="72" t="s">
        <v>1475</v>
      </c>
    </row>
    <row r="433" spans="1:67" ht="27.6" customHeight="1">
      <c r="A433" s="55">
        <v>424</v>
      </c>
      <c r="B433" s="145" t="s">
        <v>354</v>
      </c>
      <c r="C433" s="147" t="s">
        <v>646</v>
      </c>
      <c r="D433" s="148" t="s">
        <v>908</v>
      </c>
      <c r="E433" s="145">
        <v>9</v>
      </c>
      <c r="F433" s="146" t="s">
        <v>1269</v>
      </c>
      <c r="G433" s="70">
        <v>0</v>
      </c>
      <c r="H433" s="57">
        <v>0</v>
      </c>
      <c r="I433" s="57">
        <v>0</v>
      </c>
      <c r="J433" s="57">
        <v>0</v>
      </c>
      <c r="K433" s="70">
        <v>0</v>
      </c>
      <c r="L433" s="57">
        <v>0</v>
      </c>
      <c r="M433" s="57">
        <v>0</v>
      </c>
      <c r="N433" s="57">
        <v>0</v>
      </c>
      <c r="O433" s="70">
        <v>0</v>
      </c>
      <c r="P433" s="57">
        <v>0</v>
      </c>
      <c r="Q433" s="57">
        <v>0</v>
      </c>
      <c r="R433" s="57">
        <v>0</v>
      </c>
      <c r="S433" s="70">
        <v>0</v>
      </c>
      <c r="T433" s="57">
        <v>0</v>
      </c>
      <c r="U433" s="57">
        <v>0</v>
      </c>
      <c r="V433" s="57">
        <v>0</v>
      </c>
      <c r="W433" s="57"/>
      <c r="X433" s="57"/>
      <c r="Y433" s="57"/>
      <c r="Z433" s="57">
        <v>680000</v>
      </c>
      <c r="AA433" s="57">
        <v>0</v>
      </c>
      <c r="AB433" s="57">
        <v>680000</v>
      </c>
      <c r="AC433" s="59">
        <v>280</v>
      </c>
      <c r="AD433" s="59">
        <v>14</v>
      </c>
      <c r="AE433" s="59">
        <v>0</v>
      </c>
      <c r="AF433" s="59">
        <v>0</v>
      </c>
      <c r="AG433" s="59">
        <v>280</v>
      </c>
      <c r="AH433" s="59">
        <v>14</v>
      </c>
      <c r="AI433" s="57">
        <v>14600000</v>
      </c>
      <c r="AJ433" s="57">
        <v>0</v>
      </c>
      <c r="AK433" s="58">
        <v>6250000</v>
      </c>
      <c r="AL433" s="57">
        <v>8350000</v>
      </c>
      <c r="AM433" s="57">
        <v>0</v>
      </c>
      <c r="AN433" s="70">
        <v>300</v>
      </c>
      <c r="AO433" s="70">
        <v>767.5</v>
      </c>
      <c r="AP433" s="70">
        <v>57.3</v>
      </c>
      <c r="AQ433" s="57">
        <v>79285200</v>
      </c>
      <c r="AR433" s="57">
        <v>0</v>
      </c>
      <c r="AS433" s="57">
        <v>0</v>
      </c>
      <c r="AT433" s="57">
        <v>0</v>
      </c>
      <c r="AU433" s="57">
        <v>17188200</v>
      </c>
      <c r="AV433" s="58">
        <v>62097000</v>
      </c>
      <c r="AW433" s="58">
        <v>0</v>
      </c>
      <c r="AX433" s="58">
        <v>0</v>
      </c>
      <c r="AY433" s="57">
        <v>0</v>
      </c>
      <c r="AZ433" s="58">
        <v>0</v>
      </c>
      <c r="BA433" s="58">
        <v>0</v>
      </c>
      <c r="BB433" s="58">
        <v>71127000</v>
      </c>
      <c r="BC433" s="58">
        <v>0</v>
      </c>
      <c r="BD433" s="58">
        <v>0</v>
      </c>
      <c r="BE433" s="58">
        <v>71127000</v>
      </c>
      <c r="BF433" s="58">
        <v>0</v>
      </c>
      <c r="BG433" s="72">
        <v>300</v>
      </c>
      <c r="BH433" s="72">
        <v>838.8</v>
      </c>
      <c r="BI433" s="72">
        <v>538.79999999999995</v>
      </c>
      <c r="BJ433" s="72">
        <v>179.6</v>
      </c>
      <c r="BK433" s="72">
        <v>824.8</v>
      </c>
      <c r="BL433" s="72">
        <v>524.79999999999995</v>
      </c>
      <c r="BM433" s="72">
        <v>174.93333333333331</v>
      </c>
      <c r="BN433" s="150" t="s">
        <v>1371</v>
      </c>
      <c r="BO433" s="72" t="s">
        <v>1475</v>
      </c>
    </row>
    <row r="434" spans="1:67" ht="27.6" customHeight="1">
      <c r="A434" s="55">
        <v>425</v>
      </c>
      <c r="B434" s="145" t="s">
        <v>355</v>
      </c>
      <c r="C434" s="147" t="s">
        <v>1031</v>
      </c>
      <c r="D434" s="148" t="s">
        <v>657</v>
      </c>
      <c r="E434" s="145">
        <v>9</v>
      </c>
      <c r="F434" s="146" t="s">
        <v>1269</v>
      </c>
      <c r="G434" s="70">
        <v>0</v>
      </c>
      <c r="H434" s="57">
        <v>0</v>
      </c>
      <c r="I434" s="57">
        <v>0</v>
      </c>
      <c r="J434" s="57">
        <v>0</v>
      </c>
      <c r="K434" s="70">
        <v>0</v>
      </c>
      <c r="L434" s="57">
        <v>0</v>
      </c>
      <c r="M434" s="57">
        <v>0</v>
      </c>
      <c r="N434" s="57">
        <v>0</v>
      </c>
      <c r="O434" s="70">
        <v>45.800000000000004</v>
      </c>
      <c r="P434" s="57">
        <v>4694500</v>
      </c>
      <c r="Q434" s="57">
        <v>0</v>
      </c>
      <c r="R434" s="57">
        <v>4694500</v>
      </c>
      <c r="S434" s="70">
        <v>106.5</v>
      </c>
      <c r="T434" s="57">
        <v>10916250</v>
      </c>
      <c r="U434" s="57">
        <v>0</v>
      </c>
      <c r="V434" s="57">
        <v>10916250</v>
      </c>
      <c r="W434" s="57"/>
      <c r="X434" s="57"/>
      <c r="Y434" s="57"/>
      <c r="Z434" s="57">
        <v>717000</v>
      </c>
      <c r="AA434" s="57">
        <v>0</v>
      </c>
      <c r="AB434" s="57">
        <v>717000</v>
      </c>
      <c r="AC434" s="59">
        <v>316</v>
      </c>
      <c r="AD434" s="59">
        <v>15</v>
      </c>
      <c r="AE434" s="59">
        <v>0</v>
      </c>
      <c r="AF434" s="59">
        <v>0</v>
      </c>
      <c r="AG434" s="59">
        <v>316</v>
      </c>
      <c r="AH434" s="59">
        <v>15</v>
      </c>
      <c r="AI434" s="57">
        <v>16450000</v>
      </c>
      <c r="AJ434" s="57">
        <v>0</v>
      </c>
      <c r="AK434" s="58">
        <v>6650000</v>
      </c>
      <c r="AL434" s="57">
        <v>9800000</v>
      </c>
      <c r="AM434" s="57">
        <v>0</v>
      </c>
      <c r="AN434" s="70">
        <v>300</v>
      </c>
      <c r="AO434" s="70">
        <v>678.59999999999991</v>
      </c>
      <c r="AP434" s="70">
        <v>80.900000000000006</v>
      </c>
      <c r="AQ434" s="57">
        <v>62560250</v>
      </c>
      <c r="AR434" s="57">
        <v>0</v>
      </c>
      <c r="AS434" s="57">
        <v>0</v>
      </c>
      <c r="AT434" s="57">
        <v>0</v>
      </c>
      <c r="AU434" s="57">
        <v>17690400</v>
      </c>
      <c r="AV434" s="58">
        <v>44869850</v>
      </c>
      <c r="AW434" s="58">
        <v>0</v>
      </c>
      <c r="AX434" s="58">
        <v>0</v>
      </c>
      <c r="AY434" s="57">
        <v>0</v>
      </c>
      <c r="AZ434" s="58">
        <v>0</v>
      </c>
      <c r="BA434" s="58">
        <v>0</v>
      </c>
      <c r="BB434" s="58">
        <v>66303100</v>
      </c>
      <c r="BC434" s="58">
        <v>0</v>
      </c>
      <c r="BD434" s="58">
        <v>0</v>
      </c>
      <c r="BE434" s="58">
        <v>66303100</v>
      </c>
      <c r="BF434" s="58">
        <v>0</v>
      </c>
      <c r="BG434" s="72">
        <v>300</v>
      </c>
      <c r="BH434" s="72">
        <v>926.79999999999984</v>
      </c>
      <c r="BI434" s="72">
        <v>626.79999999999984</v>
      </c>
      <c r="BJ434" s="72">
        <v>208.93333333333328</v>
      </c>
      <c r="BK434" s="72">
        <v>911.79999999999984</v>
      </c>
      <c r="BL434" s="72">
        <v>611.79999999999984</v>
      </c>
      <c r="BM434" s="72">
        <v>203.93333333333331</v>
      </c>
      <c r="BN434" s="150" t="s">
        <v>1371</v>
      </c>
      <c r="BO434" s="72" t="s">
        <v>1475</v>
      </c>
    </row>
    <row r="435" spans="1:67" ht="27.6" customHeight="1">
      <c r="A435" s="55">
        <v>426</v>
      </c>
      <c r="B435" s="145" t="s">
        <v>356</v>
      </c>
      <c r="C435" s="147" t="s">
        <v>772</v>
      </c>
      <c r="D435" s="148" t="s">
        <v>680</v>
      </c>
      <c r="E435" s="145">
        <v>9</v>
      </c>
      <c r="F435" s="146" t="s">
        <v>1269</v>
      </c>
      <c r="G435" s="70">
        <v>0</v>
      </c>
      <c r="H435" s="57">
        <v>0</v>
      </c>
      <c r="I435" s="57">
        <v>0</v>
      </c>
      <c r="J435" s="57">
        <v>0</v>
      </c>
      <c r="K435" s="70">
        <v>0</v>
      </c>
      <c r="L435" s="57">
        <v>0</v>
      </c>
      <c r="M435" s="57">
        <v>0</v>
      </c>
      <c r="N435" s="57">
        <v>0</v>
      </c>
      <c r="O435" s="70">
        <v>76.300000000000011</v>
      </c>
      <c r="P435" s="57">
        <v>7820750.0000000009</v>
      </c>
      <c r="Q435" s="57">
        <v>0</v>
      </c>
      <c r="R435" s="57">
        <v>7820750</v>
      </c>
      <c r="S435" s="70">
        <v>45.6</v>
      </c>
      <c r="T435" s="57">
        <v>4674000</v>
      </c>
      <c r="U435" s="57">
        <v>0</v>
      </c>
      <c r="V435" s="57">
        <v>4674000</v>
      </c>
      <c r="W435" s="57"/>
      <c r="X435" s="57"/>
      <c r="Y435" s="57"/>
      <c r="Z435" s="57">
        <v>597500</v>
      </c>
      <c r="AA435" s="57">
        <v>0</v>
      </c>
      <c r="AB435" s="57">
        <v>597500</v>
      </c>
      <c r="AC435" s="59">
        <v>200</v>
      </c>
      <c r="AD435" s="59">
        <v>10</v>
      </c>
      <c r="AE435" s="59">
        <v>0</v>
      </c>
      <c r="AF435" s="59">
        <v>0</v>
      </c>
      <c r="AG435" s="59">
        <v>200</v>
      </c>
      <c r="AH435" s="59">
        <v>10</v>
      </c>
      <c r="AI435" s="57">
        <v>10500000</v>
      </c>
      <c r="AJ435" s="57">
        <v>0</v>
      </c>
      <c r="AK435" s="58">
        <v>5250000</v>
      </c>
      <c r="AL435" s="57">
        <v>5250000</v>
      </c>
      <c r="AM435" s="57">
        <v>0</v>
      </c>
      <c r="AN435" s="70">
        <v>105</v>
      </c>
      <c r="AO435" s="70">
        <v>564.20000000000005</v>
      </c>
      <c r="AP435" s="70">
        <v>0</v>
      </c>
      <c r="AQ435" s="57">
        <v>59974400</v>
      </c>
      <c r="AR435" s="57">
        <v>0</v>
      </c>
      <c r="AS435" s="57">
        <v>0</v>
      </c>
      <c r="AT435" s="57">
        <v>0</v>
      </c>
      <c r="AU435" s="57">
        <v>19874400</v>
      </c>
      <c r="AV435" s="58">
        <v>40100000</v>
      </c>
      <c r="AW435" s="58">
        <v>0</v>
      </c>
      <c r="AX435" s="58">
        <v>0</v>
      </c>
      <c r="AY435" s="57">
        <v>0</v>
      </c>
      <c r="AZ435" s="58">
        <v>0</v>
      </c>
      <c r="BA435" s="58">
        <v>0</v>
      </c>
      <c r="BB435" s="58">
        <v>50621500</v>
      </c>
      <c r="BC435" s="58">
        <v>0</v>
      </c>
      <c r="BD435" s="58">
        <v>0</v>
      </c>
      <c r="BE435" s="58">
        <v>50621500</v>
      </c>
      <c r="BF435" s="58">
        <v>0</v>
      </c>
      <c r="BG435" s="72">
        <v>105</v>
      </c>
      <c r="BH435" s="72">
        <v>696.1</v>
      </c>
      <c r="BI435" s="72">
        <v>591.1</v>
      </c>
      <c r="BJ435" s="72">
        <v>562.95238095238096</v>
      </c>
      <c r="BK435" s="72">
        <v>686.1</v>
      </c>
      <c r="BL435" s="72">
        <v>581.1</v>
      </c>
      <c r="BM435" s="72">
        <v>553.42857142857144</v>
      </c>
      <c r="BN435" s="150" t="s">
        <v>1371</v>
      </c>
      <c r="BO435" s="72" t="s">
        <v>1475</v>
      </c>
    </row>
    <row r="436" spans="1:67" ht="27.6" customHeight="1">
      <c r="A436" s="55">
        <v>427</v>
      </c>
      <c r="B436" s="145" t="s">
        <v>357</v>
      </c>
      <c r="C436" s="147" t="s">
        <v>868</v>
      </c>
      <c r="D436" s="148" t="s">
        <v>886</v>
      </c>
      <c r="E436" s="145">
        <v>9</v>
      </c>
      <c r="F436" s="146" t="s">
        <v>1269</v>
      </c>
      <c r="G436" s="70">
        <v>0</v>
      </c>
      <c r="H436" s="57">
        <v>0</v>
      </c>
      <c r="I436" s="57">
        <v>0</v>
      </c>
      <c r="J436" s="57">
        <v>0</v>
      </c>
      <c r="K436" s="70">
        <v>0</v>
      </c>
      <c r="L436" s="57">
        <v>0</v>
      </c>
      <c r="M436" s="57">
        <v>0</v>
      </c>
      <c r="N436" s="57">
        <v>0</v>
      </c>
      <c r="O436" s="70">
        <v>60.400000000000006</v>
      </c>
      <c r="P436" s="57">
        <v>6191000.0000000009</v>
      </c>
      <c r="Q436" s="57">
        <v>0</v>
      </c>
      <c r="R436" s="57">
        <v>6191000</v>
      </c>
      <c r="S436" s="70">
        <v>61.400000000000006</v>
      </c>
      <c r="T436" s="57">
        <v>6293500.0000000009</v>
      </c>
      <c r="U436" s="57">
        <v>0</v>
      </c>
      <c r="V436" s="57">
        <v>6293500.0000000019</v>
      </c>
      <c r="W436" s="57"/>
      <c r="X436" s="57"/>
      <c r="Y436" s="57"/>
      <c r="Z436" s="57">
        <v>597500</v>
      </c>
      <c r="AA436" s="57">
        <v>0</v>
      </c>
      <c r="AB436" s="57">
        <v>597500</v>
      </c>
      <c r="AC436" s="59">
        <v>168</v>
      </c>
      <c r="AD436" s="59">
        <v>9</v>
      </c>
      <c r="AE436" s="59">
        <v>0</v>
      </c>
      <c r="AF436" s="59">
        <v>0</v>
      </c>
      <c r="AG436" s="59">
        <v>168</v>
      </c>
      <c r="AH436" s="59">
        <v>9</v>
      </c>
      <c r="AI436" s="57">
        <v>8650000</v>
      </c>
      <c r="AJ436" s="57">
        <v>0</v>
      </c>
      <c r="AK436" s="58">
        <v>3800000</v>
      </c>
      <c r="AL436" s="57">
        <v>4850000</v>
      </c>
      <c r="AM436" s="57">
        <v>0</v>
      </c>
      <c r="AN436" s="70">
        <v>105</v>
      </c>
      <c r="AO436" s="70">
        <v>354.3</v>
      </c>
      <c r="AP436" s="70">
        <v>0</v>
      </c>
      <c r="AQ436" s="57">
        <v>34029450</v>
      </c>
      <c r="AR436" s="57">
        <v>0</v>
      </c>
      <c r="AS436" s="57">
        <v>0</v>
      </c>
      <c r="AT436" s="57">
        <v>0</v>
      </c>
      <c r="AU436" s="57">
        <v>0</v>
      </c>
      <c r="AV436" s="58">
        <v>34029450</v>
      </c>
      <c r="AW436" s="58">
        <v>0</v>
      </c>
      <c r="AX436" s="58">
        <v>0</v>
      </c>
      <c r="AY436" s="57">
        <v>0</v>
      </c>
      <c r="AZ436" s="58">
        <v>0</v>
      </c>
      <c r="BA436" s="58">
        <v>0</v>
      </c>
      <c r="BB436" s="58">
        <v>45770450</v>
      </c>
      <c r="BC436" s="58">
        <v>0</v>
      </c>
      <c r="BD436" s="58">
        <v>0</v>
      </c>
      <c r="BE436" s="58">
        <v>45770450</v>
      </c>
      <c r="BF436" s="58">
        <v>0</v>
      </c>
      <c r="BG436" s="72">
        <v>105</v>
      </c>
      <c r="BH436" s="72">
        <v>485.1</v>
      </c>
      <c r="BI436" s="72">
        <v>380.1</v>
      </c>
      <c r="BJ436" s="72">
        <v>362</v>
      </c>
      <c r="BK436" s="72">
        <v>476.1</v>
      </c>
      <c r="BL436" s="72">
        <v>371.1</v>
      </c>
      <c r="BM436" s="72">
        <v>353.42857142857144</v>
      </c>
      <c r="BN436" s="150" t="s">
        <v>1371</v>
      </c>
      <c r="BO436" s="72" t="s">
        <v>1474</v>
      </c>
    </row>
    <row r="437" spans="1:67" ht="27.6" customHeight="1">
      <c r="A437" s="55">
        <v>428</v>
      </c>
      <c r="B437" s="145" t="s">
        <v>358</v>
      </c>
      <c r="C437" s="147" t="s">
        <v>868</v>
      </c>
      <c r="D437" s="148" t="s">
        <v>1034</v>
      </c>
      <c r="E437" s="145">
        <v>9</v>
      </c>
      <c r="F437" s="146" t="s">
        <v>1269</v>
      </c>
      <c r="G437" s="70">
        <v>0</v>
      </c>
      <c r="H437" s="57">
        <v>0</v>
      </c>
      <c r="I437" s="57">
        <v>0</v>
      </c>
      <c r="J437" s="57">
        <v>0</v>
      </c>
      <c r="K437" s="70">
        <v>0</v>
      </c>
      <c r="L437" s="57">
        <v>0</v>
      </c>
      <c r="M437" s="57">
        <v>0</v>
      </c>
      <c r="N437" s="57">
        <v>0</v>
      </c>
      <c r="O437" s="70">
        <v>0</v>
      </c>
      <c r="P437" s="57">
        <v>0</v>
      </c>
      <c r="Q437" s="57">
        <v>0</v>
      </c>
      <c r="R437" s="57">
        <v>0</v>
      </c>
      <c r="S437" s="70">
        <v>0</v>
      </c>
      <c r="T437" s="57">
        <v>0</v>
      </c>
      <c r="U437" s="57">
        <v>0</v>
      </c>
      <c r="V437" s="57">
        <v>0</v>
      </c>
      <c r="W437" s="57"/>
      <c r="X437" s="57"/>
      <c r="Y437" s="57"/>
      <c r="Z437" s="57">
        <v>816000</v>
      </c>
      <c r="AA437" s="57">
        <v>0</v>
      </c>
      <c r="AB437" s="57">
        <v>816000</v>
      </c>
      <c r="AC437" s="59">
        <v>370</v>
      </c>
      <c r="AD437" s="59">
        <v>19</v>
      </c>
      <c r="AE437" s="59">
        <v>0</v>
      </c>
      <c r="AF437" s="59">
        <v>0</v>
      </c>
      <c r="AG437" s="59">
        <v>370</v>
      </c>
      <c r="AH437" s="59">
        <v>19</v>
      </c>
      <c r="AI437" s="57">
        <v>19150000</v>
      </c>
      <c r="AJ437" s="57">
        <v>0</v>
      </c>
      <c r="AK437" s="58">
        <v>9750000</v>
      </c>
      <c r="AL437" s="57">
        <v>9400000</v>
      </c>
      <c r="AM437" s="57">
        <v>0</v>
      </c>
      <c r="AN437" s="70">
        <v>30</v>
      </c>
      <c r="AO437" s="70">
        <v>108</v>
      </c>
      <c r="AP437" s="70">
        <v>81.7</v>
      </c>
      <c r="AQ437" s="57">
        <v>27228850</v>
      </c>
      <c r="AR437" s="57">
        <v>0</v>
      </c>
      <c r="AS437" s="57">
        <v>0</v>
      </c>
      <c r="AT437" s="57">
        <v>0</v>
      </c>
      <c r="AU437" s="57">
        <v>8814850</v>
      </c>
      <c r="AV437" s="58">
        <v>18414000</v>
      </c>
      <c r="AW437" s="58">
        <v>0</v>
      </c>
      <c r="AX437" s="58">
        <v>0</v>
      </c>
      <c r="AY437" s="57">
        <v>0</v>
      </c>
      <c r="AZ437" s="58">
        <v>0</v>
      </c>
      <c r="BA437" s="58">
        <v>0</v>
      </c>
      <c r="BB437" s="58">
        <v>28630000</v>
      </c>
      <c r="BC437" s="58">
        <v>0</v>
      </c>
      <c r="BD437" s="58">
        <v>0</v>
      </c>
      <c r="BE437" s="58">
        <v>28630000</v>
      </c>
      <c r="BF437" s="58">
        <v>0</v>
      </c>
      <c r="BG437" s="72">
        <v>30</v>
      </c>
      <c r="BH437" s="72">
        <v>208.7</v>
      </c>
      <c r="BI437" s="72">
        <v>178.7</v>
      </c>
      <c r="BJ437" s="72">
        <v>595.66666666666663</v>
      </c>
      <c r="BK437" s="72">
        <v>189.7</v>
      </c>
      <c r="BL437" s="72">
        <v>159.69999999999999</v>
      </c>
      <c r="BM437" s="72">
        <v>532.33333333333337</v>
      </c>
      <c r="BN437" s="150" t="s">
        <v>1371</v>
      </c>
      <c r="BO437" s="72" t="s">
        <v>1474</v>
      </c>
    </row>
    <row r="438" spans="1:67" ht="27.6" customHeight="1">
      <c r="A438" s="55">
        <v>429</v>
      </c>
      <c r="B438" s="145" t="s">
        <v>359</v>
      </c>
      <c r="C438" s="147" t="s">
        <v>1029</v>
      </c>
      <c r="D438" s="148" t="s">
        <v>692</v>
      </c>
      <c r="E438" s="145">
        <v>9</v>
      </c>
      <c r="F438" s="146" t="s">
        <v>1269</v>
      </c>
      <c r="G438" s="70">
        <v>0</v>
      </c>
      <c r="H438" s="57">
        <v>0</v>
      </c>
      <c r="I438" s="57">
        <v>0</v>
      </c>
      <c r="J438" s="57">
        <v>0</v>
      </c>
      <c r="K438" s="70">
        <v>0</v>
      </c>
      <c r="L438" s="57">
        <v>0</v>
      </c>
      <c r="M438" s="57">
        <v>0</v>
      </c>
      <c r="N438" s="57">
        <v>0</v>
      </c>
      <c r="O438" s="70">
        <v>0</v>
      </c>
      <c r="P438" s="57">
        <v>0</v>
      </c>
      <c r="Q438" s="57">
        <v>0</v>
      </c>
      <c r="R438" s="57">
        <v>0</v>
      </c>
      <c r="S438" s="70">
        <v>105.5</v>
      </c>
      <c r="T438" s="57">
        <v>10813750</v>
      </c>
      <c r="U438" s="57">
        <v>0</v>
      </c>
      <c r="V438" s="57">
        <v>10813750</v>
      </c>
      <c r="W438" s="57"/>
      <c r="X438" s="57"/>
      <c r="Y438" s="57"/>
      <c r="Z438" s="57">
        <v>562500</v>
      </c>
      <c r="AA438" s="57">
        <v>0</v>
      </c>
      <c r="AB438" s="57">
        <v>562500</v>
      </c>
      <c r="AC438" s="59">
        <v>140</v>
      </c>
      <c r="AD438" s="59">
        <v>7</v>
      </c>
      <c r="AE438" s="59">
        <v>0</v>
      </c>
      <c r="AF438" s="59">
        <v>0</v>
      </c>
      <c r="AG438" s="59">
        <v>140</v>
      </c>
      <c r="AH438" s="59">
        <v>7</v>
      </c>
      <c r="AI438" s="57">
        <v>7350000</v>
      </c>
      <c r="AJ438" s="57">
        <v>0</v>
      </c>
      <c r="AK438" s="58">
        <v>3150000</v>
      </c>
      <c r="AL438" s="57">
        <v>4200000</v>
      </c>
      <c r="AM438" s="57">
        <v>0</v>
      </c>
      <c r="AN438" s="70">
        <v>105</v>
      </c>
      <c r="AO438" s="70">
        <v>650.65</v>
      </c>
      <c r="AP438" s="70">
        <v>0</v>
      </c>
      <c r="AQ438" s="57">
        <v>68585625</v>
      </c>
      <c r="AR438" s="57">
        <v>0</v>
      </c>
      <c r="AS438" s="57">
        <v>0</v>
      </c>
      <c r="AT438" s="57">
        <v>0</v>
      </c>
      <c r="AU438" s="57">
        <v>28521675</v>
      </c>
      <c r="AV438" s="58">
        <v>40063950</v>
      </c>
      <c r="AW438" s="58">
        <v>0</v>
      </c>
      <c r="AX438" s="58">
        <v>0</v>
      </c>
      <c r="AY438" s="57">
        <v>0</v>
      </c>
      <c r="AZ438" s="58">
        <v>0</v>
      </c>
      <c r="BA438" s="58">
        <v>0</v>
      </c>
      <c r="BB438" s="58">
        <v>55640200</v>
      </c>
      <c r="BC438" s="58">
        <v>0</v>
      </c>
      <c r="BD438" s="58">
        <v>0</v>
      </c>
      <c r="BE438" s="58">
        <v>55640200</v>
      </c>
      <c r="BF438" s="58">
        <v>0</v>
      </c>
      <c r="BG438" s="72">
        <v>105</v>
      </c>
      <c r="BH438" s="72">
        <v>763.15</v>
      </c>
      <c r="BI438" s="72">
        <v>658.15</v>
      </c>
      <c r="BJ438" s="72">
        <v>626.80952380952374</v>
      </c>
      <c r="BK438" s="72">
        <v>756.15</v>
      </c>
      <c r="BL438" s="72">
        <v>651.15</v>
      </c>
      <c r="BM438" s="72">
        <v>620.14285714285711</v>
      </c>
      <c r="BN438" s="150" t="s">
        <v>1371</v>
      </c>
      <c r="BO438" s="72" t="s">
        <v>1475</v>
      </c>
    </row>
    <row r="439" spans="1:67" ht="27.6" customHeight="1">
      <c r="A439" s="55">
        <v>430</v>
      </c>
      <c r="B439" s="145" t="s">
        <v>360</v>
      </c>
      <c r="C439" s="147" t="s">
        <v>1030</v>
      </c>
      <c r="D439" s="148" t="s">
        <v>958</v>
      </c>
      <c r="E439" s="145">
        <v>9</v>
      </c>
      <c r="F439" s="146" t="s">
        <v>1269</v>
      </c>
      <c r="G439" s="70">
        <v>0</v>
      </c>
      <c r="H439" s="57">
        <v>0</v>
      </c>
      <c r="I439" s="57">
        <v>0</v>
      </c>
      <c r="J439" s="57">
        <v>0</v>
      </c>
      <c r="K439" s="70">
        <v>0</v>
      </c>
      <c r="L439" s="57">
        <v>0</v>
      </c>
      <c r="M439" s="57">
        <v>0</v>
      </c>
      <c r="N439" s="57">
        <v>0</v>
      </c>
      <c r="O439" s="70">
        <v>60</v>
      </c>
      <c r="P439" s="57">
        <v>6150000</v>
      </c>
      <c r="Q439" s="57">
        <v>0</v>
      </c>
      <c r="R439" s="57">
        <v>6150000</v>
      </c>
      <c r="S439" s="70">
        <v>0</v>
      </c>
      <c r="T439" s="57">
        <v>0</v>
      </c>
      <c r="U439" s="57">
        <v>0</v>
      </c>
      <c r="V439" s="57">
        <v>0</v>
      </c>
      <c r="W439" s="57"/>
      <c r="X439" s="57"/>
      <c r="Y439" s="57"/>
      <c r="Z439" s="57">
        <v>680000</v>
      </c>
      <c r="AA439" s="57">
        <v>0</v>
      </c>
      <c r="AB439" s="57">
        <v>680000</v>
      </c>
      <c r="AC439" s="59">
        <v>269</v>
      </c>
      <c r="AD439" s="59">
        <v>14</v>
      </c>
      <c r="AE439" s="59">
        <v>0</v>
      </c>
      <c r="AF439" s="59">
        <v>0</v>
      </c>
      <c r="AG439" s="59">
        <v>269</v>
      </c>
      <c r="AH439" s="59">
        <v>14</v>
      </c>
      <c r="AI439" s="57">
        <v>13950000</v>
      </c>
      <c r="AJ439" s="57">
        <v>0</v>
      </c>
      <c r="AK439" s="58">
        <v>4950000</v>
      </c>
      <c r="AL439" s="57">
        <v>9000000</v>
      </c>
      <c r="AM439" s="57">
        <v>0</v>
      </c>
      <c r="AN439" s="70">
        <v>300</v>
      </c>
      <c r="AO439" s="70">
        <v>335.5</v>
      </c>
      <c r="AP439" s="70">
        <v>77.8</v>
      </c>
      <c r="AQ439" s="57">
        <v>17391550</v>
      </c>
      <c r="AR439" s="57">
        <v>0</v>
      </c>
      <c r="AS439" s="57">
        <v>0</v>
      </c>
      <c r="AT439" s="57">
        <v>0</v>
      </c>
      <c r="AU439" s="57">
        <v>0</v>
      </c>
      <c r="AV439" s="58">
        <v>17391550</v>
      </c>
      <c r="AW439" s="58">
        <v>0</v>
      </c>
      <c r="AX439" s="58">
        <v>0</v>
      </c>
      <c r="AY439" s="57">
        <v>0</v>
      </c>
      <c r="AZ439" s="58">
        <v>0</v>
      </c>
      <c r="BA439" s="58">
        <v>0</v>
      </c>
      <c r="BB439" s="58">
        <v>27071550</v>
      </c>
      <c r="BC439" s="58">
        <v>0</v>
      </c>
      <c r="BD439" s="58">
        <v>0</v>
      </c>
      <c r="BE439" s="58">
        <v>27071550</v>
      </c>
      <c r="BF439" s="58">
        <v>0</v>
      </c>
      <c r="BG439" s="72">
        <v>300</v>
      </c>
      <c r="BH439" s="72">
        <v>487.3</v>
      </c>
      <c r="BI439" s="72">
        <v>187.3</v>
      </c>
      <c r="BJ439" s="72">
        <v>62.433333333333337</v>
      </c>
      <c r="BK439" s="72">
        <v>473.3</v>
      </c>
      <c r="BL439" s="72">
        <v>173.3</v>
      </c>
      <c r="BM439" s="72">
        <v>57.766666666666666</v>
      </c>
      <c r="BN439" s="150" t="s">
        <v>1371</v>
      </c>
      <c r="BO439" s="72" t="s">
        <v>1474</v>
      </c>
    </row>
    <row r="440" spans="1:67" ht="27.6" customHeight="1">
      <c r="A440" s="55">
        <v>431</v>
      </c>
      <c r="B440" s="145" t="s">
        <v>361</v>
      </c>
      <c r="C440" s="147" t="s">
        <v>1027</v>
      </c>
      <c r="D440" s="148" t="s">
        <v>749</v>
      </c>
      <c r="E440" s="145">
        <v>9</v>
      </c>
      <c r="F440" s="146" t="s">
        <v>1269</v>
      </c>
      <c r="G440" s="70">
        <v>0</v>
      </c>
      <c r="H440" s="57">
        <v>0</v>
      </c>
      <c r="I440" s="57">
        <v>0</v>
      </c>
      <c r="J440" s="57">
        <v>0</v>
      </c>
      <c r="K440" s="70">
        <v>0</v>
      </c>
      <c r="L440" s="57">
        <v>0</v>
      </c>
      <c r="M440" s="57">
        <v>0</v>
      </c>
      <c r="N440" s="57">
        <v>0</v>
      </c>
      <c r="O440" s="70">
        <v>30.1</v>
      </c>
      <c r="P440" s="57">
        <v>3085250</v>
      </c>
      <c r="Q440" s="57">
        <v>0</v>
      </c>
      <c r="R440" s="57">
        <v>3085250</v>
      </c>
      <c r="S440" s="70">
        <v>30.7</v>
      </c>
      <c r="T440" s="57">
        <v>3146750</v>
      </c>
      <c r="U440" s="57">
        <v>0</v>
      </c>
      <c r="V440" s="57">
        <v>3146750</v>
      </c>
      <c r="W440" s="57"/>
      <c r="X440" s="57"/>
      <c r="Y440" s="57"/>
      <c r="Z440" s="57">
        <v>717000</v>
      </c>
      <c r="AA440" s="57">
        <v>0</v>
      </c>
      <c r="AB440" s="57">
        <v>717000</v>
      </c>
      <c r="AC440" s="59">
        <v>220</v>
      </c>
      <c r="AD440" s="59">
        <v>11</v>
      </c>
      <c r="AE440" s="59">
        <v>0</v>
      </c>
      <c r="AF440" s="59">
        <v>0</v>
      </c>
      <c r="AG440" s="59">
        <v>220</v>
      </c>
      <c r="AH440" s="59">
        <v>11</v>
      </c>
      <c r="AI440" s="57">
        <v>11550000</v>
      </c>
      <c r="AJ440" s="57">
        <v>0</v>
      </c>
      <c r="AK440" s="58">
        <v>4200000</v>
      </c>
      <c r="AL440" s="57">
        <v>7350000</v>
      </c>
      <c r="AM440" s="57">
        <v>0</v>
      </c>
      <c r="AN440" s="70">
        <v>300</v>
      </c>
      <c r="AO440" s="70">
        <v>284.5</v>
      </c>
      <c r="AP440" s="70">
        <v>41.3</v>
      </c>
      <c r="AQ440" s="57">
        <v>3521700</v>
      </c>
      <c r="AR440" s="57">
        <v>0</v>
      </c>
      <c r="AS440" s="57">
        <v>0</v>
      </c>
      <c r="AT440" s="57">
        <v>0</v>
      </c>
      <c r="AU440" s="57">
        <v>0</v>
      </c>
      <c r="AV440" s="58">
        <v>3521700</v>
      </c>
      <c r="AW440" s="58">
        <v>0</v>
      </c>
      <c r="AX440" s="58">
        <v>0</v>
      </c>
      <c r="AY440" s="57">
        <v>0</v>
      </c>
      <c r="AZ440" s="58">
        <v>0</v>
      </c>
      <c r="BA440" s="58">
        <v>0</v>
      </c>
      <c r="BB440" s="58">
        <v>14735450</v>
      </c>
      <c r="BC440" s="58">
        <v>0</v>
      </c>
      <c r="BD440" s="58">
        <v>0</v>
      </c>
      <c r="BE440" s="58">
        <v>14735450</v>
      </c>
      <c r="BF440" s="58">
        <v>0</v>
      </c>
      <c r="BG440" s="72">
        <v>300</v>
      </c>
      <c r="BH440" s="72">
        <v>397.6</v>
      </c>
      <c r="BI440" s="72">
        <v>97.600000000000023</v>
      </c>
      <c r="BJ440" s="72">
        <v>32.533333333333339</v>
      </c>
      <c r="BK440" s="72">
        <v>386.6</v>
      </c>
      <c r="BL440" s="72">
        <v>86.600000000000023</v>
      </c>
      <c r="BM440" s="72">
        <v>28.866666666666674</v>
      </c>
      <c r="BN440" s="150" t="s">
        <v>1371</v>
      </c>
      <c r="BO440" s="72" t="s">
        <v>1474</v>
      </c>
    </row>
    <row r="441" spans="1:67" ht="27.6" customHeight="1">
      <c r="A441" s="55">
        <v>432</v>
      </c>
      <c r="B441" s="145" t="s">
        <v>362</v>
      </c>
      <c r="C441" s="147" t="s">
        <v>1026</v>
      </c>
      <c r="D441" s="148" t="s">
        <v>663</v>
      </c>
      <c r="E441" s="145">
        <v>9</v>
      </c>
      <c r="F441" s="146" t="s">
        <v>1269</v>
      </c>
      <c r="G441" s="70">
        <v>0</v>
      </c>
      <c r="H441" s="57">
        <v>0</v>
      </c>
      <c r="I441" s="57">
        <v>0</v>
      </c>
      <c r="J441" s="57">
        <v>0</v>
      </c>
      <c r="K441" s="70">
        <v>0</v>
      </c>
      <c r="L441" s="57">
        <v>0</v>
      </c>
      <c r="M441" s="57">
        <v>0</v>
      </c>
      <c r="N441" s="57">
        <v>0</v>
      </c>
      <c r="O441" s="70">
        <v>15.299999999999999</v>
      </c>
      <c r="P441" s="57">
        <v>1568250</v>
      </c>
      <c r="Q441" s="57">
        <v>0</v>
      </c>
      <c r="R441" s="57">
        <v>1568250</v>
      </c>
      <c r="S441" s="70">
        <v>60.400000000000006</v>
      </c>
      <c r="T441" s="57">
        <v>6191000.0000000009</v>
      </c>
      <c r="U441" s="57">
        <v>0</v>
      </c>
      <c r="V441" s="57">
        <v>6191000.0000000009</v>
      </c>
      <c r="W441" s="57"/>
      <c r="X441" s="57"/>
      <c r="Y441" s="57"/>
      <c r="Z441" s="57">
        <v>717000</v>
      </c>
      <c r="AA441" s="57">
        <v>0</v>
      </c>
      <c r="AB441" s="57">
        <v>717000</v>
      </c>
      <c r="AC441" s="59">
        <v>308</v>
      </c>
      <c r="AD441" s="59">
        <v>15</v>
      </c>
      <c r="AE441" s="59">
        <v>0</v>
      </c>
      <c r="AF441" s="59">
        <v>0</v>
      </c>
      <c r="AG441" s="59">
        <v>308</v>
      </c>
      <c r="AH441" s="59">
        <v>15</v>
      </c>
      <c r="AI441" s="57">
        <v>16100000</v>
      </c>
      <c r="AJ441" s="57">
        <v>0</v>
      </c>
      <c r="AK441" s="58">
        <v>6650000</v>
      </c>
      <c r="AL441" s="57">
        <v>9450000</v>
      </c>
      <c r="AM441" s="57">
        <v>0</v>
      </c>
      <c r="AN441" s="70">
        <v>210</v>
      </c>
      <c r="AO441" s="70">
        <v>349.79999999999995</v>
      </c>
      <c r="AP441" s="70">
        <v>77.8</v>
      </c>
      <c r="AQ441" s="57">
        <v>31552000</v>
      </c>
      <c r="AR441" s="57">
        <v>0</v>
      </c>
      <c r="AS441" s="57">
        <v>0</v>
      </c>
      <c r="AT441" s="57">
        <v>0</v>
      </c>
      <c r="AU441" s="57">
        <v>0</v>
      </c>
      <c r="AV441" s="58">
        <v>31552000</v>
      </c>
      <c r="AW441" s="58">
        <v>0</v>
      </c>
      <c r="AX441" s="58">
        <v>0</v>
      </c>
      <c r="AY441" s="57">
        <v>0</v>
      </c>
      <c r="AZ441" s="58">
        <v>0</v>
      </c>
      <c r="BA441" s="58">
        <v>0</v>
      </c>
      <c r="BB441" s="58">
        <v>47910000</v>
      </c>
      <c r="BC441" s="58">
        <v>0</v>
      </c>
      <c r="BD441" s="58">
        <v>0</v>
      </c>
      <c r="BE441" s="58">
        <v>47910000</v>
      </c>
      <c r="BF441" s="58">
        <v>0</v>
      </c>
      <c r="BG441" s="72">
        <v>210</v>
      </c>
      <c r="BH441" s="72">
        <v>518.29999999999995</v>
      </c>
      <c r="BI441" s="72">
        <v>308.29999999999995</v>
      </c>
      <c r="BJ441" s="72">
        <v>146.8095238095238</v>
      </c>
      <c r="BK441" s="72">
        <v>503.29999999999995</v>
      </c>
      <c r="BL441" s="72">
        <v>293.29999999999995</v>
      </c>
      <c r="BM441" s="72">
        <v>139.66666666666666</v>
      </c>
      <c r="BN441" s="150" t="s">
        <v>1371</v>
      </c>
      <c r="BO441" s="72" t="s">
        <v>1474</v>
      </c>
    </row>
    <row r="442" spans="1:67" ht="27.6" customHeight="1">
      <c r="A442" s="55">
        <v>433</v>
      </c>
      <c r="B442" s="145" t="s">
        <v>323</v>
      </c>
      <c r="C442" s="147" t="s">
        <v>676</v>
      </c>
      <c r="D442" s="148" t="s">
        <v>789</v>
      </c>
      <c r="E442" s="145">
        <v>9</v>
      </c>
      <c r="F442" s="146" t="s">
        <v>1270</v>
      </c>
      <c r="G442" s="70">
        <v>0</v>
      </c>
      <c r="H442" s="57">
        <v>0</v>
      </c>
      <c r="I442" s="57">
        <v>0</v>
      </c>
      <c r="J442" s="57">
        <v>0</v>
      </c>
      <c r="K442" s="70">
        <v>0</v>
      </c>
      <c r="L442" s="57">
        <v>0</v>
      </c>
      <c r="M442" s="57">
        <v>0</v>
      </c>
      <c r="N442" s="57">
        <v>0</v>
      </c>
      <c r="O442" s="70">
        <v>45</v>
      </c>
      <c r="P442" s="57">
        <v>4612500</v>
      </c>
      <c r="Q442" s="57">
        <v>0</v>
      </c>
      <c r="R442" s="57">
        <v>4612500</v>
      </c>
      <c r="S442" s="70">
        <v>60.600000000000009</v>
      </c>
      <c r="T442" s="57">
        <v>6211500.0000000009</v>
      </c>
      <c r="U442" s="57">
        <v>0</v>
      </c>
      <c r="V442" s="57">
        <v>6211500</v>
      </c>
      <c r="W442" s="57"/>
      <c r="X442" s="57"/>
      <c r="Y442" s="57"/>
      <c r="Z442" s="57">
        <v>787500</v>
      </c>
      <c r="AA442" s="57">
        <v>0</v>
      </c>
      <c r="AB442" s="57">
        <v>787500</v>
      </c>
      <c r="AC442" s="59">
        <v>180</v>
      </c>
      <c r="AD442" s="59">
        <v>9</v>
      </c>
      <c r="AE442" s="59">
        <v>0</v>
      </c>
      <c r="AF442" s="59">
        <v>0</v>
      </c>
      <c r="AG442" s="59">
        <v>180</v>
      </c>
      <c r="AH442" s="59">
        <v>9</v>
      </c>
      <c r="AI442" s="57">
        <v>9450000</v>
      </c>
      <c r="AJ442" s="57">
        <v>0</v>
      </c>
      <c r="AK442" s="58">
        <v>3150000</v>
      </c>
      <c r="AL442" s="57">
        <v>6300000</v>
      </c>
      <c r="AM442" s="57">
        <v>0</v>
      </c>
      <c r="AN442" s="70">
        <v>300</v>
      </c>
      <c r="AO442" s="70">
        <v>778.5</v>
      </c>
      <c r="AP442" s="70">
        <v>25.6</v>
      </c>
      <c r="AQ442" s="57">
        <v>63911250</v>
      </c>
      <c r="AR442" s="57">
        <v>0</v>
      </c>
      <c r="AS442" s="57">
        <v>0</v>
      </c>
      <c r="AT442" s="57">
        <v>0</v>
      </c>
      <c r="AU442" s="57">
        <v>6756750</v>
      </c>
      <c r="AV442" s="58">
        <v>57154500</v>
      </c>
      <c r="AW442" s="58">
        <v>0</v>
      </c>
      <c r="AX442" s="58">
        <v>0</v>
      </c>
      <c r="AY442" s="57">
        <v>0</v>
      </c>
      <c r="AZ442" s="58">
        <v>0</v>
      </c>
      <c r="BA442" s="58">
        <v>0</v>
      </c>
      <c r="BB442" s="58">
        <v>70453500</v>
      </c>
      <c r="BC442" s="58">
        <v>0</v>
      </c>
      <c r="BD442" s="58">
        <v>0</v>
      </c>
      <c r="BE442" s="58">
        <v>70453500</v>
      </c>
      <c r="BF442" s="58">
        <v>0</v>
      </c>
      <c r="BG442" s="72">
        <v>300</v>
      </c>
      <c r="BH442" s="72">
        <v>918.7</v>
      </c>
      <c r="BI442" s="72">
        <v>618.70000000000005</v>
      </c>
      <c r="BJ442" s="72">
        <v>206.23333333333335</v>
      </c>
      <c r="BK442" s="72">
        <v>909.7</v>
      </c>
      <c r="BL442" s="72">
        <v>609.70000000000005</v>
      </c>
      <c r="BM442" s="72">
        <v>203.23333333333332</v>
      </c>
      <c r="BN442" s="150" t="s">
        <v>1372</v>
      </c>
      <c r="BO442" s="72" t="s">
        <v>1475</v>
      </c>
    </row>
    <row r="443" spans="1:67" ht="27.6" customHeight="1">
      <c r="A443" s="55">
        <v>434</v>
      </c>
      <c r="B443" s="145" t="s">
        <v>324</v>
      </c>
      <c r="C443" s="147" t="s">
        <v>1021</v>
      </c>
      <c r="D443" s="148" t="s">
        <v>698</v>
      </c>
      <c r="E443" s="145">
        <v>9</v>
      </c>
      <c r="F443" s="146" t="s">
        <v>1270</v>
      </c>
      <c r="G443" s="70">
        <v>0</v>
      </c>
      <c r="H443" s="57">
        <v>0</v>
      </c>
      <c r="I443" s="57">
        <v>0</v>
      </c>
      <c r="J443" s="57">
        <v>0</v>
      </c>
      <c r="K443" s="70">
        <v>0</v>
      </c>
      <c r="L443" s="57">
        <v>0</v>
      </c>
      <c r="M443" s="57">
        <v>0</v>
      </c>
      <c r="N443" s="57">
        <v>0</v>
      </c>
      <c r="O443" s="70">
        <v>30.1</v>
      </c>
      <c r="P443" s="57">
        <v>3085250</v>
      </c>
      <c r="Q443" s="57">
        <v>0</v>
      </c>
      <c r="R443" s="57">
        <v>3085250</v>
      </c>
      <c r="S443" s="70">
        <v>60.600000000000009</v>
      </c>
      <c r="T443" s="57">
        <v>6211500.0000000009</v>
      </c>
      <c r="U443" s="57">
        <v>0</v>
      </c>
      <c r="V443" s="57">
        <v>6211500</v>
      </c>
      <c r="W443" s="57"/>
      <c r="X443" s="57"/>
      <c r="Y443" s="57"/>
      <c r="Z443" s="57">
        <v>952000</v>
      </c>
      <c r="AA443" s="57">
        <v>0</v>
      </c>
      <c r="AB443" s="57">
        <v>952000</v>
      </c>
      <c r="AC443" s="59">
        <v>608</v>
      </c>
      <c r="AD443" s="59">
        <v>26</v>
      </c>
      <c r="AE443" s="59">
        <v>0</v>
      </c>
      <c r="AF443" s="59">
        <v>0</v>
      </c>
      <c r="AG443" s="59">
        <v>608</v>
      </c>
      <c r="AH443" s="59">
        <v>26</v>
      </c>
      <c r="AI443" s="57">
        <v>30950000</v>
      </c>
      <c r="AJ443" s="57">
        <v>0</v>
      </c>
      <c r="AK443" s="58">
        <v>14250000</v>
      </c>
      <c r="AL443" s="57">
        <v>16700000</v>
      </c>
      <c r="AM443" s="57">
        <v>0</v>
      </c>
      <c r="AN443" s="70">
        <v>240</v>
      </c>
      <c r="AO443" s="70">
        <v>444.6</v>
      </c>
      <c r="AP443" s="70">
        <v>50.8</v>
      </c>
      <c r="AQ443" s="57">
        <v>39203900</v>
      </c>
      <c r="AR443" s="57">
        <v>0</v>
      </c>
      <c r="AS443" s="57">
        <v>0</v>
      </c>
      <c r="AT443" s="57">
        <v>0</v>
      </c>
      <c r="AU443" s="57">
        <v>1304750</v>
      </c>
      <c r="AV443" s="58">
        <v>37899150</v>
      </c>
      <c r="AW443" s="58">
        <v>0</v>
      </c>
      <c r="AX443" s="58">
        <v>0</v>
      </c>
      <c r="AY443" s="57">
        <v>0</v>
      </c>
      <c r="AZ443" s="58">
        <v>0</v>
      </c>
      <c r="BA443" s="58">
        <v>0</v>
      </c>
      <c r="BB443" s="58">
        <v>61762650</v>
      </c>
      <c r="BC443" s="58">
        <v>0</v>
      </c>
      <c r="BD443" s="58">
        <v>0</v>
      </c>
      <c r="BE443" s="58">
        <v>61762650</v>
      </c>
      <c r="BF443" s="58">
        <v>0</v>
      </c>
      <c r="BG443" s="72">
        <v>240</v>
      </c>
      <c r="BH443" s="72">
        <v>612.1</v>
      </c>
      <c r="BI443" s="72">
        <v>372.1</v>
      </c>
      <c r="BJ443" s="72">
        <v>155.04166666666669</v>
      </c>
      <c r="BK443" s="72">
        <v>586.1</v>
      </c>
      <c r="BL443" s="72">
        <v>346.1</v>
      </c>
      <c r="BM443" s="72">
        <v>144.20833333333334</v>
      </c>
      <c r="BN443" s="150" t="s">
        <v>1372</v>
      </c>
      <c r="BO443" s="72" t="s">
        <v>1474</v>
      </c>
    </row>
    <row r="444" spans="1:67" ht="27.6" customHeight="1">
      <c r="A444" s="55">
        <v>435</v>
      </c>
      <c r="B444" s="145" t="s">
        <v>325</v>
      </c>
      <c r="C444" s="147" t="s">
        <v>612</v>
      </c>
      <c r="D444" s="148" t="s">
        <v>707</v>
      </c>
      <c r="E444" s="145">
        <v>9</v>
      </c>
      <c r="F444" s="146" t="s">
        <v>1270</v>
      </c>
      <c r="G444" s="70">
        <v>0</v>
      </c>
      <c r="H444" s="57">
        <v>0</v>
      </c>
      <c r="I444" s="57">
        <v>0</v>
      </c>
      <c r="J444" s="57">
        <v>0</v>
      </c>
      <c r="K444" s="70">
        <v>0</v>
      </c>
      <c r="L444" s="57">
        <v>0</v>
      </c>
      <c r="M444" s="57">
        <v>0</v>
      </c>
      <c r="N444" s="57">
        <v>0</v>
      </c>
      <c r="O444" s="70">
        <v>106</v>
      </c>
      <c r="P444" s="57">
        <v>10865000</v>
      </c>
      <c r="Q444" s="57">
        <v>0</v>
      </c>
      <c r="R444" s="57">
        <v>10865000</v>
      </c>
      <c r="S444" s="70">
        <v>60.699999999999996</v>
      </c>
      <c r="T444" s="57">
        <v>6221750</v>
      </c>
      <c r="U444" s="57">
        <v>0</v>
      </c>
      <c r="V444" s="57">
        <v>6221750</v>
      </c>
      <c r="W444" s="57"/>
      <c r="X444" s="57"/>
      <c r="Y444" s="57"/>
      <c r="Z444" s="57">
        <v>1125000</v>
      </c>
      <c r="AA444" s="57">
        <v>0</v>
      </c>
      <c r="AB444" s="57">
        <v>1125000</v>
      </c>
      <c r="AC444" s="59">
        <v>180</v>
      </c>
      <c r="AD444" s="59">
        <v>9</v>
      </c>
      <c r="AE444" s="59">
        <v>0</v>
      </c>
      <c r="AF444" s="59">
        <v>0</v>
      </c>
      <c r="AG444" s="59">
        <v>180</v>
      </c>
      <c r="AH444" s="59">
        <v>9</v>
      </c>
      <c r="AI444" s="57">
        <v>9450000</v>
      </c>
      <c r="AJ444" s="57">
        <v>0</v>
      </c>
      <c r="AK444" s="58">
        <v>3150000</v>
      </c>
      <c r="AL444" s="57">
        <v>6300000</v>
      </c>
      <c r="AM444" s="57">
        <v>0</v>
      </c>
      <c r="AN444" s="70">
        <v>255</v>
      </c>
      <c r="AO444" s="70">
        <v>868.2</v>
      </c>
      <c r="AP444" s="70">
        <v>100.5</v>
      </c>
      <c r="AQ444" s="57">
        <v>87491250</v>
      </c>
      <c r="AR444" s="57">
        <v>0</v>
      </c>
      <c r="AS444" s="57">
        <v>0</v>
      </c>
      <c r="AT444" s="57">
        <v>0</v>
      </c>
      <c r="AU444" s="57">
        <v>48386250</v>
      </c>
      <c r="AV444" s="58">
        <v>39105000</v>
      </c>
      <c r="AW444" s="58">
        <v>0</v>
      </c>
      <c r="AX444" s="58">
        <v>0</v>
      </c>
      <c r="AY444" s="57">
        <v>0</v>
      </c>
      <c r="AZ444" s="58">
        <v>0</v>
      </c>
      <c r="BA444" s="58">
        <v>0</v>
      </c>
      <c r="BB444" s="58">
        <v>52751750</v>
      </c>
      <c r="BC444" s="58">
        <v>0</v>
      </c>
      <c r="BD444" s="58">
        <v>0</v>
      </c>
      <c r="BE444" s="58">
        <v>52751750</v>
      </c>
      <c r="BF444" s="58">
        <v>0</v>
      </c>
      <c r="BG444" s="72">
        <v>255</v>
      </c>
      <c r="BH444" s="72">
        <v>1144.4000000000001</v>
      </c>
      <c r="BI444" s="72">
        <v>889.40000000000009</v>
      </c>
      <c r="BJ444" s="72">
        <v>348.78431372549022</v>
      </c>
      <c r="BK444" s="72">
        <v>1135.4000000000001</v>
      </c>
      <c r="BL444" s="72">
        <v>880.40000000000009</v>
      </c>
      <c r="BM444" s="72">
        <v>345.25490196078437</v>
      </c>
      <c r="BN444" s="150" t="s">
        <v>1372</v>
      </c>
      <c r="BO444" s="72" t="s">
        <v>1475</v>
      </c>
    </row>
    <row r="445" spans="1:67" ht="27.6" customHeight="1">
      <c r="A445" s="55">
        <v>436</v>
      </c>
      <c r="B445" s="145" t="s">
        <v>327</v>
      </c>
      <c r="C445" s="147" t="s">
        <v>1035</v>
      </c>
      <c r="D445" s="148" t="s">
        <v>1036</v>
      </c>
      <c r="E445" s="145">
        <v>9</v>
      </c>
      <c r="F445" s="146" t="s">
        <v>1270</v>
      </c>
      <c r="G445" s="70">
        <v>0</v>
      </c>
      <c r="H445" s="57">
        <v>0</v>
      </c>
      <c r="I445" s="57">
        <v>0</v>
      </c>
      <c r="J445" s="57">
        <v>0</v>
      </c>
      <c r="K445" s="70">
        <v>0</v>
      </c>
      <c r="L445" s="57">
        <v>0</v>
      </c>
      <c r="M445" s="57">
        <v>0</v>
      </c>
      <c r="N445" s="57">
        <v>0</v>
      </c>
      <c r="O445" s="70">
        <v>90.199999999999989</v>
      </c>
      <c r="P445" s="57">
        <v>9245499.9999999981</v>
      </c>
      <c r="Q445" s="57">
        <v>0</v>
      </c>
      <c r="R445" s="57">
        <v>9245500</v>
      </c>
      <c r="S445" s="70">
        <v>30.3</v>
      </c>
      <c r="T445" s="57">
        <v>3105750</v>
      </c>
      <c r="U445" s="57">
        <v>0</v>
      </c>
      <c r="V445" s="57">
        <v>3105749.9999999981</v>
      </c>
      <c r="W445" s="57"/>
      <c r="X445" s="57"/>
      <c r="Y445" s="57"/>
      <c r="Z445" s="57">
        <v>1195000</v>
      </c>
      <c r="AA445" s="57">
        <v>0</v>
      </c>
      <c r="AB445" s="57">
        <v>1195000</v>
      </c>
      <c r="AC445" s="59">
        <v>200</v>
      </c>
      <c r="AD445" s="59">
        <v>10</v>
      </c>
      <c r="AE445" s="59">
        <v>0</v>
      </c>
      <c r="AF445" s="59">
        <v>0</v>
      </c>
      <c r="AG445" s="59">
        <v>200</v>
      </c>
      <c r="AH445" s="59">
        <v>10</v>
      </c>
      <c r="AI445" s="57">
        <v>10500000</v>
      </c>
      <c r="AJ445" s="57">
        <v>0</v>
      </c>
      <c r="AK445" s="58">
        <v>4200000</v>
      </c>
      <c r="AL445" s="57">
        <v>6300000</v>
      </c>
      <c r="AM445" s="57">
        <v>0</v>
      </c>
      <c r="AN445" s="70">
        <v>300</v>
      </c>
      <c r="AO445" s="70">
        <v>471.79999999999995</v>
      </c>
      <c r="AP445" s="70">
        <v>16.3</v>
      </c>
      <c r="AQ445" s="57">
        <v>28873350</v>
      </c>
      <c r="AR445" s="57">
        <v>0</v>
      </c>
      <c r="AS445" s="57">
        <v>0</v>
      </c>
      <c r="AT445" s="57">
        <v>0</v>
      </c>
      <c r="AU445" s="57">
        <v>0</v>
      </c>
      <c r="AV445" s="58">
        <v>28873350</v>
      </c>
      <c r="AW445" s="58">
        <v>0</v>
      </c>
      <c r="AX445" s="58">
        <v>0</v>
      </c>
      <c r="AY445" s="57">
        <v>0</v>
      </c>
      <c r="AZ445" s="58">
        <v>0</v>
      </c>
      <c r="BA445" s="58">
        <v>0</v>
      </c>
      <c r="BB445" s="58">
        <v>39474100</v>
      </c>
      <c r="BC445" s="58">
        <v>0</v>
      </c>
      <c r="BD445" s="58">
        <v>0</v>
      </c>
      <c r="BE445" s="58">
        <v>39474100</v>
      </c>
      <c r="BF445" s="58">
        <v>0</v>
      </c>
      <c r="BG445" s="72">
        <v>300</v>
      </c>
      <c r="BH445" s="72">
        <v>618.59999999999991</v>
      </c>
      <c r="BI445" s="72">
        <v>318.59999999999991</v>
      </c>
      <c r="BJ445" s="72">
        <v>106.19999999999996</v>
      </c>
      <c r="BK445" s="72">
        <v>608.59999999999991</v>
      </c>
      <c r="BL445" s="72">
        <v>308.59999999999991</v>
      </c>
      <c r="BM445" s="72">
        <v>102.86666666666665</v>
      </c>
      <c r="BN445" s="150" t="s">
        <v>1372</v>
      </c>
      <c r="BO445" s="72" t="s">
        <v>1474</v>
      </c>
    </row>
    <row r="446" spans="1:67" ht="27.6" customHeight="1">
      <c r="A446" s="55">
        <v>437</v>
      </c>
      <c r="B446" s="145" t="s">
        <v>326</v>
      </c>
      <c r="C446" s="147" t="s">
        <v>1038</v>
      </c>
      <c r="D446" s="148" t="s">
        <v>665</v>
      </c>
      <c r="E446" s="145">
        <v>9</v>
      </c>
      <c r="F446" s="146" t="s">
        <v>1270</v>
      </c>
      <c r="G446" s="70">
        <v>0</v>
      </c>
      <c r="H446" s="57">
        <v>0</v>
      </c>
      <c r="I446" s="57">
        <v>0</v>
      </c>
      <c r="J446" s="57">
        <v>0</v>
      </c>
      <c r="K446" s="70">
        <v>0</v>
      </c>
      <c r="L446" s="57">
        <v>0</v>
      </c>
      <c r="M446" s="57">
        <v>0</v>
      </c>
      <c r="N446" s="57">
        <v>0</v>
      </c>
      <c r="O446" s="70">
        <v>0</v>
      </c>
      <c r="P446" s="57">
        <v>0</v>
      </c>
      <c r="Q446" s="57">
        <v>0</v>
      </c>
      <c r="R446" s="57">
        <v>0</v>
      </c>
      <c r="S446" s="70">
        <v>45.7</v>
      </c>
      <c r="T446" s="57">
        <v>4684250</v>
      </c>
      <c r="U446" s="57">
        <v>0</v>
      </c>
      <c r="V446" s="57">
        <v>4684250</v>
      </c>
      <c r="W446" s="57"/>
      <c r="X446" s="57"/>
      <c r="Y446" s="57"/>
      <c r="Z446" s="57">
        <v>1496000</v>
      </c>
      <c r="AA446" s="57">
        <v>0</v>
      </c>
      <c r="AB446" s="57">
        <v>1496000</v>
      </c>
      <c r="AC446" s="59">
        <v>240</v>
      </c>
      <c r="AD446" s="59">
        <v>12</v>
      </c>
      <c r="AE446" s="59">
        <v>0</v>
      </c>
      <c r="AF446" s="59">
        <v>0</v>
      </c>
      <c r="AG446" s="59">
        <v>240</v>
      </c>
      <c r="AH446" s="59">
        <v>12</v>
      </c>
      <c r="AI446" s="57">
        <v>12500000</v>
      </c>
      <c r="AJ446" s="57">
        <v>0</v>
      </c>
      <c r="AK446" s="58">
        <v>5200000</v>
      </c>
      <c r="AL446" s="57">
        <v>7300000</v>
      </c>
      <c r="AM446" s="57">
        <v>0</v>
      </c>
      <c r="AN446" s="70">
        <v>270</v>
      </c>
      <c r="AO446" s="70">
        <v>450.5</v>
      </c>
      <c r="AP446" s="70">
        <v>7.8</v>
      </c>
      <c r="AQ446" s="57">
        <v>25702950</v>
      </c>
      <c r="AR446" s="57">
        <v>0</v>
      </c>
      <c r="AS446" s="57">
        <v>0</v>
      </c>
      <c r="AT446" s="57">
        <v>0</v>
      </c>
      <c r="AU446" s="57">
        <v>0</v>
      </c>
      <c r="AV446" s="58">
        <v>25702950</v>
      </c>
      <c r="AW446" s="58">
        <v>0</v>
      </c>
      <c r="AX446" s="58">
        <v>0</v>
      </c>
      <c r="AY446" s="57">
        <v>0</v>
      </c>
      <c r="AZ446" s="58">
        <v>0</v>
      </c>
      <c r="BA446" s="58">
        <v>0</v>
      </c>
      <c r="BB446" s="58">
        <v>39183200</v>
      </c>
      <c r="BC446" s="58">
        <v>0</v>
      </c>
      <c r="BD446" s="58">
        <v>0</v>
      </c>
      <c r="BE446" s="58">
        <v>39183200</v>
      </c>
      <c r="BF446" s="58">
        <v>0</v>
      </c>
      <c r="BG446" s="72">
        <v>270</v>
      </c>
      <c r="BH446" s="72">
        <v>516</v>
      </c>
      <c r="BI446" s="72">
        <v>246</v>
      </c>
      <c r="BJ446" s="72">
        <v>91.111111111111114</v>
      </c>
      <c r="BK446" s="72">
        <v>504</v>
      </c>
      <c r="BL446" s="72">
        <v>234</v>
      </c>
      <c r="BM446" s="72">
        <v>86.666666666666671</v>
      </c>
      <c r="BN446" s="150" t="s">
        <v>1372</v>
      </c>
      <c r="BO446" s="72" t="s">
        <v>1474</v>
      </c>
    </row>
    <row r="447" spans="1:67" ht="27.6" customHeight="1">
      <c r="A447" s="55">
        <v>438</v>
      </c>
      <c r="B447" s="145" t="s">
        <v>328</v>
      </c>
      <c r="C447" s="147" t="s">
        <v>848</v>
      </c>
      <c r="D447" s="148" t="s">
        <v>657</v>
      </c>
      <c r="E447" s="145">
        <v>9</v>
      </c>
      <c r="F447" s="146" t="s">
        <v>1270</v>
      </c>
      <c r="G447" s="70">
        <v>0</v>
      </c>
      <c r="H447" s="57">
        <v>0</v>
      </c>
      <c r="I447" s="57">
        <v>0</v>
      </c>
      <c r="J447" s="57">
        <v>0</v>
      </c>
      <c r="K447" s="70">
        <v>0</v>
      </c>
      <c r="L447" s="57">
        <v>0</v>
      </c>
      <c r="M447" s="57">
        <v>0</v>
      </c>
      <c r="N447" s="57">
        <v>0</v>
      </c>
      <c r="O447" s="70">
        <v>0</v>
      </c>
      <c r="P447" s="57">
        <v>0</v>
      </c>
      <c r="Q447" s="57">
        <v>0</v>
      </c>
      <c r="R447" s="57">
        <v>0</v>
      </c>
      <c r="S447" s="70">
        <v>30.3</v>
      </c>
      <c r="T447" s="57">
        <v>3105750</v>
      </c>
      <c r="U447" s="57">
        <v>0</v>
      </c>
      <c r="V447" s="57">
        <v>3105750</v>
      </c>
      <c r="W447" s="57"/>
      <c r="X447" s="57"/>
      <c r="Y447" s="57"/>
      <c r="Z447" s="57">
        <v>562500</v>
      </c>
      <c r="AA447" s="57">
        <v>0</v>
      </c>
      <c r="AB447" s="57">
        <v>562500</v>
      </c>
      <c r="AC447" s="59">
        <v>260</v>
      </c>
      <c r="AD447" s="59">
        <v>13</v>
      </c>
      <c r="AE447" s="59">
        <v>0</v>
      </c>
      <c r="AF447" s="59">
        <v>0</v>
      </c>
      <c r="AG447" s="59">
        <v>260</v>
      </c>
      <c r="AH447" s="59">
        <v>13</v>
      </c>
      <c r="AI447" s="57">
        <v>13650000</v>
      </c>
      <c r="AJ447" s="57">
        <v>0</v>
      </c>
      <c r="AK447" s="58">
        <v>4200000</v>
      </c>
      <c r="AL447" s="57">
        <v>9450000</v>
      </c>
      <c r="AM447" s="57">
        <v>0</v>
      </c>
      <c r="AN447" s="70">
        <v>300</v>
      </c>
      <c r="AO447" s="70">
        <v>630.70000000000005</v>
      </c>
      <c r="AP447" s="70">
        <v>33.799999999999997</v>
      </c>
      <c r="AQ447" s="57">
        <v>48206250</v>
      </c>
      <c r="AR447" s="57">
        <v>0</v>
      </c>
      <c r="AS447" s="57">
        <v>0</v>
      </c>
      <c r="AT447" s="57">
        <v>0</v>
      </c>
      <c r="AU447" s="57">
        <v>5528250</v>
      </c>
      <c r="AV447" s="58">
        <v>42678000</v>
      </c>
      <c r="AW447" s="58">
        <v>0</v>
      </c>
      <c r="AX447" s="58">
        <v>0</v>
      </c>
      <c r="AY447" s="57">
        <v>0</v>
      </c>
      <c r="AZ447" s="58">
        <v>0</v>
      </c>
      <c r="BA447" s="58">
        <v>0</v>
      </c>
      <c r="BB447" s="58">
        <v>55796250</v>
      </c>
      <c r="BC447" s="58">
        <v>0</v>
      </c>
      <c r="BD447" s="58">
        <v>0</v>
      </c>
      <c r="BE447" s="58">
        <v>55796250</v>
      </c>
      <c r="BF447" s="58">
        <v>0</v>
      </c>
      <c r="BG447" s="72">
        <v>300</v>
      </c>
      <c r="BH447" s="72">
        <v>707.8</v>
      </c>
      <c r="BI447" s="72">
        <v>407.79999999999995</v>
      </c>
      <c r="BJ447" s="72">
        <v>135.93333333333334</v>
      </c>
      <c r="BK447" s="72">
        <v>694.8</v>
      </c>
      <c r="BL447" s="72">
        <v>394.79999999999995</v>
      </c>
      <c r="BM447" s="72">
        <v>131.6</v>
      </c>
      <c r="BN447" s="150" t="s">
        <v>1372</v>
      </c>
      <c r="BO447" s="72" t="s">
        <v>1475</v>
      </c>
    </row>
    <row r="448" spans="1:67" ht="27.6" customHeight="1">
      <c r="A448" s="55">
        <v>439</v>
      </c>
      <c r="B448" s="145" t="s">
        <v>329</v>
      </c>
      <c r="C448" s="147" t="s">
        <v>1037</v>
      </c>
      <c r="D448" s="148" t="s">
        <v>632</v>
      </c>
      <c r="E448" s="145">
        <v>9</v>
      </c>
      <c r="F448" s="146" t="s">
        <v>1270</v>
      </c>
      <c r="G448" s="70">
        <v>0</v>
      </c>
      <c r="H448" s="57">
        <v>0</v>
      </c>
      <c r="I448" s="57">
        <v>0</v>
      </c>
      <c r="J448" s="57">
        <v>0</v>
      </c>
      <c r="K448" s="70">
        <v>0</v>
      </c>
      <c r="L448" s="57">
        <v>0</v>
      </c>
      <c r="M448" s="57">
        <v>0</v>
      </c>
      <c r="N448" s="57">
        <v>0</v>
      </c>
      <c r="O448" s="70">
        <v>121.8</v>
      </c>
      <c r="P448" s="57">
        <v>12484500</v>
      </c>
      <c r="Q448" s="57">
        <v>0</v>
      </c>
      <c r="R448" s="57">
        <v>12484500</v>
      </c>
      <c r="S448" s="70">
        <v>61.300000000000004</v>
      </c>
      <c r="T448" s="57">
        <v>6283250</v>
      </c>
      <c r="U448" s="57">
        <v>0</v>
      </c>
      <c r="V448" s="57">
        <v>6283250</v>
      </c>
      <c r="W448" s="57"/>
      <c r="X448" s="57"/>
      <c r="Y448" s="57"/>
      <c r="Z448" s="57">
        <v>787500</v>
      </c>
      <c r="AA448" s="57">
        <v>0</v>
      </c>
      <c r="AB448" s="57">
        <v>787500</v>
      </c>
      <c r="AC448" s="59">
        <v>200</v>
      </c>
      <c r="AD448" s="59">
        <v>10</v>
      </c>
      <c r="AE448" s="59">
        <v>0</v>
      </c>
      <c r="AF448" s="59">
        <v>0</v>
      </c>
      <c r="AG448" s="59">
        <v>200</v>
      </c>
      <c r="AH448" s="59">
        <v>10</v>
      </c>
      <c r="AI448" s="57">
        <v>10500000</v>
      </c>
      <c r="AJ448" s="57">
        <v>0</v>
      </c>
      <c r="AK448" s="58">
        <v>5250000</v>
      </c>
      <c r="AL448" s="57">
        <v>5250000</v>
      </c>
      <c r="AM448" s="57">
        <v>0</v>
      </c>
      <c r="AN448" s="70">
        <v>300</v>
      </c>
      <c r="AO448" s="70">
        <v>729.7</v>
      </c>
      <c r="AP448" s="70">
        <v>0</v>
      </c>
      <c r="AQ448" s="57">
        <v>55541250</v>
      </c>
      <c r="AR448" s="57">
        <v>0</v>
      </c>
      <c r="AS448" s="57">
        <v>0</v>
      </c>
      <c r="AT448" s="57">
        <v>0</v>
      </c>
      <c r="AU448" s="57">
        <v>19765200</v>
      </c>
      <c r="AV448" s="58">
        <v>35776050</v>
      </c>
      <c r="AW448" s="58">
        <v>0</v>
      </c>
      <c r="AX448" s="58">
        <v>0</v>
      </c>
      <c r="AY448" s="57">
        <v>0</v>
      </c>
      <c r="AZ448" s="58">
        <v>0</v>
      </c>
      <c r="BA448" s="58">
        <v>0</v>
      </c>
      <c r="BB448" s="58">
        <v>48096800</v>
      </c>
      <c r="BC448" s="58">
        <v>0</v>
      </c>
      <c r="BD448" s="58">
        <v>0</v>
      </c>
      <c r="BE448" s="58">
        <v>48096800</v>
      </c>
      <c r="BF448" s="58">
        <v>0</v>
      </c>
      <c r="BG448" s="72">
        <v>300</v>
      </c>
      <c r="BH448" s="72">
        <v>922.80000000000007</v>
      </c>
      <c r="BI448" s="72">
        <v>622.80000000000007</v>
      </c>
      <c r="BJ448" s="72">
        <v>207.6</v>
      </c>
      <c r="BK448" s="72">
        <v>912.80000000000007</v>
      </c>
      <c r="BL448" s="72">
        <v>612.80000000000007</v>
      </c>
      <c r="BM448" s="72">
        <v>204.26666666666668</v>
      </c>
      <c r="BN448" s="150" t="s">
        <v>1372</v>
      </c>
      <c r="BO448" s="72" t="s">
        <v>1475</v>
      </c>
    </row>
    <row r="449" spans="1:67" ht="27.6" customHeight="1">
      <c r="A449" s="55">
        <v>440</v>
      </c>
      <c r="B449" s="145" t="s">
        <v>363</v>
      </c>
      <c r="C449" s="147" t="s">
        <v>1042</v>
      </c>
      <c r="D449" s="148" t="s">
        <v>814</v>
      </c>
      <c r="E449" s="145">
        <v>9</v>
      </c>
      <c r="F449" s="146" t="s">
        <v>1271</v>
      </c>
      <c r="G449" s="70">
        <v>0</v>
      </c>
      <c r="H449" s="57">
        <v>0</v>
      </c>
      <c r="I449" s="57">
        <v>0</v>
      </c>
      <c r="J449" s="57">
        <v>0</v>
      </c>
      <c r="K449" s="70">
        <v>0</v>
      </c>
      <c r="L449" s="57">
        <v>0</v>
      </c>
      <c r="M449" s="57">
        <v>0</v>
      </c>
      <c r="N449" s="57">
        <v>0</v>
      </c>
      <c r="O449" s="70">
        <v>45.1</v>
      </c>
      <c r="P449" s="57">
        <v>4622750</v>
      </c>
      <c r="Q449" s="57">
        <v>0</v>
      </c>
      <c r="R449" s="57">
        <v>4622750</v>
      </c>
      <c r="S449" s="70">
        <v>45.7</v>
      </c>
      <c r="T449" s="57">
        <v>4684250</v>
      </c>
      <c r="U449" s="57">
        <v>0</v>
      </c>
      <c r="V449" s="57">
        <v>4684250</v>
      </c>
      <c r="W449" s="57"/>
      <c r="X449" s="57"/>
      <c r="Y449" s="57"/>
      <c r="Z449" s="57">
        <v>0</v>
      </c>
      <c r="AA449" s="57">
        <v>0</v>
      </c>
      <c r="AB449" s="57">
        <v>0</v>
      </c>
      <c r="AC449" s="59">
        <v>216</v>
      </c>
      <c r="AD449" s="59">
        <v>12</v>
      </c>
      <c r="AE449" s="59">
        <v>80</v>
      </c>
      <c r="AF449" s="59">
        <v>4</v>
      </c>
      <c r="AG449" s="59">
        <v>136</v>
      </c>
      <c r="AH449" s="59">
        <v>8</v>
      </c>
      <c r="AI449" s="57">
        <v>6800000</v>
      </c>
      <c r="AJ449" s="57">
        <v>0</v>
      </c>
      <c r="AK449" s="58">
        <v>3650000</v>
      </c>
      <c r="AL449" s="57">
        <v>3150000</v>
      </c>
      <c r="AM449" s="57">
        <v>0</v>
      </c>
      <c r="AN449" s="70">
        <v>240</v>
      </c>
      <c r="AO449" s="70">
        <v>18</v>
      </c>
      <c r="AP449" s="70">
        <v>152.80000000000001</v>
      </c>
      <c r="AQ449" s="57">
        <v>1657800</v>
      </c>
      <c r="AR449" s="57">
        <v>0</v>
      </c>
      <c r="AS449" s="57">
        <v>0</v>
      </c>
      <c r="AT449" s="57">
        <v>0</v>
      </c>
      <c r="AU449" s="57">
        <v>0</v>
      </c>
      <c r="AV449" s="58">
        <v>1657800</v>
      </c>
      <c r="AW449" s="58">
        <v>0</v>
      </c>
      <c r="AX449" s="58">
        <v>0</v>
      </c>
      <c r="AY449" s="57">
        <v>0</v>
      </c>
      <c r="AZ449" s="58">
        <v>0</v>
      </c>
      <c r="BA449" s="58">
        <v>0</v>
      </c>
      <c r="BB449" s="58">
        <v>9492050</v>
      </c>
      <c r="BC449" s="58">
        <v>0</v>
      </c>
      <c r="BD449" s="58">
        <v>0</v>
      </c>
      <c r="BE449" s="58">
        <v>9492050</v>
      </c>
      <c r="BF449" s="58">
        <v>0</v>
      </c>
      <c r="BG449" s="72">
        <v>240</v>
      </c>
      <c r="BH449" s="72">
        <v>273.60000000000002</v>
      </c>
      <c r="BI449" s="72">
        <v>33.600000000000023</v>
      </c>
      <c r="BJ449" s="72">
        <v>14.000000000000009</v>
      </c>
      <c r="BK449" s="72">
        <v>261.60000000000002</v>
      </c>
      <c r="BL449" s="72">
        <v>21.600000000000023</v>
      </c>
      <c r="BM449" s="72">
        <v>9.0000000000000089</v>
      </c>
      <c r="BN449" s="150" t="s">
        <v>1373</v>
      </c>
      <c r="BO449" s="72" t="s">
        <v>1474</v>
      </c>
    </row>
    <row r="450" spans="1:67" ht="27.6" customHeight="1">
      <c r="A450" s="55">
        <v>441</v>
      </c>
      <c r="B450" s="145" t="s">
        <v>364</v>
      </c>
      <c r="C450" s="147" t="s">
        <v>612</v>
      </c>
      <c r="D450" s="148" t="s">
        <v>710</v>
      </c>
      <c r="E450" s="145">
        <v>9</v>
      </c>
      <c r="F450" s="146" t="s">
        <v>1271</v>
      </c>
      <c r="G450" s="70">
        <v>0</v>
      </c>
      <c r="H450" s="57">
        <v>0</v>
      </c>
      <c r="I450" s="57">
        <v>0</v>
      </c>
      <c r="J450" s="57">
        <v>0</v>
      </c>
      <c r="K450" s="70">
        <v>0</v>
      </c>
      <c r="L450" s="57">
        <v>0</v>
      </c>
      <c r="M450" s="57">
        <v>0</v>
      </c>
      <c r="N450" s="57">
        <v>0</v>
      </c>
      <c r="O450" s="70">
        <v>0</v>
      </c>
      <c r="P450" s="57">
        <v>0</v>
      </c>
      <c r="Q450" s="57">
        <v>0</v>
      </c>
      <c r="R450" s="57">
        <v>0</v>
      </c>
      <c r="S450" s="70">
        <v>0</v>
      </c>
      <c r="T450" s="57">
        <v>0</v>
      </c>
      <c r="U450" s="57">
        <v>0</v>
      </c>
      <c r="V450" s="57">
        <v>0</v>
      </c>
      <c r="W450" s="57"/>
      <c r="X450" s="57"/>
      <c r="Y450" s="57"/>
      <c r="Z450" s="57">
        <v>0</v>
      </c>
      <c r="AA450" s="57">
        <v>0</v>
      </c>
      <c r="AB450" s="57">
        <v>0</v>
      </c>
      <c r="AC450" s="59">
        <v>254</v>
      </c>
      <c r="AD450" s="59">
        <v>14</v>
      </c>
      <c r="AE450" s="59">
        <v>0</v>
      </c>
      <c r="AF450" s="59">
        <v>0</v>
      </c>
      <c r="AG450" s="59">
        <v>254</v>
      </c>
      <c r="AH450" s="59">
        <v>14</v>
      </c>
      <c r="AI450" s="57">
        <v>12900000</v>
      </c>
      <c r="AJ450" s="57">
        <v>0</v>
      </c>
      <c r="AK450" s="58">
        <v>5750000</v>
      </c>
      <c r="AL450" s="57">
        <v>7150000</v>
      </c>
      <c r="AM450" s="57">
        <v>0</v>
      </c>
      <c r="AN450" s="70">
        <v>45</v>
      </c>
      <c r="AO450" s="70">
        <v>0</v>
      </c>
      <c r="AP450" s="70">
        <v>145.30000000000001</v>
      </c>
      <c r="AQ450" s="57">
        <v>17101150</v>
      </c>
      <c r="AR450" s="57">
        <v>0</v>
      </c>
      <c r="AS450" s="57">
        <v>0</v>
      </c>
      <c r="AT450" s="57">
        <v>0</v>
      </c>
      <c r="AU450" s="57">
        <v>12787500</v>
      </c>
      <c r="AV450" s="58">
        <v>4313650</v>
      </c>
      <c r="AW450" s="58">
        <v>0</v>
      </c>
      <c r="AX450" s="58">
        <v>0</v>
      </c>
      <c r="AY450" s="57">
        <v>0</v>
      </c>
      <c r="AZ450" s="58">
        <v>0</v>
      </c>
      <c r="BA450" s="58">
        <v>0</v>
      </c>
      <c r="BB450" s="58">
        <v>11463650</v>
      </c>
      <c r="BC450" s="58">
        <v>0</v>
      </c>
      <c r="BD450" s="58">
        <v>0</v>
      </c>
      <c r="BE450" s="58">
        <v>11463650</v>
      </c>
      <c r="BF450" s="58">
        <v>0</v>
      </c>
      <c r="BG450" s="72">
        <v>45</v>
      </c>
      <c r="BH450" s="72">
        <v>159.30000000000001</v>
      </c>
      <c r="BI450" s="72">
        <v>114.30000000000001</v>
      </c>
      <c r="BJ450" s="72">
        <v>254</v>
      </c>
      <c r="BK450" s="72">
        <v>145.30000000000001</v>
      </c>
      <c r="BL450" s="72">
        <v>100.30000000000001</v>
      </c>
      <c r="BM450" s="72">
        <v>222.88888888888891</v>
      </c>
      <c r="BN450" s="150" t="s">
        <v>1373</v>
      </c>
      <c r="BO450" s="72" t="s">
        <v>1474</v>
      </c>
    </row>
    <row r="451" spans="1:67" ht="27.6" customHeight="1">
      <c r="A451" s="55">
        <v>442</v>
      </c>
      <c r="B451" s="145" t="s">
        <v>365</v>
      </c>
      <c r="C451" s="147" t="s">
        <v>1040</v>
      </c>
      <c r="D451" s="148" t="s">
        <v>1041</v>
      </c>
      <c r="E451" s="145">
        <v>9</v>
      </c>
      <c r="F451" s="146" t="s">
        <v>1271</v>
      </c>
      <c r="G451" s="70">
        <v>0</v>
      </c>
      <c r="H451" s="57">
        <v>0</v>
      </c>
      <c r="I451" s="57">
        <v>0</v>
      </c>
      <c r="J451" s="57">
        <v>0</v>
      </c>
      <c r="K451" s="70">
        <v>0</v>
      </c>
      <c r="L451" s="57">
        <v>0</v>
      </c>
      <c r="M451" s="57">
        <v>0</v>
      </c>
      <c r="N451" s="57">
        <v>0</v>
      </c>
      <c r="O451" s="70">
        <v>75.399999999999991</v>
      </c>
      <c r="P451" s="57">
        <v>7728499.9999999991</v>
      </c>
      <c r="Q451" s="57">
        <v>0</v>
      </c>
      <c r="R451" s="57">
        <v>7728500</v>
      </c>
      <c r="S451" s="70">
        <v>75.90000000000002</v>
      </c>
      <c r="T451" s="57">
        <v>7779750.0000000019</v>
      </c>
      <c r="U451" s="57">
        <v>0</v>
      </c>
      <c r="V451" s="57">
        <v>7779750</v>
      </c>
      <c r="W451" s="57"/>
      <c r="X451" s="57"/>
      <c r="Y451" s="57"/>
      <c r="Z451" s="57">
        <v>136000</v>
      </c>
      <c r="AA451" s="57">
        <v>0</v>
      </c>
      <c r="AB451" s="57">
        <v>136000</v>
      </c>
      <c r="AC451" s="59">
        <v>320</v>
      </c>
      <c r="AD451" s="59">
        <v>16</v>
      </c>
      <c r="AE451" s="59">
        <v>0</v>
      </c>
      <c r="AF451" s="59">
        <v>0</v>
      </c>
      <c r="AG451" s="59">
        <v>320</v>
      </c>
      <c r="AH451" s="59">
        <v>16</v>
      </c>
      <c r="AI451" s="57">
        <v>16600000</v>
      </c>
      <c r="AJ451" s="57">
        <v>0</v>
      </c>
      <c r="AK451" s="58">
        <v>9250000</v>
      </c>
      <c r="AL451" s="57">
        <v>7350000</v>
      </c>
      <c r="AM451" s="57">
        <v>0</v>
      </c>
      <c r="AN451" s="70">
        <v>180</v>
      </c>
      <c r="AO451" s="70">
        <v>36.200000000000003</v>
      </c>
      <c r="AP451" s="70">
        <v>194.10000000000002</v>
      </c>
      <c r="AQ451" s="57">
        <v>8576150</v>
      </c>
      <c r="AR451" s="57">
        <v>0</v>
      </c>
      <c r="AS451" s="57">
        <v>0</v>
      </c>
      <c r="AT451" s="57">
        <v>0</v>
      </c>
      <c r="AU451" s="57">
        <v>0</v>
      </c>
      <c r="AV451" s="58">
        <v>8576150</v>
      </c>
      <c r="AW451" s="58">
        <v>0</v>
      </c>
      <c r="AX451" s="58">
        <v>0</v>
      </c>
      <c r="AY451" s="57">
        <v>0</v>
      </c>
      <c r="AZ451" s="58">
        <v>0</v>
      </c>
      <c r="BA451" s="58">
        <v>0</v>
      </c>
      <c r="BB451" s="58">
        <v>23841900</v>
      </c>
      <c r="BC451" s="58">
        <v>0</v>
      </c>
      <c r="BD451" s="58">
        <v>0</v>
      </c>
      <c r="BE451" s="58">
        <v>23841900</v>
      </c>
      <c r="BF451" s="58">
        <v>0</v>
      </c>
      <c r="BG451" s="72">
        <v>180</v>
      </c>
      <c r="BH451" s="72">
        <v>397.6</v>
      </c>
      <c r="BI451" s="72">
        <v>217.60000000000002</v>
      </c>
      <c r="BJ451" s="72">
        <v>120.88888888888891</v>
      </c>
      <c r="BK451" s="72">
        <v>381.6</v>
      </c>
      <c r="BL451" s="72">
        <v>201.60000000000002</v>
      </c>
      <c r="BM451" s="72">
        <v>112.00000000000001</v>
      </c>
      <c r="BN451" s="150" t="s">
        <v>1373</v>
      </c>
      <c r="BO451" s="72" t="s">
        <v>1474</v>
      </c>
    </row>
    <row r="452" spans="1:67" ht="27.6" customHeight="1">
      <c r="A452" s="55">
        <v>443</v>
      </c>
      <c r="B452" s="145" t="s">
        <v>366</v>
      </c>
      <c r="C452" s="147" t="s">
        <v>1039</v>
      </c>
      <c r="D452" s="148" t="s">
        <v>635</v>
      </c>
      <c r="E452" s="145">
        <v>9</v>
      </c>
      <c r="F452" s="146" t="s">
        <v>1271</v>
      </c>
      <c r="G452" s="70">
        <v>0</v>
      </c>
      <c r="H452" s="57">
        <v>0</v>
      </c>
      <c r="I452" s="57">
        <v>0</v>
      </c>
      <c r="J452" s="57">
        <v>0</v>
      </c>
      <c r="K452" s="70">
        <v>0</v>
      </c>
      <c r="L452" s="57">
        <v>0</v>
      </c>
      <c r="M452" s="57">
        <v>0</v>
      </c>
      <c r="N452" s="57">
        <v>0</v>
      </c>
      <c r="O452" s="70">
        <v>0</v>
      </c>
      <c r="P452" s="57">
        <v>0</v>
      </c>
      <c r="Q452" s="57">
        <v>0</v>
      </c>
      <c r="R452" s="57">
        <v>0</v>
      </c>
      <c r="S452" s="70">
        <v>0</v>
      </c>
      <c r="T452" s="57">
        <v>0</v>
      </c>
      <c r="U452" s="57">
        <v>0</v>
      </c>
      <c r="V452" s="57">
        <v>0</v>
      </c>
      <c r="W452" s="57"/>
      <c r="X452" s="57"/>
      <c r="Y452" s="57"/>
      <c r="Z452" s="57">
        <v>0</v>
      </c>
      <c r="AA452" s="57">
        <v>0</v>
      </c>
      <c r="AB452" s="57">
        <v>0</v>
      </c>
      <c r="AC452" s="59">
        <v>0</v>
      </c>
      <c r="AD452" s="59">
        <v>0</v>
      </c>
      <c r="AE452" s="59">
        <v>0</v>
      </c>
      <c r="AF452" s="59">
        <v>0</v>
      </c>
      <c r="AG452" s="59">
        <v>0</v>
      </c>
      <c r="AH452" s="59">
        <v>0</v>
      </c>
      <c r="AI452" s="57">
        <v>0</v>
      </c>
      <c r="AJ452" s="57">
        <v>0</v>
      </c>
      <c r="AK452" s="58">
        <v>0</v>
      </c>
      <c r="AL452" s="57">
        <v>0</v>
      </c>
      <c r="AM452" s="57">
        <v>0</v>
      </c>
      <c r="AN452" s="70">
        <v>0</v>
      </c>
      <c r="AO452" s="70">
        <v>0</v>
      </c>
      <c r="AP452" s="70">
        <v>0</v>
      </c>
      <c r="AQ452" s="57">
        <v>0</v>
      </c>
      <c r="AR452" s="57">
        <v>0</v>
      </c>
      <c r="AS452" s="57">
        <v>0</v>
      </c>
      <c r="AT452" s="57">
        <v>0</v>
      </c>
      <c r="AU452" s="57">
        <v>0</v>
      </c>
      <c r="AV452" s="58">
        <v>0</v>
      </c>
      <c r="AW452" s="58">
        <v>0</v>
      </c>
      <c r="AX452" s="58">
        <v>0</v>
      </c>
      <c r="AY452" s="57">
        <v>0</v>
      </c>
      <c r="AZ452" s="58">
        <v>0</v>
      </c>
      <c r="BA452" s="58">
        <v>0</v>
      </c>
      <c r="BB452" s="58">
        <v>0</v>
      </c>
      <c r="BC452" s="58">
        <v>0</v>
      </c>
      <c r="BD452" s="58">
        <v>0</v>
      </c>
      <c r="BE452" s="58">
        <v>0</v>
      </c>
      <c r="BF452" s="58">
        <v>0</v>
      </c>
      <c r="BG452" s="72">
        <v>0</v>
      </c>
      <c r="BH452" s="72">
        <v>0</v>
      </c>
      <c r="BI452" s="72">
        <v>0</v>
      </c>
      <c r="BJ452" s="72">
        <v>0</v>
      </c>
      <c r="BK452" s="72">
        <v>0</v>
      </c>
      <c r="BL452" s="72">
        <v>0</v>
      </c>
      <c r="BM452" s="72">
        <v>0</v>
      </c>
      <c r="BN452" s="150" t="s">
        <v>1373</v>
      </c>
      <c r="BO452" s="72" t="s">
        <v>1474</v>
      </c>
    </row>
    <row r="453" spans="1:67" ht="27.6" customHeight="1">
      <c r="A453" s="55">
        <v>444</v>
      </c>
      <c r="B453" s="145" t="s">
        <v>367</v>
      </c>
      <c r="C453" s="147" t="s">
        <v>1043</v>
      </c>
      <c r="D453" s="148" t="s">
        <v>734</v>
      </c>
      <c r="E453" s="145">
        <v>9</v>
      </c>
      <c r="F453" s="146" t="s">
        <v>1271</v>
      </c>
      <c r="G453" s="70">
        <v>0</v>
      </c>
      <c r="H453" s="57">
        <v>0</v>
      </c>
      <c r="I453" s="57">
        <v>0</v>
      </c>
      <c r="J453" s="57">
        <v>0</v>
      </c>
      <c r="K453" s="70">
        <v>0</v>
      </c>
      <c r="L453" s="57">
        <v>0</v>
      </c>
      <c r="M453" s="57">
        <v>0</v>
      </c>
      <c r="N453" s="57">
        <v>0</v>
      </c>
      <c r="O453" s="70">
        <v>45.1</v>
      </c>
      <c r="P453" s="57">
        <v>4622750</v>
      </c>
      <c r="Q453" s="57">
        <v>0</v>
      </c>
      <c r="R453" s="57">
        <v>4622750</v>
      </c>
      <c r="S453" s="70">
        <v>30.599999999999998</v>
      </c>
      <c r="T453" s="57">
        <v>3136500</v>
      </c>
      <c r="U453" s="57">
        <v>0</v>
      </c>
      <c r="V453" s="57">
        <v>3136500</v>
      </c>
      <c r="W453" s="57"/>
      <c r="X453" s="57"/>
      <c r="Y453" s="57"/>
      <c r="Z453" s="57">
        <v>112500</v>
      </c>
      <c r="AA453" s="57">
        <v>0</v>
      </c>
      <c r="AB453" s="57">
        <v>112500</v>
      </c>
      <c r="AC453" s="59">
        <v>260</v>
      </c>
      <c r="AD453" s="59">
        <v>12</v>
      </c>
      <c r="AE453" s="59">
        <v>0</v>
      </c>
      <c r="AF453" s="59">
        <v>0</v>
      </c>
      <c r="AG453" s="59">
        <v>260</v>
      </c>
      <c r="AH453" s="59">
        <v>12</v>
      </c>
      <c r="AI453" s="57">
        <v>13550000</v>
      </c>
      <c r="AJ453" s="57">
        <v>0</v>
      </c>
      <c r="AK453" s="58">
        <v>6200000</v>
      </c>
      <c r="AL453" s="57">
        <v>7350000</v>
      </c>
      <c r="AM453" s="57">
        <v>0</v>
      </c>
      <c r="AN453" s="70">
        <v>255</v>
      </c>
      <c r="AO453" s="70">
        <v>293</v>
      </c>
      <c r="AP453" s="70">
        <v>17.8</v>
      </c>
      <c r="AQ453" s="57">
        <v>7142400</v>
      </c>
      <c r="AR453" s="57">
        <v>0</v>
      </c>
      <c r="AS453" s="57">
        <v>0</v>
      </c>
      <c r="AT453" s="57">
        <v>0</v>
      </c>
      <c r="AU453" s="57">
        <v>4864000</v>
      </c>
      <c r="AV453" s="58">
        <v>2278400</v>
      </c>
      <c r="AW453" s="58">
        <v>0</v>
      </c>
      <c r="AX453" s="58">
        <v>0</v>
      </c>
      <c r="AY453" s="57">
        <v>0</v>
      </c>
      <c r="AZ453" s="58">
        <v>0</v>
      </c>
      <c r="BA453" s="58">
        <v>0</v>
      </c>
      <c r="BB453" s="58">
        <v>12877400</v>
      </c>
      <c r="BC453" s="58">
        <v>0</v>
      </c>
      <c r="BD453" s="58">
        <v>0</v>
      </c>
      <c r="BE453" s="58">
        <v>12877400</v>
      </c>
      <c r="BF453" s="58">
        <v>0</v>
      </c>
      <c r="BG453" s="72">
        <v>255</v>
      </c>
      <c r="BH453" s="72">
        <v>398.5</v>
      </c>
      <c r="BI453" s="72">
        <v>143.5</v>
      </c>
      <c r="BJ453" s="72">
        <v>56.274509803921568</v>
      </c>
      <c r="BK453" s="72">
        <v>386.5</v>
      </c>
      <c r="BL453" s="72">
        <v>131.5</v>
      </c>
      <c r="BM453" s="72">
        <v>51.568627450980401</v>
      </c>
      <c r="BN453" s="150" t="s">
        <v>1373</v>
      </c>
      <c r="BO453" s="72" t="s">
        <v>1474</v>
      </c>
    </row>
    <row r="454" spans="1:67" ht="27.6" customHeight="1">
      <c r="A454" s="55">
        <v>445</v>
      </c>
      <c r="B454" s="145" t="s">
        <v>1183</v>
      </c>
      <c r="C454" s="147" t="s">
        <v>612</v>
      </c>
      <c r="D454" s="148" t="s">
        <v>696</v>
      </c>
      <c r="E454" s="145">
        <v>9</v>
      </c>
      <c r="F454" s="146" t="s">
        <v>1271</v>
      </c>
      <c r="G454" s="70">
        <v>0</v>
      </c>
      <c r="H454" s="57">
        <v>0</v>
      </c>
      <c r="I454" s="57">
        <v>0</v>
      </c>
      <c r="J454" s="57">
        <v>0</v>
      </c>
      <c r="K454" s="70">
        <v>0</v>
      </c>
      <c r="L454" s="57">
        <v>0</v>
      </c>
      <c r="M454" s="57">
        <v>0</v>
      </c>
      <c r="N454" s="57">
        <v>0</v>
      </c>
      <c r="O454" s="70">
        <v>0</v>
      </c>
      <c r="P454" s="57">
        <v>0</v>
      </c>
      <c r="Q454" s="57">
        <v>0</v>
      </c>
      <c r="R454" s="57">
        <v>0</v>
      </c>
      <c r="S454" s="70">
        <v>0</v>
      </c>
      <c r="T454" s="57">
        <v>0</v>
      </c>
      <c r="U454" s="57">
        <v>0</v>
      </c>
      <c r="V454" s="57">
        <v>0</v>
      </c>
      <c r="W454" s="57"/>
      <c r="X454" s="57"/>
      <c r="Y454" s="57"/>
      <c r="Z454" s="57">
        <v>112500</v>
      </c>
      <c r="AA454" s="57">
        <v>0</v>
      </c>
      <c r="AB454" s="57">
        <v>112500</v>
      </c>
      <c r="AC454" s="59">
        <v>114</v>
      </c>
      <c r="AD454" s="59">
        <v>6</v>
      </c>
      <c r="AE454" s="59">
        <v>94</v>
      </c>
      <c r="AF454" s="59">
        <v>5</v>
      </c>
      <c r="AG454" s="59">
        <v>20</v>
      </c>
      <c r="AH454" s="59">
        <v>1</v>
      </c>
      <c r="AI454" s="57">
        <v>1050000</v>
      </c>
      <c r="AJ454" s="57">
        <v>0</v>
      </c>
      <c r="AK454" s="58">
        <v>2100000</v>
      </c>
      <c r="AL454" s="57">
        <v>0</v>
      </c>
      <c r="AM454" s="57">
        <v>1050000</v>
      </c>
      <c r="AN454" s="70">
        <v>105</v>
      </c>
      <c r="AO454" s="70">
        <v>17.100000000000001</v>
      </c>
      <c r="AP454" s="70">
        <v>0</v>
      </c>
      <c r="AQ454" s="57">
        <v>832650</v>
      </c>
      <c r="AR454" s="57">
        <v>0</v>
      </c>
      <c r="AS454" s="57">
        <v>0</v>
      </c>
      <c r="AT454" s="57">
        <v>0</v>
      </c>
      <c r="AU454" s="57">
        <v>0</v>
      </c>
      <c r="AV454" s="58">
        <v>832650</v>
      </c>
      <c r="AW454" s="58">
        <v>0</v>
      </c>
      <c r="AX454" s="58">
        <v>0</v>
      </c>
      <c r="AY454" s="57">
        <v>0</v>
      </c>
      <c r="AZ454" s="58">
        <v>0</v>
      </c>
      <c r="BA454" s="58">
        <v>0</v>
      </c>
      <c r="BB454" s="58">
        <v>945150</v>
      </c>
      <c r="BC454" s="58">
        <v>1050000</v>
      </c>
      <c r="BD454" s="58">
        <v>0</v>
      </c>
      <c r="BE454" s="58">
        <v>0</v>
      </c>
      <c r="BF454" s="58">
        <v>104850</v>
      </c>
      <c r="BG454" s="72">
        <v>105</v>
      </c>
      <c r="BH454" s="72">
        <v>23.1</v>
      </c>
      <c r="BI454" s="72">
        <v>0</v>
      </c>
      <c r="BJ454" s="72">
        <v>0</v>
      </c>
      <c r="BK454" s="72">
        <v>17.100000000000001</v>
      </c>
      <c r="BL454" s="72">
        <v>0</v>
      </c>
      <c r="BM454" s="72">
        <v>0</v>
      </c>
      <c r="BN454" s="150" t="s">
        <v>1373</v>
      </c>
      <c r="BO454" s="72" t="s">
        <v>1474</v>
      </c>
    </row>
    <row r="455" spans="1:67" ht="27.6" customHeight="1">
      <c r="A455" s="55">
        <v>446</v>
      </c>
      <c r="B455" s="145" t="s">
        <v>369</v>
      </c>
      <c r="C455" s="147" t="s">
        <v>1462</v>
      </c>
      <c r="D455" s="148" t="s">
        <v>651</v>
      </c>
      <c r="E455" s="145">
        <v>10</v>
      </c>
      <c r="F455" s="146" t="s">
        <v>1273</v>
      </c>
      <c r="G455" s="70">
        <v>76.2</v>
      </c>
      <c r="H455" s="57">
        <v>7810500</v>
      </c>
      <c r="I455" s="57">
        <v>0</v>
      </c>
      <c r="J455" s="57">
        <v>7810500</v>
      </c>
      <c r="K455" s="70">
        <v>84.2</v>
      </c>
      <c r="L455" s="57">
        <v>8630500</v>
      </c>
      <c r="M455" s="57">
        <v>0</v>
      </c>
      <c r="N455" s="57">
        <v>8630500</v>
      </c>
      <c r="O455" s="70">
        <v>411.49999999999994</v>
      </c>
      <c r="P455" s="57">
        <v>42178749.999999993</v>
      </c>
      <c r="Q455" s="57">
        <v>0</v>
      </c>
      <c r="R455" s="57">
        <v>42178750</v>
      </c>
      <c r="S455" s="70">
        <v>439.9</v>
      </c>
      <c r="T455" s="57">
        <v>45089750</v>
      </c>
      <c r="U455" s="57">
        <v>0</v>
      </c>
      <c r="V455" s="57">
        <v>45089750</v>
      </c>
      <c r="W455" s="57"/>
      <c r="X455" s="57"/>
      <c r="Y455" s="57"/>
      <c r="Z455" s="57">
        <v>112500</v>
      </c>
      <c r="AA455" s="57">
        <v>0</v>
      </c>
      <c r="AB455" s="57">
        <v>112500</v>
      </c>
      <c r="AC455" s="59">
        <v>0</v>
      </c>
      <c r="AD455" s="59">
        <v>0</v>
      </c>
      <c r="AE455" s="59">
        <v>0</v>
      </c>
      <c r="AF455" s="59">
        <v>0</v>
      </c>
      <c r="AG455" s="59">
        <v>0</v>
      </c>
      <c r="AH455" s="59">
        <v>0</v>
      </c>
      <c r="AI455" s="57">
        <v>0</v>
      </c>
      <c r="AJ455" s="57">
        <v>0</v>
      </c>
      <c r="AK455" s="58">
        <v>0</v>
      </c>
      <c r="AL455" s="57">
        <v>0</v>
      </c>
      <c r="AM455" s="57">
        <v>0</v>
      </c>
      <c r="AN455" s="70">
        <v>300</v>
      </c>
      <c r="AO455" s="70">
        <v>565.79999999999995</v>
      </c>
      <c r="AP455" s="70">
        <v>0</v>
      </c>
      <c r="AQ455" s="57">
        <v>36281700</v>
      </c>
      <c r="AR455" s="57">
        <v>0</v>
      </c>
      <c r="AS455" s="57">
        <v>0</v>
      </c>
      <c r="AT455" s="57">
        <v>0</v>
      </c>
      <c r="AU455" s="57">
        <v>12817350</v>
      </c>
      <c r="AV455" s="58">
        <v>23464350</v>
      </c>
      <c r="AW455" s="58">
        <v>0</v>
      </c>
      <c r="AX455" s="58">
        <v>0</v>
      </c>
      <c r="AY455" s="57">
        <v>0</v>
      </c>
      <c r="AZ455" s="58">
        <v>0</v>
      </c>
      <c r="BA455" s="58">
        <v>0</v>
      </c>
      <c r="BB455" s="58">
        <v>77297100</v>
      </c>
      <c r="BC455" s="58">
        <v>0</v>
      </c>
      <c r="BD455" s="58">
        <v>0</v>
      </c>
      <c r="BE455" s="58">
        <v>77297100</v>
      </c>
      <c r="BF455" s="58">
        <v>0</v>
      </c>
      <c r="BG455" s="72">
        <v>300</v>
      </c>
      <c r="BH455" s="72">
        <v>1577.6</v>
      </c>
      <c r="BI455" s="72">
        <v>1277.5999999999999</v>
      </c>
      <c r="BJ455" s="72">
        <v>425.86666666666667</v>
      </c>
      <c r="BK455" s="72">
        <v>1577.6</v>
      </c>
      <c r="BL455" s="72">
        <v>1277.5999999999999</v>
      </c>
      <c r="BM455" s="72">
        <v>425.86666666666667</v>
      </c>
      <c r="BN455" s="150" t="s">
        <v>1375</v>
      </c>
      <c r="BO455" s="72" t="s">
        <v>1474</v>
      </c>
    </row>
    <row r="456" spans="1:67" ht="27.6" customHeight="1">
      <c r="A456" s="55">
        <v>447</v>
      </c>
      <c r="B456" s="145" t="s">
        <v>370</v>
      </c>
      <c r="C456" s="147" t="s">
        <v>1047</v>
      </c>
      <c r="D456" s="148" t="s">
        <v>817</v>
      </c>
      <c r="E456" s="145">
        <v>10</v>
      </c>
      <c r="F456" s="146" t="s">
        <v>1273</v>
      </c>
      <c r="G456" s="70">
        <v>0</v>
      </c>
      <c r="H456" s="57">
        <v>0</v>
      </c>
      <c r="I456" s="57">
        <v>0</v>
      </c>
      <c r="J456" s="57">
        <v>0</v>
      </c>
      <c r="K456" s="70">
        <v>0</v>
      </c>
      <c r="L456" s="57">
        <v>0</v>
      </c>
      <c r="M456" s="57">
        <v>0</v>
      </c>
      <c r="N456" s="57">
        <v>0</v>
      </c>
      <c r="O456" s="70">
        <v>396.2</v>
      </c>
      <c r="P456" s="57">
        <v>40610500</v>
      </c>
      <c r="Q456" s="57">
        <v>0</v>
      </c>
      <c r="R456" s="57">
        <v>40610500</v>
      </c>
      <c r="S456" s="70">
        <v>380.19999999999993</v>
      </c>
      <c r="T456" s="57">
        <v>38970499.999999993</v>
      </c>
      <c r="U456" s="57">
        <v>0</v>
      </c>
      <c r="V456" s="57">
        <v>38970500</v>
      </c>
      <c r="W456" s="57"/>
      <c r="X456" s="57"/>
      <c r="Y456" s="57"/>
      <c r="Z456" s="57">
        <v>225000</v>
      </c>
      <c r="AA456" s="57">
        <v>0</v>
      </c>
      <c r="AB456" s="57">
        <v>225000</v>
      </c>
      <c r="AC456" s="59">
        <v>0</v>
      </c>
      <c r="AD456" s="59">
        <v>0</v>
      </c>
      <c r="AE456" s="59">
        <v>0</v>
      </c>
      <c r="AF456" s="59">
        <v>0</v>
      </c>
      <c r="AG456" s="59">
        <v>0</v>
      </c>
      <c r="AH456" s="59">
        <v>0</v>
      </c>
      <c r="AI456" s="57">
        <v>0</v>
      </c>
      <c r="AJ456" s="57">
        <v>0</v>
      </c>
      <c r="AK456" s="58">
        <v>0</v>
      </c>
      <c r="AL456" s="57">
        <v>0</v>
      </c>
      <c r="AM456" s="57">
        <v>0</v>
      </c>
      <c r="AN456" s="70">
        <v>300</v>
      </c>
      <c r="AO456" s="70">
        <v>459.9</v>
      </c>
      <c r="AP456" s="70">
        <v>0</v>
      </c>
      <c r="AQ456" s="57">
        <v>21826350</v>
      </c>
      <c r="AR456" s="57">
        <v>0</v>
      </c>
      <c r="AS456" s="57">
        <v>0</v>
      </c>
      <c r="AT456" s="57">
        <v>0</v>
      </c>
      <c r="AU456" s="57">
        <v>10783500</v>
      </c>
      <c r="AV456" s="58">
        <v>11042850</v>
      </c>
      <c r="AW456" s="58">
        <v>0</v>
      </c>
      <c r="AX456" s="58">
        <v>0</v>
      </c>
      <c r="AY456" s="57">
        <v>0</v>
      </c>
      <c r="AZ456" s="58">
        <v>0</v>
      </c>
      <c r="BA456" s="58">
        <v>0</v>
      </c>
      <c r="BB456" s="58">
        <v>50238350</v>
      </c>
      <c r="BC456" s="58">
        <v>0</v>
      </c>
      <c r="BD456" s="58">
        <v>0</v>
      </c>
      <c r="BE456" s="58">
        <v>50238350</v>
      </c>
      <c r="BF456" s="58">
        <v>0</v>
      </c>
      <c r="BG456" s="72">
        <v>300</v>
      </c>
      <c r="BH456" s="72">
        <v>1236.2999999999997</v>
      </c>
      <c r="BI456" s="72">
        <v>936.29999999999973</v>
      </c>
      <c r="BJ456" s="72">
        <v>312.09999999999991</v>
      </c>
      <c r="BK456" s="72">
        <v>1236.2999999999997</v>
      </c>
      <c r="BL456" s="72">
        <v>936.29999999999973</v>
      </c>
      <c r="BM456" s="72">
        <v>312.09999999999991</v>
      </c>
      <c r="BN456" s="150" t="s">
        <v>1375</v>
      </c>
      <c r="BO456" s="72" t="s">
        <v>1474</v>
      </c>
    </row>
    <row r="457" spans="1:67" ht="27.6" customHeight="1">
      <c r="A457" s="55">
        <v>448</v>
      </c>
      <c r="B457" s="145" t="s">
        <v>371</v>
      </c>
      <c r="C457" s="147" t="s">
        <v>827</v>
      </c>
      <c r="D457" s="148" t="s">
        <v>1460</v>
      </c>
      <c r="E457" s="145">
        <v>10</v>
      </c>
      <c r="F457" s="146" t="s">
        <v>1273</v>
      </c>
      <c r="G457" s="70">
        <v>0</v>
      </c>
      <c r="H457" s="57">
        <v>0</v>
      </c>
      <c r="I457" s="57">
        <v>0</v>
      </c>
      <c r="J457" s="57">
        <v>0</v>
      </c>
      <c r="K457" s="70">
        <v>0</v>
      </c>
      <c r="L457" s="57">
        <v>0</v>
      </c>
      <c r="M457" s="57">
        <v>0</v>
      </c>
      <c r="N457" s="57">
        <v>0</v>
      </c>
      <c r="O457" s="70">
        <v>395.6</v>
      </c>
      <c r="P457" s="57">
        <v>40549000</v>
      </c>
      <c r="Q457" s="57">
        <v>0</v>
      </c>
      <c r="R457" s="57">
        <v>40549000</v>
      </c>
      <c r="S457" s="70">
        <v>335.39999999999992</v>
      </c>
      <c r="T457" s="57">
        <v>34378499.999999993</v>
      </c>
      <c r="U457" s="57">
        <v>0</v>
      </c>
      <c r="V457" s="57">
        <v>34378500</v>
      </c>
      <c r="W457" s="57"/>
      <c r="X457" s="57"/>
      <c r="Y457" s="57"/>
      <c r="Z457" s="57">
        <v>225000</v>
      </c>
      <c r="AA457" s="57">
        <v>0</v>
      </c>
      <c r="AB457" s="57">
        <v>225000</v>
      </c>
      <c r="AC457" s="59">
        <v>0</v>
      </c>
      <c r="AD457" s="59">
        <v>0</v>
      </c>
      <c r="AE457" s="59">
        <v>0</v>
      </c>
      <c r="AF457" s="59">
        <v>0</v>
      </c>
      <c r="AG457" s="59">
        <v>0</v>
      </c>
      <c r="AH457" s="59">
        <v>0</v>
      </c>
      <c r="AI457" s="57">
        <v>0</v>
      </c>
      <c r="AJ457" s="57">
        <v>0</v>
      </c>
      <c r="AK457" s="58">
        <v>0</v>
      </c>
      <c r="AL457" s="57">
        <v>0</v>
      </c>
      <c r="AM457" s="57">
        <v>0</v>
      </c>
      <c r="AN457" s="70">
        <v>300</v>
      </c>
      <c r="AO457" s="70">
        <v>502</v>
      </c>
      <c r="AP457" s="70">
        <v>0</v>
      </c>
      <c r="AQ457" s="57">
        <v>29290000</v>
      </c>
      <c r="AR457" s="57">
        <v>0</v>
      </c>
      <c r="AS457" s="57">
        <v>0</v>
      </c>
      <c r="AT457" s="57">
        <v>0</v>
      </c>
      <c r="AU457" s="57">
        <v>5930500</v>
      </c>
      <c r="AV457" s="58">
        <v>23359500</v>
      </c>
      <c r="AW457" s="58">
        <v>0</v>
      </c>
      <c r="AX457" s="58">
        <v>0</v>
      </c>
      <c r="AY457" s="57">
        <v>0</v>
      </c>
      <c r="AZ457" s="58">
        <v>0</v>
      </c>
      <c r="BA457" s="58">
        <v>0</v>
      </c>
      <c r="BB457" s="58">
        <v>57963000</v>
      </c>
      <c r="BC457" s="58">
        <v>0</v>
      </c>
      <c r="BD457" s="58">
        <v>0</v>
      </c>
      <c r="BE457" s="58">
        <v>57963000</v>
      </c>
      <c r="BF457" s="58">
        <v>0</v>
      </c>
      <c r="BG457" s="72">
        <v>300</v>
      </c>
      <c r="BH457" s="72">
        <v>1233</v>
      </c>
      <c r="BI457" s="72">
        <v>933</v>
      </c>
      <c r="BJ457" s="72">
        <v>311</v>
      </c>
      <c r="BK457" s="72">
        <v>1233</v>
      </c>
      <c r="BL457" s="72">
        <v>933</v>
      </c>
      <c r="BM457" s="72">
        <v>311</v>
      </c>
      <c r="BN457" s="150" t="s">
        <v>1375</v>
      </c>
      <c r="BO457" s="72" t="s">
        <v>1474</v>
      </c>
    </row>
    <row r="458" spans="1:67" ht="27.6" customHeight="1">
      <c r="A458" s="55">
        <v>449</v>
      </c>
      <c r="B458" s="145" t="s">
        <v>372</v>
      </c>
      <c r="C458" s="147" t="s">
        <v>668</v>
      </c>
      <c r="D458" s="148" t="s">
        <v>1046</v>
      </c>
      <c r="E458" s="145">
        <v>10</v>
      </c>
      <c r="F458" s="146" t="s">
        <v>1273</v>
      </c>
      <c r="G458" s="70">
        <v>0</v>
      </c>
      <c r="H458" s="57">
        <v>0</v>
      </c>
      <c r="I458" s="57">
        <v>0</v>
      </c>
      <c r="J458" s="57">
        <v>0</v>
      </c>
      <c r="K458" s="70">
        <v>0</v>
      </c>
      <c r="L458" s="57">
        <v>0</v>
      </c>
      <c r="M458" s="57">
        <v>0</v>
      </c>
      <c r="N458" s="57">
        <v>0</v>
      </c>
      <c r="O458" s="70">
        <v>411.59999999999997</v>
      </c>
      <c r="P458" s="57">
        <v>42189000</v>
      </c>
      <c r="Q458" s="57">
        <v>0</v>
      </c>
      <c r="R458" s="57">
        <v>42189000</v>
      </c>
      <c r="S458" s="70">
        <v>426.8</v>
      </c>
      <c r="T458" s="57">
        <v>43747000</v>
      </c>
      <c r="U458" s="57">
        <v>0</v>
      </c>
      <c r="V458" s="57">
        <v>43747000</v>
      </c>
      <c r="W458" s="57"/>
      <c r="X458" s="57"/>
      <c r="Y458" s="57"/>
      <c r="Z458" s="57">
        <v>112500</v>
      </c>
      <c r="AA458" s="57">
        <v>0</v>
      </c>
      <c r="AB458" s="57">
        <v>112500</v>
      </c>
      <c r="AC458" s="59">
        <v>0</v>
      </c>
      <c r="AD458" s="59">
        <v>0</v>
      </c>
      <c r="AE458" s="59">
        <v>0</v>
      </c>
      <c r="AF458" s="59">
        <v>0</v>
      </c>
      <c r="AG458" s="59">
        <v>0</v>
      </c>
      <c r="AH458" s="59">
        <v>0</v>
      </c>
      <c r="AI458" s="57">
        <v>0</v>
      </c>
      <c r="AJ458" s="57">
        <v>0</v>
      </c>
      <c r="AK458" s="58">
        <v>0</v>
      </c>
      <c r="AL458" s="57">
        <v>0</v>
      </c>
      <c r="AM458" s="57">
        <v>0</v>
      </c>
      <c r="AN458" s="70">
        <v>300</v>
      </c>
      <c r="AO458" s="70">
        <v>508</v>
      </c>
      <c r="AP458" s="70">
        <v>0</v>
      </c>
      <c r="AQ458" s="57">
        <v>30160000</v>
      </c>
      <c r="AR458" s="57">
        <v>0</v>
      </c>
      <c r="AS458" s="57">
        <v>0</v>
      </c>
      <c r="AT458" s="57">
        <v>0</v>
      </c>
      <c r="AU458" s="57">
        <v>9236500</v>
      </c>
      <c r="AV458" s="58">
        <v>20923500</v>
      </c>
      <c r="AW458" s="58">
        <v>0</v>
      </c>
      <c r="AX458" s="58">
        <v>0</v>
      </c>
      <c r="AY458" s="57">
        <v>0</v>
      </c>
      <c r="AZ458" s="58">
        <v>0</v>
      </c>
      <c r="BA458" s="58">
        <v>0</v>
      </c>
      <c r="BB458" s="58">
        <v>64783000</v>
      </c>
      <c r="BC458" s="58">
        <v>0</v>
      </c>
      <c r="BD458" s="58">
        <v>0</v>
      </c>
      <c r="BE458" s="58">
        <v>64783000</v>
      </c>
      <c r="BF458" s="58">
        <v>0</v>
      </c>
      <c r="BG458" s="72">
        <v>300</v>
      </c>
      <c r="BH458" s="72">
        <v>1346.4</v>
      </c>
      <c r="BI458" s="72">
        <v>1046.4000000000001</v>
      </c>
      <c r="BJ458" s="72">
        <v>348.80000000000007</v>
      </c>
      <c r="BK458" s="72">
        <v>1346.4</v>
      </c>
      <c r="BL458" s="72">
        <v>1046.4000000000001</v>
      </c>
      <c r="BM458" s="72">
        <v>348.80000000000007</v>
      </c>
      <c r="BN458" s="150" t="s">
        <v>1375</v>
      </c>
      <c r="BO458" s="72" t="s">
        <v>1474</v>
      </c>
    </row>
    <row r="459" spans="1:67" ht="27.6" customHeight="1">
      <c r="A459" s="55">
        <v>450</v>
      </c>
      <c r="B459" s="145" t="s">
        <v>373</v>
      </c>
      <c r="C459" s="147" t="s">
        <v>1045</v>
      </c>
      <c r="D459" s="148" t="s">
        <v>828</v>
      </c>
      <c r="E459" s="145">
        <v>10</v>
      </c>
      <c r="F459" s="146" t="s">
        <v>1273</v>
      </c>
      <c r="G459" s="70">
        <v>74.400000000000006</v>
      </c>
      <c r="H459" s="57">
        <v>7626000</v>
      </c>
      <c r="I459" s="57">
        <v>0</v>
      </c>
      <c r="J459" s="57">
        <v>7626000</v>
      </c>
      <c r="K459" s="70">
        <v>129.30000000000001</v>
      </c>
      <c r="L459" s="57">
        <v>13253250</v>
      </c>
      <c r="M459" s="57">
        <v>0</v>
      </c>
      <c r="N459" s="57">
        <v>13253250</v>
      </c>
      <c r="O459" s="70">
        <v>486.9</v>
      </c>
      <c r="P459" s="57">
        <v>49907250</v>
      </c>
      <c r="Q459" s="57">
        <v>0</v>
      </c>
      <c r="R459" s="57">
        <v>49907250</v>
      </c>
      <c r="S459" s="70">
        <v>380.49999999999994</v>
      </c>
      <c r="T459" s="57">
        <v>39001249.999999993</v>
      </c>
      <c r="U459" s="57">
        <v>0</v>
      </c>
      <c r="V459" s="57">
        <v>39001250</v>
      </c>
      <c r="W459" s="57"/>
      <c r="X459" s="57"/>
      <c r="Y459" s="57"/>
      <c r="Z459" s="57">
        <v>337500</v>
      </c>
      <c r="AA459" s="57">
        <v>0</v>
      </c>
      <c r="AB459" s="57">
        <v>337500</v>
      </c>
      <c r="AC459" s="59">
        <v>0</v>
      </c>
      <c r="AD459" s="59">
        <v>0</v>
      </c>
      <c r="AE459" s="59">
        <v>0</v>
      </c>
      <c r="AF459" s="59">
        <v>0</v>
      </c>
      <c r="AG459" s="59">
        <v>0</v>
      </c>
      <c r="AH459" s="59">
        <v>0</v>
      </c>
      <c r="AI459" s="57">
        <v>0</v>
      </c>
      <c r="AJ459" s="57">
        <v>0</v>
      </c>
      <c r="AK459" s="58">
        <v>0</v>
      </c>
      <c r="AL459" s="57">
        <v>0</v>
      </c>
      <c r="AM459" s="57">
        <v>0</v>
      </c>
      <c r="AN459" s="70">
        <v>255</v>
      </c>
      <c r="AO459" s="70">
        <v>418.8</v>
      </c>
      <c r="AP459" s="70">
        <v>0</v>
      </c>
      <c r="AQ459" s="57">
        <v>22358700</v>
      </c>
      <c r="AR459" s="57">
        <v>0</v>
      </c>
      <c r="AS459" s="57">
        <v>0</v>
      </c>
      <c r="AT459" s="57">
        <v>0</v>
      </c>
      <c r="AU459" s="57">
        <v>11302200</v>
      </c>
      <c r="AV459" s="58">
        <v>11056500</v>
      </c>
      <c r="AW459" s="58">
        <v>0</v>
      </c>
      <c r="AX459" s="58">
        <v>0</v>
      </c>
      <c r="AY459" s="57">
        <v>0</v>
      </c>
      <c r="AZ459" s="58">
        <v>0</v>
      </c>
      <c r="BA459" s="58">
        <v>0</v>
      </c>
      <c r="BB459" s="58">
        <v>63648500</v>
      </c>
      <c r="BC459" s="58">
        <v>0</v>
      </c>
      <c r="BD459" s="58">
        <v>0</v>
      </c>
      <c r="BE459" s="58">
        <v>63648500</v>
      </c>
      <c r="BF459" s="58">
        <v>0</v>
      </c>
      <c r="BG459" s="72">
        <v>255</v>
      </c>
      <c r="BH459" s="72">
        <v>1489.8999999999999</v>
      </c>
      <c r="BI459" s="72">
        <v>1234.8999999999999</v>
      </c>
      <c r="BJ459" s="72">
        <v>484.27450980392149</v>
      </c>
      <c r="BK459" s="72">
        <v>1489.8999999999999</v>
      </c>
      <c r="BL459" s="72">
        <v>1234.8999999999999</v>
      </c>
      <c r="BM459" s="72">
        <v>484.27450980392149</v>
      </c>
      <c r="BN459" s="150" t="s">
        <v>1375</v>
      </c>
      <c r="BO459" s="72" t="s">
        <v>1474</v>
      </c>
    </row>
    <row r="460" spans="1:67" ht="27.6" customHeight="1">
      <c r="A460" s="55">
        <v>451</v>
      </c>
      <c r="B460" s="145" t="s">
        <v>374</v>
      </c>
      <c r="C460" s="147" t="s">
        <v>612</v>
      </c>
      <c r="D460" s="148" t="s">
        <v>723</v>
      </c>
      <c r="E460" s="145">
        <v>10</v>
      </c>
      <c r="F460" s="146" t="s">
        <v>1273</v>
      </c>
      <c r="G460" s="70">
        <v>140.19999999999999</v>
      </c>
      <c r="H460" s="57">
        <v>14370500</v>
      </c>
      <c r="I460" s="57">
        <v>0</v>
      </c>
      <c r="J460" s="57">
        <v>14370500</v>
      </c>
      <c r="K460" s="70">
        <v>124.7</v>
      </c>
      <c r="L460" s="57">
        <v>12781750</v>
      </c>
      <c r="M460" s="57">
        <v>0</v>
      </c>
      <c r="N460" s="57">
        <v>12781750</v>
      </c>
      <c r="O460" s="70">
        <v>456.5</v>
      </c>
      <c r="P460" s="57">
        <v>46791250</v>
      </c>
      <c r="Q460" s="57">
        <v>0</v>
      </c>
      <c r="R460" s="57">
        <v>46791250</v>
      </c>
      <c r="S460" s="70">
        <v>426.59999999999991</v>
      </c>
      <c r="T460" s="57">
        <v>43726499.999999993</v>
      </c>
      <c r="U460" s="57">
        <v>0</v>
      </c>
      <c r="V460" s="57">
        <v>43726500</v>
      </c>
      <c r="W460" s="57"/>
      <c r="X460" s="57"/>
      <c r="Y460" s="57"/>
      <c r="Z460" s="57">
        <v>450000</v>
      </c>
      <c r="AA460" s="57">
        <v>0</v>
      </c>
      <c r="AB460" s="57">
        <v>450000</v>
      </c>
      <c r="AC460" s="59">
        <v>0</v>
      </c>
      <c r="AD460" s="59">
        <v>0</v>
      </c>
      <c r="AE460" s="59">
        <v>0</v>
      </c>
      <c r="AF460" s="59">
        <v>0</v>
      </c>
      <c r="AG460" s="59">
        <v>0</v>
      </c>
      <c r="AH460" s="59">
        <v>0</v>
      </c>
      <c r="AI460" s="57">
        <v>0</v>
      </c>
      <c r="AJ460" s="57">
        <v>0</v>
      </c>
      <c r="AK460" s="58">
        <v>0</v>
      </c>
      <c r="AL460" s="57">
        <v>0</v>
      </c>
      <c r="AM460" s="57">
        <v>0</v>
      </c>
      <c r="AN460" s="70">
        <v>300</v>
      </c>
      <c r="AO460" s="70">
        <v>532.54999999999995</v>
      </c>
      <c r="AP460" s="70">
        <v>0</v>
      </c>
      <c r="AQ460" s="57">
        <v>31743075</v>
      </c>
      <c r="AR460" s="57">
        <v>0</v>
      </c>
      <c r="AS460" s="57">
        <v>0</v>
      </c>
      <c r="AT460" s="57">
        <v>0</v>
      </c>
      <c r="AU460" s="57">
        <v>8469825</v>
      </c>
      <c r="AV460" s="58">
        <v>23273250</v>
      </c>
      <c r="AW460" s="58">
        <v>0</v>
      </c>
      <c r="AX460" s="58">
        <v>0</v>
      </c>
      <c r="AY460" s="57">
        <v>0</v>
      </c>
      <c r="AZ460" s="58">
        <v>0</v>
      </c>
      <c r="BA460" s="58">
        <v>0</v>
      </c>
      <c r="BB460" s="58">
        <v>80231500</v>
      </c>
      <c r="BC460" s="58">
        <v>0</v>
      </c>
      <c r="BD460" s="58">
        <v>0</v>
      </c>
      <c r="BE460" s="58">
        <v>80231500</v>
      </c>
      <c r="BF460" s="58">
        <v>0</v>
      </c>
      <c r="BG460" s="72">
        <v>300</v>
      </c>
      <c r="BH460" s="72">
        <v>1680.55</v>
      </c>
      <c r="BI460" s="72">
        <v>1380.55</v>
      </c>
      <c r="BJ460" s="72">
        <v>460.18333333333334</v>
      </c>
      <c r="BK460" s="72">
        <v>1680.55</v>
      </c>
      <c r="BL460" s="72">
        <v>1380.55</v>
      </c>
      <c r="BM460" s="72">
        <v>460.18333333333334</v>
      </c>
      <c r="BN460" s="150" t="s">
        <v>1375</v>
      </c>
      <c r="BO460" s="72" t="s">
        <v>1474</v>
      </c>
    </row>
    <row r="461" spans="1:67" ht="27.6" customHeight="1">
      <c r="A461" s="55">
        <v>452</v>
      </c>
      <c r="B461" s="145" t="s">
        <v>375</v>
      </c>
      <c r="C461" s="147" t="s">
        <v>792</v>
      </c>
      <c r="D461" s="148" t="s">
        <v>645</v>
      </c>
      <c r="E461" s="145">
        <v>10</v>
      </c>
      <c r="F461" s="146" t="s">
        <v>1273</v>
      </c>
      <c r="G461" s="70">
        <v>0</v>
      </c>
      <c r="H461" s="57">
        <v>0</v>
      </c>
      <c r="I461" s="57">
        <v>0</v>
      </c>
      <c r="J461" s="57">
        <v>0</v>
      </c>
      <c r="K461" s="70">
        <v>0</v>
      </c>
      <c r="L461" s="57">
        <v>0</v>
      </c>
      <c r="M461" s="57">
        <v>0</v>
      </c>
      <c r="N461" s="57">
        <v>0</v>
      </c>
      <c r="O461" s="70">
        <v>167.79999999999995</v>
      </c>
      <c r="P461" s="57">
        <v>17199499.999999996</v>
      </c>
      <c r="Q461" s="57">
        <v>0</v>
      </c>
      <c r="R461" s="57">
        <v>17199500</v>
      </c>
      <c r="S461" s="70">
        <v>380.69999999999993</v>
      </c>
      <c r="T461" s="57">
        <v>39021749.999999993</v>
      </c>
      <c r="U461" s="57">
        <v>0</v>
      </c>
      <c r="V461" s="57">
        <v>39021749.999999985</v>
      </c>
      <c r="W461" s="57"/>
      <c r="X461" s="57"/>
      <c r="Y461" s="57"/>
      <c r="Z461" s="57">
        <v>112500</v>
      </c>
      <c r="AA461" s="57">
        <v>0</v>
      </c>
      <c r="AB461" s="57">
        <v>112500</v>
      </c>
      <c r="AC461" s="59">
        <v>0</v>
      </c>
      <c r="AD461" s="59">
        <v>0</v>
      </c>
      <c r="AE461" s="59">
        <v>0</v>
      </c>
      <c r="AF461" s="59">
        <v>0</v>
      </c>
      <c r="AG461" s="59">
        <v>0</v>
      </c>
      <c r="AH461" s="59">
        <v>0</v>
      </c>
      <c r="AI461" s="57">
        <v>0</v>
      </c>
      <c r="AJ461" s="57">
        <v>0</v>
      </c>
      <c r="AK461" s="58">
        <v>0</v>
      </c>
      <c r="AL461" s="57">
        <v>0</v>
      </c>
      <c r="AM461" s="57">
        <v>0</v>
      </c>
      <c r="AN461" s="70">
        <v>300</v>
      </c>
      <c r="AO461" s="70">
        <v>569.6</v>
      </c>
      <c r="AP461" s="70">
        <v>0</v>
      </c>
      <c r="AQ461" s="57">
        <v>36800400</v>
      </c>
      <c r="AR461" s="57">
        <v>0</v>
      </c>
      <c r="AS461" s="57">
        <v>0</v>
      </c>
      <c r="AT461" s="57">
        <v>0</v>
      </c>
      <c r="AU461" s="57">
        <v>14810250</v>
      </c>
      <c r="AV461" s="58">
        <v>21990150</v>
      </c>
      <c r="AW461" s="58">
        <v>0</v>
      </c>
      <c r="AX461" s="58">
        <v>0</v>
      </c>
      <c r="AY461" s="57">
        <v>0</v>
      </c>
      <c r="AZ461" s="58">
        <v>0</v>
      </c>
      <c r="BA461" s="58">
        <v>0</v>
      </c>
      <c r="BB461" s="58">
        <v>61124399.999999985</v>
      </c>
      <c r="BC461" s="58">
        <v>0</v>
      </c>
      <c r="BD461" s="58">
        <v>0</v>
      </c>
      <c r="BE461" s="58">
        <v>61124399.999999985</v>
      </c>
      <c r="BF461" s="58">
        <v>0</v>
      </c>
      <c r="BG461" s="72">
        <v>300</v>
      </c>
      <c r="BH461" s="72">
        <v>1118.0999999999999</v>
      </c>
      <c r="BI461" s="72">
        <v>818.09999999999991</v>
      </c>
      <c r="BJ461" s="72">
        <v>272.7</v>
      </c>
      <c r="BK461" s="72">
        <v>1118.0999999999999</v>
      </c>
      <c r="BL461" s="72">
        <v>818.09999999999991</v>
      </c>
      <c r="BM461" s="72">
        <v>272.7</v>
      </c>
      <c r="BN461" s="150" t="s">
        <v>1375</v>
      </c>
      <c r="BO461" s="72" t="s">
        <v>1474</v>
      </c>
    </row>
    <row r="462" spans="1:67" ht="27.6" customHeight="1">
      <c r="A462" s="55">
        <v>453</v>
      </c>
      <c r="B462" s="145" t="s">
        <v>377</v>
      </c>
      <c r="C462" s="147" t="s">
        <v>1048</v>
      </c>
      <c r="D462" s="148" t="s">
        <v>740</v>
      </c>
      <c r="E462" s="145">
        <v>10</v>
      </c>
      <c r="F462" s="146" t="s">
        <v>1273</v>
      </c>
      <c r="G462" s="70">
        <v>0</v>
      </c>
      <c r="H462" s="57">
        <v>0</v>
      </c>
      <c r="I462" s="57">
        <v>0</v>
      </c>
      <c r="J462" s="57">
        <v>0</v>
      </c>
      <c r="K462" s="70">
        <v>0</v>
      </c>
      <c r="L462" s="57">
        <v>0</v>
      </c>
      <c r="M462" s="57">
        <v>0</v>
      </c>
      <c r="N462" s="57">
        <v>0</v>
      </c>
      <c r="O462" s="70">
        <v>0</v>
      </c>
      <c r="P462" s="57">
        <v>0</v>
      </c>
      <c r="Q462" s="57">
        <v>0</v>
      </c>
      <c r="R462" s="57">
        <v>0</v>
      </c>
      <c r="S462" s="70">
        <v>0</v>
      </c>
      <c r="T462" s="57">
        <v>0</v>
      </c>
      <c r="U462" s="57">
        <v>0</v>
      </c>
      <c r="V462" s="57">
        <v>0</v>
      </c>
      <c r="W462" s="57"/>
      <c r="X462" s="57"/>
      <c r="Y462" s="57"/>
      <c r="Z462" s="57">
        <v>0</v>
      </c>
      <c r="AA462" s="57">
        <v>0</v>
      </c>
      <c r="AB462" s="57">
        <v>0</v>
      </c>
      <c r="AC462" s="59">
        <v>0</v>
      </c>
      <c r="AD462" s="59">
        <v>0</v>
      </c>
      <c r="AE462" s="59">
        <v>0</v>
      </c>
      <c r="AF462" s="59">
        <v>0</v>
      </c>
      <c r="AG462" s="59">
        <v>0</v>
      </c>
      <c r="AH462" s="59">
        <v>0</v>
      </c>
      <c r="AI462" s="57">
        <v>0</v>
      </c>
      <c r="AJ462" s="57">
        <v>0</v>
      </c>
      <c r="AK462" s="58">
        <v>0</v>
      </c>
      <c r="AL462" s="57">
        <v>0</v>
      </c>
      <c r="AM462" s="57">
        <v>0</v>
      </c>
      <c r="AN462" s="70">
        <v>300</v>
      </c>
      <c r="AO462" s="70">
        <v>419.5</v>
      </c>
      <c r="AP462" s="70">
        <v>0</v>
      </c>
      <c r="AQ462" s="57">
        <v>16311750</v>
      </c>
      <c r="AR462" s="57">
        <v>0</v>
      </c>
      <c r="AS462" s="57">
        <v>0</v>
      </c>
      <c r="AT462" s="57">
        <v>0</v>
      </c>
      <c r="AU462" s="57">
        <v>5651100</v>
      </c>
      <c r="AV462" s="58">
        <v>10660650</v>
      </c>
      <c r="AW462" s="58">
        <v>0</v>
      </c>
      <c r="AX462" s="58">
        <v>0</v>
      </c>
      <c r="AY462" s="57">
        <v>0</v>
      </c>
      <c r="AZ462" s="58">
        <v>0</v>
      </c>
      <c r="BA462" s="58">
        <v>0</v>
      </c>
      <c r="BB462" s="58">
        <v>10660650</v>
      </c>
      <c r="BC462" s="58">
        <v>0</v>
      </c>
      <c r="BD462" s="58">
        <v>0</v>
      </c>
      <c r="BE462" s="58">
        <v>10660650</v>
      </c>
      <c r="BF462" s="58">
        <v>0</v>
      </c>
      <c r="BG462" s="72">
        <v>300</v>
      </c>
      <c r="BH462" s="72">
        <v>419.5</v>
      </c>
      <c r="BI462" s="72">
        <v>119.5</v>
      </c>
      <c r="BJ462" s="72">
        <v>39.833333333333329</v>
      </c>
      <c r="BK462" s="72">
        <v>419.5</v>
      </c>
      <c r="BL462" s="72">
        <v>119.5</v>
      </c>
      <c r="BM462" s="72">
        <v>39.833333333333329</v>
      </c>
      <c r="BN462" s="150" t="s">
        <v>1375</v>
      </c>
      <c r="BO462" s="72" t="s">
        <v>1474</v>
      </c>
    </row>
    <row r="463" spans="1:67" ht="27.6" customHeight="1">
      <c r="A463" s="55">
        <v>454</v>
      </c>
      <c r="B463" s="145" t="s">
        <v>378</v>
      </c>
      <c r="C463" s="147" t="s">
        <v>676</v>
      </c>
      <c r="D463" s="148" t="s">
        <v>657</v>
      </c>
      <c r="E463" s="145">
        <v>10</v>
      </c>
      <c r="F463" s="146" t="s">
        <v>1273</v>
      </c>
      <c r="G463" s="70">
        <v>80.7</v>
      </c>
      <c r="H463" s="57">
        <v>8271750</v>
      </c>
      <c r="I463" s="57">
        <v>0</v>
      </c>
      <c r="J463" s="57">
        <v>8271750</v>
      </c>
      <c r="K463" s="70">
        <v>117.2</v>
      </c>
      <c r="L463" s="57">
        <v>12013000</v>
      </c>
      <c r="M463" s="57">
        <v>0</v>
      </c>
      <c r="N463" s="57">
        <v>12013000</v>
      </c>
      <c r="O463" s="70">
        <v>379.2</v>
      </c>
      <c r="P463" s="57">
        <v>38868000</v>
      </c>
      <c r="Q463" s="57">
        <v>0</v>
      </c>
      <c r="R463" s="57">
        <v>38868000</v>
      </c>
      <c r="S463" s="70">
        <v>409.39999999999992</v>
      </c>
      <c r="T463" s="57">
        <v>41963499.999999993</v>
      </c>
      <c r="U463" s="57">
        <v>0</v>
      </c>
      <c r="V463" s="57">
        <v>41963500</v>
      </c>
      <c r="W463" s="57"/>
      <c r="X463" s="57"/>
      <c r="Y463" s="57"/>
      <c r="Z463" s="57">
        <v>112500</v>
      </c>
      <c r="AA463" s="57">
        <v>0</v>
      </c>
      <c r="AB463" s="57">
        <v>112500</v>
      </c>
      <c r="AC463" s="59">
        <v>0</v>
      </c>
      <c r="AD463" s="59">
        <v>0</v>
      </c>
      <c r="AE463" s="59">
        <v>0</v>
      </c>
      <c r="AF463" s="59">
        <v>0</v>
      </c>
      <c r="AG463" s="59">
        <v>0</v>
      </c>
      <c r="AH463" s="59">
        <v>0</v>
      </c>
      <c r="AI463" s="57">
        <v>0</v>
      </c>
      <c r="AJ463" s="57">
        <v>0</v>
      </c>
      <c r="AK463" s="58">
        <v>0</v>
      </c>
      <c r="AL463" s="57">
        <v>0</v>
      </c>
      <c r="AM463" s="57">
        <v>0</v>
      </c>
      <c r="AN463" s="70">
        <v>240</v>
      </c>
      <c r="AO463" s="70">
        <v>499.8</v>
      </c>
      <c r="AP463" s="70">
        <v>0</v>
      </c>
      <c r="AQ463" s="57">
        <v>35462700</v>
      </c>
      <c r="AR463" s="57">
        <v>0</v>
      </c>
      <c r="AS463" s="57">
        <v>0</v>
      </c>
      <c r="AT463" s="57">
        <v>0</v>
      </c>
      <c r="AU463" s="57">
        <v>10414950</v>
      </c>
      <c r="AV463" s="58">
        <v>25047750</v>
      </c>
      <c r="AW463" s="58">
        <v>0</v>
      </c>
      <c r="AX463" s="58">
        <v>0</v>
      </c>
      <c r="AY463" s="57">
        <v>0</v>
      </c>
      <c r="AZ463" s="58">
        <v>0</v>
      </c>
      <c r="BA463" s="58">
        <v>0</v>
      </c>
      <c r="BB463" s="58">
        <v>79136750</v>
      </c>
      <c r="BC463" s="58">
        <v>0</v>
      </c>
      <c r="BD463" s="58">
        <v>0</v>
      </c>
      <c r="BE463" s="58">
        <v>79136750</v>
      </c>
      <c r="BF463" s="58">
        <v>0</v>
      </c>
      <c r="BG463" s="72">
        <v>240</v>
      </c>
      <c r="BH463" s="72">
        <v>1486.3</v>
      </c>
      <c r="BI463" s="72">
        <v>1246.3</v>
      </c>
      <c r="BJ463" s="72">
        <v>519.29166666666663</v>
      </c>
      <c r="BK463" s="72">
        <v>1486.3</v>
      </c>
      <c r="BL463" s="72">
        <v>1246.3</v>
      </c>
      <c r="BM463" s="72">
        <v>519.29166666666663</v>
      </c>
      <c r="BN463" s="150" t="s">
        <v>1375</v>
      </c>
      <c r="BO463" s="72" t="s">
        <v>1474</v>
      </c>
    </row>
    <row r="464" spans="1:67" ht="27.6" customHeight="1">
      <c r="A464" s="55">
        <v>455</v>
      </c>
      <c r="B464" s="145" t="s">
        <v>405</v>
      </c>
      <c r="C464" s="147" t="s">
        <v>741</v>
      </c>
      <c r="D464" s="148" t="s">
        <v>630</v>
      </c>
      <c r="E464" s="145">
        <v>10</v>
      </c>
      <c r="F464" s="146" t="s">
        <v>1273</v>
      </c>
      <c r="G464" s="70">
        <v>48.9</v>
      </c>
      <c r="H464" s="57">
        <v>5012250</v>
      </c>
      <c r="I464" s="57">
        <v>0</v>
      </c>
      <c r="J464" s="57">
        <v>5012250</v>
      </c>
      <c r="K464" s="70">
        <v>0</v>
      </c>
      <c r="L464" s="57">
        <v>0</v>
      </c>
      <c r="M464" s="57">
        <v>0</v>
      </c>
      <c r="N464" s="57">
        <v>0</v>
      </c>
      <c r="O464" s="70">
        <v>0</v>
      </c>
      <c r="P464" s="57">
        <v>0</v>
      </c>
      <c r="Q464" s="57">
        <v>0</v>
      </c>
      <c r="R464" s="57">
        <v>0</v>
      </c>
      <c r="S464" s="70">
        <v>0</v>
      </c>
      <c r="T464" s="57">
        <v>0</v>
      </c>
      <c r="U464" s="57">
        <v>0</v>
      </c>
      <c r="V464" s="57">
        <v>0</v>
      </c>
      <c r="W464" s="57"/>
      <c r="X464" s="57"/>
      <c r="Y464" s="57"/>
      <c r="Z464" s="57">
        <v>0</v>
      </c>
      <c r="AA464" s="57">
        <v>0</v>
      </c>
      <c r="AB464" s="57">
        <v>0</v>
      </c>
      <c r="AC464" s="59">
        <v>0</v>
      </c>
      <c r="AD464" s="59">
        <v>0</v>
      </c>
      <c r="AE464" s="59">
        <v>0</v>
      </c>
      <c r="AF464" s="59">
        <v>0</v>
      </c>
      <c r="AG464" s="59">
        <v>0</v>
      </c>
      <c r="AH464" s="59">
        <v>0</v>
      </c>
      <c r="AI464" s="57">
        <v>0</v>
      </c>
      <c r="AJ464" s="57">
        <v>0</v>
      </c>
      <c r="AK464" s="58">
        <v>0</v>
      </c>
      <c r="AL464" s="57">
        <v>0</v>
      </c>
      <c r="AM464" s="57">
        <v>0</v>
      </c>
      <c r="AN464" s="70">
        <v>300</v>
      </c>
      <c r="AO464" s="70">
        <v>481.20000000000005</v>
      </c>
      <c r="AP464" s="70">
        <v>0</v>
      </c>
      <c r="AQ464" s="57">
        <v>26274000</v>
      </c>
      <c r="AR464" s="57">
        <v>0</v>
      </c>
      <c r="AS464" s="57">
        <v>0</v>
      </c>
      <c r="AT464" s="57">
        <v>0</v>
      </c>
      <c r="AU464" s="57">
        <v>0</v>
      </c>
      <c r="AV464" s="58">
        <v>26274000</v>
      </c>
      <c r="AW464" s="58">
        <v>0</v>
      </c>
      <c r="AX464" s="58">
        <v>0</v>
      </c>
      <c r="AY464" s="57">
        <v>0</v>
      </c>
      <c r="AZ464" s="58">
        <v>0</v>
      </c>
      <c r="BA464" s="58">
        <v>0</v>
      </c>
      <c r="BB464" s="58">
        <v>26274000</v>
      </c>
      <c r="BC464" s="58">
        <v>0</v>
      </c>
      <c r="BD464" s="58">
        <v>0</v>
      </c>
      <c r="BE464" s="58">
        <v>26274000</v>
      </c>
      <c r="BF464" s="58">
        <v>0</v>
      </c>
      <c r="BG464" s="72">
        <v>300</v>
      </c>
      <c r="BH464" s="72">
        <v>530.1</v>
      </c>
      <c r="BI464" s="72">
        <v>230.10000000000002</v>
      </c>
      <c r="BJ464" s="72">
        <v>76.700000000000017</v>
      </c>
      <c r="BK464" s="72">
        <v>530.1</v>
      </c>
      <c r="BL464" s="72">
        <v>230.10000000000002</v>
      </c>
      <c r="BM464" s="72">
        <v>76.700000000000017</v>
      </c>
      <c r="BN464" s="150" t="s">
        <v>1375</v>
      </c>
      <c r="BO464" s="72" t="s">
        <v>1474</v>
      </c>
    </row>
    <row r="465" spans="1:67" ht="27.6" customHeight="1">
      <c r="A465" s="55">
        <v>456</v>
      </c>
      <c r="B465" s="145" t="s">
        <v>406</v>
      </c>
      <c r="C465" s="147" t="s">
        <v>1049</v>
      </c>
      <c r="D465" s="148" t="s">
        <v>657</v>
      </c>
      <c r="E465" s="145">
        <v>10</v>
      </c>
      <c r="F465" s="146" t="s">
        <v>1273</v>
      </c>
      <c r="G465" s="70">
        <v>0</v>
      </c>
      <c r="H465" s="57">
        <v>0</v>
      </c>
      <c r="I465" s="57">
        <v>0</v>
      </c>
      <c r="J465" s="57">
        <v>0</v>
      </c>
      <c r="K465" s="70">
        <v>0</v>
      </c>
      <c r="L465" s="57">
        <v>0</v>
      </c>
      <c r="M465" s="57">
        <v>0</v>
      </c>
      <c r="N465" s="57">
        <v>0</v>
      </c>
      <c r="O465" s="70">
        <v>0</v>
      </c>
      <c r="P465" s="57">
        <v>0</v>
      </c>
      <c r="Q465" s="57">
        <v>0</v>
      </c>
      <c r="R465" s="57">
        <v>0</v>
      </c>
      <c r="S465" s="70">
        <v>0</v>
      </c>
      <c r="T465" s="57">
        <v>0</v>
      </c>
      <c r="U465" s="57">
        <v>0</v>
      </c>
      <c r="V465" s="57">
        <v>0</v>
      </c>
      <c r="W465" s="57"/>
      <c r="X465" s="57"/>
      <c r="Y465" s="57"/>
      <c r="Z465" s="57">
        <v>112500</v>
      </c>
      <c r="AA465" s="57">
        <v>0</v>
      </c>
      <c r="AB465" s="57">
        <v>112500</v>
      </c>
      <c r="AC465" s="59">
        <v>0</v>
      </c>
      <c r="AD465" s="59">
        <v>0</v>
      </c>
      <c r="AE465" s="59">
        <v>0</v>
      </c>
      <c r="AF465" s="59">
        <v>0</v>
      </c>
      <c r="AG465" s="59">
        <v>0</v>
      </c>
      <c r="AH465" s="59">
        <v>0</v>
      </c>
      <c r="AI465" s="57">
        <v>0</v>
      </c>
      <c r="AJ465" s="57">
        <v>0</v>
      </c>
      <c r="AK465" s="58">
        <v>0</v>
      </c>
      <c r="AL465" s="57">
        <v>0</v>
      </c>
      <c r="AM465" s="57">
        <v>0</v>
      </c>
      <c r="AN465" s="70">
        <v>300</v>
      </c>
      <c r="AO465" s="70">
        <v>421.7</v>
      </c>
      <c r="AP465" s="70">
        <v>0</v>
      </c>
      <c r="AQ465" s="57">
        <v>16612050</v>
      </c>
      <c r="AR465" s="57">
        <v>0</v>
      </c>
      <c r="AS465" s="57">
        <v>0</v>
      </c>
      <c r="AT465" s="57">
        <v>0</v>
      </c>
      <c r="AU465" s="57">
        <v>6279000</v>
      </c>
      <c r="AV465" s="58">
        <v>10333050</v>
      </c>
      <c r="AW465" s="58">
        <v>0</v>
      </c>
      <c r="AX465" s="58">
        <v>0</v>
      </c>
      <c r="AY465" s="57">
        <v>0</v>
      </c>
      <c r="AZ465" s="58">
        <v>0</v>
      </c>
      <c r="BA465" s="58">
        <v>0</v>
      </c>
      <c r="BB465" s="58">
        <v>10445550</v>
      </c>
      <c r="BC465" s="58">
        <v>0</v>
      </c>
      <c r="BD465" s="58">
        <v>0</v>
      </c>
      <c r="BE465" s="58">
        <v>10445550</v>
      </c>
      <c r="BF465" s="58">
        <v>0</v>
      </c>
      <c r="BG465" s="72">
        <v>300</v>
      </c>
      <c r="BH465" s="72">
        <v>421.7</v>
      </c>
      <c r="BI465" s="72">
        <v>121.69999999999999</v>
      </c>
      <c r="BJ465" s="72">
        <v>40.566666666666663</v>
      </c>
      <c r="BK465" s="72">
        <v>421.7</v>
      </c>
      <c r="BL465" s="72">
        <v>121.69999999999999</v>
      </c>
      <c r="BM465" s="72">
        <v>40.566666666666663</v>
      </c>
      <c r="BN465" s="150" t="s">
        <v>1375</v>
      </c>
      <c r="BO465" s="72" t="s">
        <v>1474</v>
      </c>
    </row>
    <row r="466" spans="1:67" ht="27.6" customHeight="1">
      <c r="A466" s="55">
        <v>457</v>
      </c>
      <c r="B466" s="145" t="s">
        <v>408</v>
      </c>
      <c r="C466" s="147" t="s">
        <v>1050</v>
      </c>
      <c r="D466" s="148" t="s">
        <v>866</v>
      </c>
      <c r="E466" s="145">
        <v>10</v>
      </c>
      <c r="F466" s="146" t="s">
        <v>1273</v>
      </c>
      <c r="G466" s="70">
        <v>0</v>
      </c>
      <c r="H466" s="57">
        <v>0</v>
      </c>
      <c r="I466" s="57">
        <v>0</v>
      </c>
      <c r="J466" s="57">
        <v>0</v>
      </c>
      <c r="K466" s="70">
        <v>0</v>
      </c>
      <c r="L466" s="57">
        <v>0</v>
      </c>
      <c r="M466" s="57">
        <v>0</v>
      </c>
      <c r="N466" s="57">
        <v>0</v>
      </c>
      <c r="O466" s="70">
        <v>0</v>
      </c>
      <c r="P466" s="57">
        <v>0</v>
      </c>
      <c r="Q466" s="57">
        <v>0</v>
      </c>
      <c r="R466" s="57">
        <v>0</v>
      </c>
      <c r="S466" s="70">
        <v>0</v>
      </c>
      <c r="T466" s="57">
        <v>0</v>
      </c>
      <c r="U466" s="57">
        <v>0</v>
      </c>
      <c r="V466" s="57">
        <v>0</v>
      </c>
      <c r="W466" s="57"/>
      <c r="X466" s="57"/>
      <c r="Y466" s="57"/>
      <c r="Z466" s="57">
        <v>112500</v>
      </c>
      <c r="AA466" s="57">
        <v>0</v>
      </c>
      <c r="AB466" s="57">
        <v>112500</v>
      </c>
      <c r="AC466" s="59">
        <v>0</v>
      </c>
      <c r="AD466" s="59">
        <v>0</v>
      </c>
      <c r="AE466" s="59">
        <v>0</v>
      </c>
      <c r="AF466" s="59">
        <v>0</v>
      </c>
      <c r="AG466" s="59">
        <v>0</v>
      </c>
      <c r="AH466" s="59">
        <v>0</v>
      </c>
      <c r="AI466" s="57">
        <v>0</v>
      </c>
      <c r="AJ466" s="57">
        <v>0</v>
      </c>
      <c r="AK466" s="58">
        <v>0</v>
      </c>
      <c r="AL466" s="57">
        <v>0</v>
      </c>
      <c r="AM466" s="57">
        <v>0</v>
      </c>
      <c r="AN466" s="70">
        <v>300</v>
      </c>
      <c r="AO466" s="70">
        <v>422.20000000000005</v>
      </c>
      <c r="AP466" s="70">
        <v>0</v>
      </c>
      <c r="AQ466" s="57">
        <v>17719000</v>
      </c>
      <c r="AR466" s="57">
        <v>0</v>
      </c>
      <c r="AS466" s="57">
        <v>0</v>
      </c>
      <c r="AT466" s="57">
        <v>0</v>
      </c>
      <c r="AU466" s="57">
        <v>6626500</v>
      </c>
      <c r="AV466" s="58">
        <v>11092500</v>
      </c>
      <c r="AW466" s="58">
        <v>0</v>
      </c>
      <c r="AX466" s="58">
        <v>0</v>
      </c>
      <c r="AY466" s="57">
        <v>0</v>
      </c>
      <c r="AZ466" s="58">
        <v>0</v>
      </c>
      <c r="BA466" s="58">
        <v>0</v>
      </c>
      <c r="BB466" s="58">
        <v>11205000</v>
      </c>
      <c r="BC466" s="58">
        <v>0</v>
      </c>
      <c r="BD466" s="58">
        <v>0</v>
      </c>
      <c r="BE466" s="58">
        <v>11205000</v>
      </c>
      <c r="BF466" s="58">
        <v>0</v>
      </c>
      <c r="BG466" s="72">
        <v>300</v>
      </c>
      <c r="BH466" s="72">
        <v>422.20000000000005</v>
      </c>
      <c r="BI466" s="72">
        <v>122.20000000000005</v>
      </c>
      <c r="BJ466" s="72">
        <v>40.733333333333348</v>
      </c>
      <c r="BK466" s="72">
        <v>422.20000000000005</v>
      </c>
      <c r="BL466" s="72">
        <v>122.20000000000005</v>
      </c>
      <c r="BM466" s="72">
        <v>40.733333333333348</v>
      </c>
      <c r="BN466" s="150" t="s">
        <v>1375</v>
      </c>
      <c r="BO466" s="72" t="s">
        <v>1474</v>
      </c>
    </row>
    <row r="467" spans="1:67" ht="27.6" customHeight="1">
      <c r="A467" s="55">
        <v>458</v>
      </c>
      <c r="B467" s="145" t="s">
        <v>409</v>
      </c>
      <c r="C467" s="147" t="s">
        <v>968</v>
      </c>
      <c r="D467" s="148" t="s">
        <v>645</v>
      </c>
      <c r="E467" s="145">
        <v>10</v>
      </c>
      <c r="F467" s="146" t="s">
        <v>1273</v>
      </c>
      <c r="G467" s="70">
        <v>50.3</v>
      </c>
      <c r="H467" s="57">
        <v>5155750</v>
      </c>
      <c r="I467" s="57">
        <v>0</v>
      </c>
      <c r="J467" s="57">
        <v>5155750</v>
      </c>
      <c r="K467" s="70">
        <v>0</v>
      </c>
      <c r="L467" s="57">
        <v>0</v>
      </c>
      <c r="M467" s="57">
        <v>0</v>
      </c>
      <c r="N467" s="57">
        <v>0</v>
      </c>
      <c r="O467" s="70">
        <v>365.69999999999993</v>
      </c>
      <c r="P467" s="57">
        <v>37484249.999999993</v>
      </c>
      <c r="Q467" s="57">
        <v>0</v>
      </c>
      <c r="R467" s="57">
        <v>37484250</v>
      </c>
      <c r="S467" s="70">
        <v>365.39999999999981</v>
      </c>
      <c r="T467" s="57">
        <v>37453499.999999978</v>
      </c>
      <c r="U467" s="57">
        <v>0</v>
      </c>
      <c r="V467" s="57">
        <v>37453499.99999997</v>
      </c>
      <c r="W467" s="57"/>
      <c r="X467" s="57"/>
      <c r="Y467" s="57"/>
      <c r="Z467" s="57">
        <v>450000</v>
      </c>
      <c r="AA467" s="57">
        <v>0</v>
      </c>
      <c r="AB467" s="57">
        <v>450000</v>
      </c>
      <c r="AC467" s="59">
        <v>0</v>
      </c>
      <c r="AD467" s="59">
        <v>0</v>
      </c>
      <c r="AE467" s="59">
        <v>0</v>
      </c>
      <c r="AF467" s="59">
        <v>0</v>
      </c>
      <c r="AG467" s="59">
        <v>0</v>
      </c>
      <c r="AH467" s="59">
        <v>0</v>
      </c>
      <c r="AI467" s="57">
        <v>0</v>
      </c>
      <c r="AJ467" s="57">
        <v>0</v>
      </c>
      <c r="AK467" s="58">
        <v>0</v>
      </c>
      <c r="AL467" s="57">
        <v>0</v>
      </c>
      <c r="AM467" s="57">
        <v>0</v>
      </c>
      <c r="AN467" s="70">
        <v>300</v>
      </c>
      <c r="AO467" s="70">
        <v>502.4</v>
      </c>
      <c r="AP467" s="70">
        <v>0</v>
      </c>
      <c r="AQ467" s="57">
        <v>27627600</v>
      </c>
      <c r="AR467" s="57">
        <v>0</v>
      </c>
      <c r="AS467" s="57">
        <v>0</v>
      </c>
      <c r="AT467" s="57">
        <v>0</v>
      </c>
      <c r="AU467" s="57">
        <v>6115200</v>
      </c>
      <c r="AV467" s="58">
        <v>21512400</v>
      </c>
      <c r="AW467" s="58">
        <v>0</v>
      </c>
      <c r="AX467" s="58">
        <v>0</v>
      </c>
      <c r="AY467" s="57">
        <v>0</v>
      </c>
      <c r="AZ467" s="58">
        <v>0</v>
      </c>
      <c r="BA467" s="58">
        <v>0</v>
      </c>
      <c r="BB467" s="58">
        <v>59415899.99999997</v>
      </c>
      <c r="BC467" s="58">
        <v>0</v>
      </c>
      <c r="BD467" s="58">
        <v>0</v>
      </c>
      <c r="BE467" s="58">
        <v>59415899.99999997</v>
      </c>
      <c r="BF467" s="58">
        <v>0</v>
      </c>
      <c r="BG467" s="72">
        <v>300</v>
      </c>
      <c r="BH467" s="72">
        <v>1283.7999999999997</v>
      </c>
      <c r="BI467" s="72">
        <v>983.79999999999973</v>
      </c>
      <c r="BJ467" s="72">
        <v>327.93333333333322</v>
      </c>
      <c r="BK467" s="72">
        <v>1283.7999999999997</v>
      </c>
      <c r="BL467" s="72">
        <v>983.79999999999973</v>
      </c>
      <c r="BM467" s="72">
        <v>327.93333333333322</v>
      </c>
      <c r="BN467" s="150" t="s">
        <v>1375</v>
      </c>
      <c r="BO467" s="72" t="s">
        <v>1474</v>
      </c>
    </row>
    <row r="468" spans="1:67" ht="27.6" customHeight="1">
      <c r="A468" s="55">
        <v>459</v>
      </c>
      <c r="B468" s="145" t="s">
        <v>1166</v>
      </c>
      <c r="C468" s="147" t="s">
        <v>796</v>
      </c>
      <c r="D468" s="148" t="s">
        <v>1167</v>
      </c>
      <c r="E468" s="145">
        <v>10</v>
      </c>
      <c r="F468" s="146" t="s">
        <v>1273</v>
      </c>
      <c r="G468" s="70">
        <v>82.3</v>
      </c>
      <c r="H468" s="57">
        <v>8435750</v>
      </c>
      <c r="I468" s="57">
        <v>0</v>
      </c>
      <c r="J468" s="57">
        <v>8435750</v>
      </c>
      <c r="K468" s="70">
        <v>0</v>
      </c>
      <c r="L468" s="57">
        <v>0</v>
      </c>
      <c r="M468" s="57">
        <v>0</v>
      </c>
      <c r="N468" s="57">
        <v>0</v>
      </c>
      <c r="O468" s="70">
        <v>0</v>
      </c>
      <c r="P468" s="57">
        <v>0</v>
      </c>
      <c r="Q468" s="57">
        <v>0</v>
      </c>
      <c r="R468" s="57">
        <v>0</v>
      </c>
      <c r="S468" s="70">
        <v>0</v>
      </c>
      <c r="T468" s="57">
        <v>0</v>
      </c>
      <c r="U468" s="57">
        <v>0</v>
      </c>
      <c r="V468" s="57">
        <v>0</v>
      </c>
      <c r="W468" s="57"/>
      <c r="X468" s="57"/>
      <c r="Y468" s="57"/>
      <c r="Z468" s="57">
        <v>0</v>
      </c>
      <c r="AA468" s="57">
        <v>0</v>
      </c>
      <c r="AB468" s="57">
        <v>0</v>
      </c>
      <c r="AC468" s="59">
        <v>0</v>
      </c>
      <c r="AD468" s="59">
        <v>0</v>
      </c>
      <c r="AE468" s="59">
        <v>0</v>
      </c>
      <c r="AF468" s="59">
        <v>0</v>
      </c>
      <c r="AG468" s="59">
        <v>0</v>
      </c>
      <c r="AH468" s="59">
        <v>0</v>
      </c>
      <c r="AI468" s="57">
        <v>0</v>
      </c>
      <c r="AJ468" s="57">
        <v>0</v>
      </c>
      <c r="AK468" s="58">
        <v>0</v>
      </c>
      <c r="AL468" s="57">
        <v>0</v>
      </c>
      <c r="AM468" s="57">
        <v>0</v>
      </c>
      <c r="AN468" s="70">
        <v>230</v>
      </c>
      <c r="AO468" s="70">
        <v>518</v>
      </c>
      <c r="AP468" s="70">
        <v>0</v>
      </c>
      <c r="AQ468" s="57">
        <v>36864000</v>
      </c>
      <c r="AR468" s="57">
        <v>0</v>
      </c>
      <c r="AS468" s="57">
        <v>0</v>
      </c>
      <c r="AT468" s="57">
        <v>0</v>
      </c>
      <c r="AU468" s="57">
        <v>18112000</v>
      </c>
      <c r="AV468" s="58">
        <v>18752000</v>
      </c>
      <c r="AW468" s="58">
        <v>0</v>
      </c>
      <c r="AX468" s="58">
        <v>0</v>
      </c>
      <c r="AY468" s="57">
        <v>0</v>
      </c>
      <c r="AZ468" s="58">
        <v>0</v>
      </c>
      <c r="BA468" s="58">
        <v>0</v>
      </c>
      <c r="BB468" s="58">
        <v>18752000</v>
      </c>
      <c r="BC468" s="58">
        <v>0</v>
      </c>
      <c r="BD468" s="58">
        <v>0</v>
      </c>
      <c r="BE468" s="58">
        <v>18752000</v>
      </c>
      <c r="BF468" s="58">
        <v>0</v>
      </c>
      <c r="BG468" s="72">
        <v>230</v>
      </c>
      <c r="BH468" s="72">
        <v>600.29999999999995</v>
      </c>
      <c r="BI468" s="72">
        <v>370.29999999999995</v>
      </c>
      <c r="BJ468" s="72">
        <v>161</v>
      </c>
      <c r="BK468" s="72">
        <v>600.29999999999995</v>
      </c>
      <c r="BL468" s="72">
        <v>370.29999999999995</v>
      </c>
      <c r="BM468" s="72">
        <v>161</v>
      </c>
      <c r="BN468" s="150" t="s">
        <v>1375</v>
      </c>
      <c r="BO468" s="72" t="s">
        <v>1474</v>
      </c>
    </row>
    <row r="469" spans="1:67" ht="27.6" customHeight="1">
      <c r="A469" s="55">
        <v>460</v>
      </c>
      <c r="B469" s="145" t="s">
        <v>379</v>
      </c>
      <c r="C469" s="147" t="s">
        <v>868</v>
      </c>
      <c r="D469" s="148" t="s">
        <v>624</v>
      </c>
      <c r="E469" s="145">
        <v>10</v>
      </c>
      <c r="F469" s="146" t="s">
        <v>1274</v>
      </c>
      <c r="G469" s="70">
        <v>70.3</v>
      </c>
      <c r="H469" s="57">
        <v>7205750</v>
      </c>
      <c r="I469" s="57">
        <v>0</v>
      </c>
      <c r="J469" s="57">
        <v>7205750</v>
      </c>
      <c r="K469" s="70">
        <v>0</v>
      </c>
      <c r="L469" s="57">
        <v>0</v>
      </c>
      <c r="M469" s="57">
        <v>0</v>
      </c>
      <c r="N469" s="57">
        <v>0</v>
      </c>
      <c r="O469" s="70">
        <v>273.39999999999998</v>
      </c>
      <c r="P469" s="57">
        <v>28023499.999999996</v>
      </c>
      <c r="Q469" s="57">
        <v>0</v>
      </c>
      <c r="R469" s="57">
        <v>28023500</v>
      </c>
      <c r="S469" s="70">
        <v>182.69999999999996</v>
      </c>
      <c r="T469" s="57">
        <v>18726749.999999996</v>
      </c>
      <c r="U469" s="57">
        <v>0</v>
      </c>
      <c r="V469" s="57">
        <v>18726749.999999993</v>
      </c>
      <c r="W469" s="57"/>
      <c r="X469" s="57"/>
      <c r="Y469" s="57"/>
      <c r="Z469" s="57">
        <v>0</v>
      </c>
      <c r="AA469" s="57">
        <v>0</v>
      </c>
      <c r="AB469" s="57">
        <v>0</v>
      </c>
      <c r="AC469" s="59">
        <v>0</v>
      </c>
      <c r="AD469" s="59">
        <v>0</v>
      </c>
      <c r="AE469" s="59">
        <v>0</v>
      </c>
      <c r="AF469" s="59">
        <v>0</v>
      </c>
      <c r="AG469" s="59">
        <v>0</v>
      </c>
      <c r="AH469" s="59">
        <v>0</v>
      </c>
      <c r="AI469" s="57">
        <v>0</v>
      </c>
      <c r="AJ469" s="57">
        <v>0</v>
      </c>
      <c r="AK469" s="58">
        <v>0</v>
      </c>
      <c r="AL469" s="57">
        <v>0</v>
      </c>
      <c r="AM469" s="57">
        <v>0</v>
      </c>
      <c r="AN469" s="70">
        <v>270</v>
      </c>
      <c r="AO469" s="70">
        <v>461.7</v>
      </c>
      <c r="AP469" s="70">
        <v>0</v>
      </c>
      <c r="AQ469" s="57">
        <v>26167050</v>
      </c>
      <c r="AR469" s="57">
        <v>0</v>
      </c>
      <c r="AS469" s="57">
        <v>0</v>
      </c>
      <c r="AT469" s="57">
        <v>0</v>
      </c>
      <c r="AU469" s="57">
        <v>0</v>
      </c>
      <c r="AV469" s="58">
        <v>26167050</v>
      </c>
      <c r="AW469" s="58">
        <v>0</v>
      </c>
      <c r="AX469" s="58">
        <v>0</v>
      </c>
      <c r="AY469" s="57">
        <v>0</v>
      </c>
      <c r="AZ469" s="58">
        <v>0</v>
      </c>
      <c r="BA469" s="58">
        <v>0</v>
      </c>
      <c r="BB469" s="58">
        <v>44893799.999999993</v>
      </c>
      <c r="BC469" s="58">
        <v>0</v>
      </c>
      <c r="BD469" s="58">
        <v>0</v>
      </c>
      <c r="BE469" s="58">
        <v>44893799.999999993</v>
      </c>
      <c r="BF469" s="58">
        <v>0</v>
      </c>
      <c r="BG469" s="72">
        <v>270</v>
      </c>
      <c r="BH469" s="72">
        <v>988.09999999999991</v>
      </c>
      <c r="BI469" s="72">
        <v>718.09999999999991</v>
      </c>
      <c r="BJ469" s="72">
        <v>265.96296296296293</v>
      </c>
      <c r="BK469" s="72">
        <v>988.09999999999991</v>
      </c>
      <c r="BL469" s="72">
        <v>718.09999999999991</v>
      </c>
      <c r="BM469" s="72">
        <v>265.96296296296293</v>
      </c>
      <c r="BN469" s="150" t="s">
        <v>1376</v>
      </c>
      <c r="BO469" s="72" t="s">
        <v>1474</v>
      </c>
    </row>
    <row r="470" spans="1:67" ht="27.6" customHeight="1">
      <c r="A470" s="55">
        <v>461</v>
      </c>
      <c r="B470" s="145" t="s">
        <v>380</v>
      </c>
      <c r="C470" s="147" t="s">
        <v>1052</v>
      </c>
      <c r="D470" s="148" t="s">
        <v>786</v>
      </c>
      <c r="E470" s="145">
        <v>10</v>
      </c>
      <c r="F470" s="146" t="s">
        <v>1274</v>
      </c>
      <c r="G470" s="70">
        <v>69.599999999999994</v>
      </c>
      <c r="H470" s="57">
        <v>7134000</v>
      </c>
      <c r="I470" s="57">
        <v>0</v>
      </c>
      <c r="J470" s="57">
        <v>7134000</v>
      </c>
      <c r="K470" s="70">
        <v>0</v>
      </c>
      <c r="L470" s="57">
        <v>0</v>
      </c>
      <c r="M470" s="57">
        <v>0</v>
      </c>
      <c r="N470" s="57">
        <v>0</v>
      </c>
      <c r="O470" s="70">
        <v>45.6</v>
      </c>
      <c r="P470" s="57">
        <v>4674000</v>
      </c>
      <c r="Q470" s="57">
        <v>0</v>
      </c>
      <c r="R470" s="57">
        <v>4674000</v>
      </c>
      <c r="S470" s="70">
        <v>30.3</v>
      </c>
      <c r="T470" s="57">
        <v>3105750</v>
      </c>
      <c r="U470" s="57">
        <v>0</v>
      </c>
      <c r="V470" s="57">
        <v>3105750</v>
      </c>
      <c r="W470" s="57"/>
      <c r="X470" s="57"/>
      <c r="Y470" s="57"/>
      <c r="Z470" s="57">
        <v>0</v>
      </c>
      <c r="AA470" s="57">
        <v>0</v>
      </c>
      <c r="AB470" s="57">
        <v>0</v>
      </c>
      <c r="AC470" s="59">
        <v>18</v>
      </c>
      <c r="AD470" s="59">
        <v>3</v>
      </c>
      <c r="AE470" s="59">
        <v>0</v>
      </c>
      <c r="AF470" s="59">
        <v>0</v>
      </c>
      <c r="AG470" s="59">
        <v>18</v>
      </c>
      <c r="AH470" s="59">
        <v>3</v>
      </c>
      <c r="AI470" s="57">
        <v>1200000</v>
      </c>
      <c r="AJ470" s="57">
        <v>0</v>
      </c>
      <c r="AK470" s="58">
        <v>1200000</v>
      </c>
      <c r="AL470" s="57">
        <v>0</v>
      </c>
      <c r="AM470" s="57">
        <v>0</v>
      </c>
      <c r="AN470" s="70">
        <v>300</v>
      </c>
      <c r="AO470" s="70">
        <v>554.5</v>
      </c>
      <c r="AP470" s="70">
        <v>0</v>
      </c>
      <c r="AQ470" s="57">
        <v>34739250</v>
      </c>
      <c r="AR470" s="57">
        <v>0</v>
      </c>
      <c r="AS470" s="57">
        <v>0</v>
      </c>
      <c r="AT470" s="57">
        <v>0</v>
      </c>
      <c r="AU470" s="57">
        <v>0</v>
      </c>
      <c r="AV470" s="58">
        <v>34739250</v>
      </c>
      <c r="AW470" s="58">
        <v>0</v>
      </c>
      <c r="AX470" s="58">
        <v>0</v>
      </c>
      <c r="AY470" s="57">
        <v>0</v>
      </c>
      <c r="AZ470" s="58">
        <v>0</v>
      </c>
      <c r="BA470" s="58">
        <v>0</v>
      </c>
      <c r="BB470" s="58">
        <v>37845000</v>
      </c>
      <c r="BC470" s="58">
        <v>0</v>
      </c>
      <c r="BD470" s="58">
        <v>0</v>
      </c>
      <c r="BE470" s="58">
        <v>37845000</v>
      </c>
      <c r="BF470" s="58">
        <v>0</v>
      </c>
      <c r="BG470" s="72">
        <v>300</v>
      </c>
      <c r="BH470" s="72">
        <v>703</v>
      </c>
      <c r="BI470" s="72">
        <v>403</v>
      </c>
      <c r="BJ470" s="72">
        <v>134.33333333333331</v>
      </c>
      <c r="BK470" s="72">
        <v>700</v>
      </c>
      <c r="BL470" s="72">
        <v>400</v>
      </c>
      <c r="BM470" s="72">
        <v>133.33333333333331</v>
      </c>
      <c r="BN470" s="150" t="s">
        <v>1376</v>
      </c>
      <c r="BO470" s="72" t="s">
        <v>1474</v>
      </c>
    </row>
    <row r="471" spans="1:67" ht="27.6" customHeight="1">
      <c r="A471" s="55">
        <v>462</v>
      </c>
      <c r="B471" s="145" t="s">
        <v>381</v>
      </c>
      <c r="C471" s="147" t="s">
        <v>612</v>
      </c>
      <c r="D471" s="148" t="s">
        <v>661</v>
      </c>
      <c r="E471" s="145">
        <v>10</v>
      </c>
      <c r="F471" s="146" t="s">
        <v>1274</v>
      </c>
      <c r="G471" s="70">
        <v>0</v>
      </c>
      <c r="H471" s="57">
        <v>0</v>
      </c>
      <c r="I471" s="57">
        <v>0</v>
      </c>
      <c r="J471" s="57">
        <v>0</v>
      </c>
      <c r="K471" s="70">
        <v>0</v>
      </c>
      <c r="L471" s="57">
        <v>0</v>
      </c>
      <c r="M471" s="57">
        <v>0</v>
      </c>
      <c r="N471" s="57">
        <v>0</v>
      </c>
      <c r="O471" s="70">
        <v>75.599999999999994</v>
      </c>
      <c r="P471" s="57">
        <v>7748999.9999999991</v>
      </c>
      <c r="Q471" s="57">
        <v>0</v>
      </c>
      <c r="R471" s="57">
        <v>7749000</v>
      </c>
      <c r="S471" s="70">
        <v>45.1</v>
      </c>
      <c r="T471" s="57">
        <v>4622750</v>
      </c>
      <c r="U471" s="57">
        <v>0</v>
      </c>
      <c r="V471" s="57">
        <v>4622750</v>
      </c>
      <c r="W471" s="57"/>
      <c r="X471" s="57"/>
      <c r="Y471" s="57"/>
      <c r="Z471" s="57">
        <v>112500</v>
      </c>
      <c r="AA471" s="57">
        <v>0</v>
      </c>
      <c r="AB471" s="57">
        <v>112500</v>
      </c>
      <c r="AC471" s="59">
        <v>0</v>
      </c>
      <c r="AD471" s="59">
        <v>0</v>
      </c>
      <c r="AE471" s="59">
        <v>0</v>
      </c>
      <c r="AF471" s="59">
        <v>0</v>
      </c>
      <c r="AG471" s="59">
        <v>0</v>
      </c>
      <c r="AH471" s="59">
        <v>0</v>
      </c>
      <c r="AI471" s="57">
        <v>0</v>
      </c>
      <c r="AJ471" s="57">
        <v>0</v>
      </c>
      <c r="AK471" s="58">
        <v>0</v>
      </c>
      <c r="AL471" s="57">
        <v>0</v>
      </c>
      <c r="AM471" s="57">
        <v>0</v>
      </c>
      <c r="AN471" s="70">
        <v>255</v>
      </c>
      <c r="AO471" s="70">
        <v>467.6</v>
      </c>
      <c r="AP471" s="70">
        <v>0</v>
      </c>
      <c r="AQ471" s="57">
        <v>30827000</v>
      </c>
      <c r="AR471" s="57">
        <v>0</v>
      </c>
      <c r="AS471" s="57">
        <v>0</v>
      </c>
      <c r="AT471" s="57">
        <v>0</v>
      </c>
      <c r="AU471" s="57">
        <v>0</v>
      </c>
      <c r="AV471" s="58">
        <v>30827000</v>
      </c>
      <c r="AW471" s="58">
        <v>0</v>
      </c>
      <c r="AX471" s="58">
        <v>0</v>
      </c>
      <c r="AY471" s="57">
        <v>0</v>
      </c>
      <c r="AZ471" s="58">
        <v>0</v>
      </c>
      <c r="BA471" s="58">
        <v>0</v>
      </c>
      <c r="BB471" s="58">
        <v>35562250</v>
      </c>
      <c r="BC471" s="58">
        <v>0</v>
      </c>
      <c r="BD471" s="58">
        <v>0</v>
      </c>
      <c r="BE471" s="58">
        <v>35562250</v>
      </c>
      <c r="BF471" s="58">
        <v>0</v>
      </c>
      <c r="BG471" s="72">
        <v>255</v>
      </c>
      <c r="BH471" s="72">
        <v>588.29999999999995</v>
      </c>
      <c r="BI471" s="72">
        <v>333.29999999999995</v>
      </c>
      <c r="BJ471" s="72">
        <v>130.70588235294116</v>
      </c>
      <c r="BK471" s="72">
        <v>588.29999999999995</v>
      </c>
      <c r="BL471" s="72">
        <v>333.29999999999995</v>
      </c>
      <c r="BM471" s="72">
        <v>130.70588235294116</v>
      </c>
      <c r="BN471" s="150" t="s">
        <v>1376</v>
      </c>
      <c r="BO471" s="72" t="s">
        <v>1474</v>
      </c>
    </row>
    <row r="472" spans="1:67" ht="27.6" customHeight="1">
      <c r="A472" s="55">
        <v>463</v>
      </c>
      <c r="B472" s="145" t="s">
        <v>382</v>
      </c>
      <c r="C472" s="147" t="s">
        <v>975</v>
      </c>
      <c r="D472" s="148" t="s">
        <v>615</v>
      </c>
      <c r="E472" s="145">
        <v>10</v>
      </c>
      <c r="F472" s="146" t="s">
        <v>1274</v>
      </c>
      <c r="G472" s="70">
        <v>47</v>
      </c>
      <c r="H472" s="57">
        <v>4817500</v>
      </c>
      <c r="I472" s="57">
        <v>0</v>
      </c>
      <c r="J472" s="57">
        <v>4817500</v>
      </c>
      <c r="K472" s="70">
        <v>0</v>
      </c>
      <c r="L472" s="57">
        <v>0</v>
      </c>
      <c r="M472" s="57">
        <v>0</v>
      </c>
      <c r="N472" s="57">
        <v>0</v>
      </c>
      <c r="O472" s="70">
        <v>45.6</v>
      </c>
      <c r="P472" s="57">
        <v>4674000</v>
      </c>
      <c r="Q472" s="57">
        <v>0</v>
      </c>
      <c r="R472" s="57">
        <v>4674000</v>
      </c>
      <c r="S472" s="70">
        <v>30.1</v>
      </c>
      <c r="T472" s="57">
        <v>3085250</v>
      </c>
      <c r="U472" s="57">
        <v>0</v>
      </c>
      <c r="V472" s="57">
        <v>3085250</v>
      </c>
      <c r="W472" s="57"/>
      <c r="X472" s="57"/>
      <c r="Y472" s="57"/>
      <c r="Z472" s="57">
        <v>0</v>
      </c>
      <c r="AA472" s="57">
        <v>0</v>
      </c>
      <c r="AB472" s="57">
        <v>0</v>
      </c>
      <c r="AC472" s="59">
        <v>0</v>
      </c>
      <c r="AD472" s="59">
        <v>0</v>
      </c>
      <c r="AE472" s="59">
        <v>0</v>
      </c>
      <c r="AF472" s="59">
        <v>0</v>
      </c>
      <c r="AG472" s="59">
        <v>0</v>
      </c>
      <c r="AH472" s="59">
        <v>0</v>
      </c>
      <c r="AI472" s="57">
        <v>0</v>
      </c>
      <c r="AJ472" s="57">
        <v>0</v>
      </c>
      <c r="AK472" s="58">
        <v>0</v>
      </c>
      <c r="AL472" s="57">
        <v>0</v>
      </c>
      <c r="AM472" s="57">
        <v>0</v>
      </c>
      <c r="AN472" s="70">
        <v>300</v>
      </c>
      <c r="AO472" s="70">
        <v>421.9</v>
      </c>
      <c r="AP472" s="70">
        <v>0</v>
      </c>
      <c r="AQ472" s="57">
        <v>17675500</v>
      </c>
      <c r="AR472" s="57">
        <v>0</v>
      </c>
      <c r="AS472" s="57">
        <v>0</v>
      </c>
      <c r="AT472" s="57">
        <v>0</v>
      </c>
      <c r="AU472" s="57">
        <v>0</v>
      </c>
      <c r="AV472" s="58">
        <v>17675500</v>
      </c>
      <c r="AW472" s="58">
        <v>0</v>
      </c>
      <c r="AX472" s="58">
        <v>0</v>
      </c>
      <c r="AY472" s="57">
        <v>0</v>
      </c>
      <c r="AZ472" s="58">
        <v>0</v>
      </c>
      <c r="BA472" s="58">
        <v>0</v>
      </c>
      <c r="BB472" s="58">
        <v>20760750</v>
      </c>
      <c r="BC472" s="58">
        <v>0</v>
      </c>
      <c r="BD472" s="58">
        <v>0</v>
      </c>
      <c r="BE472" s="58">
        <v>20760750</v>
      </c>
      <c r="BF472" s="58">
        <v>0</v>
      </c>
      <c r="BG472" s="72">
        <v>300</v>
      </c>
      <c r="BH472" s="72">
        <v>544.59999999999991</v>
      </c>
      <c r="BI472" s="72">
        <v>244.59999999999991</v>
      </c>
      <c r="BJ472" s="72">
        <v>81.533333333333303</v>
      </c>
      <c r="BK472" s="72">
        <v>544.59999999999991</v>
      </c>
      <c r="BL472" s="72">
        <v>244.59999999999991</v>
      </c>
      <c r="BM472" s="72">
        <v>81.533333333333303</v>
      </c>
      <c r="BN472" s="150" t="s">
        <v>1376</v>
      </c>
      <c r="BO472" s="72" t="s">
        <v>1474</v>
      </c>
    </row>
    <row r="473" spans="1:67" ht="27.6" customHeight="1">
      <c r="A473" s="55">
        <v>464</v>
      </c>
      <c r="B473" s="145" t="s">
        <v>383</v>
      </c>
      <c r="C473" s="147" t="s">
        <v>612</v>
      </c>
      <c r="D473" s="148" t="s">
        <v>817</v>
      </c>
      <c r="E473" s="145">
        <v>10</v>
      </c>
      <c r="F473" s="146" t="s">
        <v>1274</v>
      </c>
      <c r="G473" s="70">
        <v>0</v>
      </c>
      <c r="H473" s="57">
        <v>0</v>
      </c>
      <c r="I473" s="57">
        <v>0</v>
      </c>
      <c r="J473" s="57">
        <v>0</v>
      </c>
      <c r="K473" s="70">
        <v>0</v>
      </c>
      <c r="L473" s="57">
        <v>0</v>
      </c>
      <c r="M473" s="57">
        <v>0</v>
      </c>
      <c r="N473" s="57">
        <v>0</v>
      </c>
      <c r="O473" s="70">
        <v>45.1</v>
      </c>
      <c r="P473" s="57">
        <v>4622750</v>
      </c>
      <c r="Q473" s="57">
        <v>0</v>
      </c>
      <c r="R473" s="57">
        <v>4622750</v>
      </c>
      <c r="S473" s="70">
        <v>30.3</v>
      </c>
      <c r="T473" s="57">
        <v>3105750</v>
      </c>
      <c r="U473" s="57">
        <v>0</v>
      </c>
      <c r="V473" s="57">
        <v>3105750</v>
      </c>
      <c r="W473" s="57"/>
      <c r="X473" s="57"/>
      <c r="Y473" s="57"/>
      <c r="Z473" s="57">
        <v>112500</v>
      </c>
      <c r="AA473" s="57">
        <v>0</v>
      </c>
      <c r="AB473" s="57">
        <v>112500</v>
      </c>
      <c r="AC473" s="59">
        <v>0</v>
      </c>
      <c r="AD473" s="59">
        <v>0</v>
      </c>
      <c r="AE473" s="59">
        <v>0</v>
      </c>
      <c r="AF473" s="59">
        <v>0</v>
      </c>
      <c r="AG473" s="59">
        <v>0</v>
      </c>
      <c r="AH473" s="59">
        <v>0</v>
      </c>
      <c r="AI473" s="57">
        <v>0</v>
      </c>
      <c r="AJ473" s="57">
        <v>0</v>
      </c>
      <c r="AK473" s="58">
        <v>0</v>
      </c>
      <c r="AL473" s="57">
        <v>0</v>
      </c>
      <c r="AM473" s="57">
        <v>0</v>
      </c>
      <c r="AN473" s="70">
        <v>105</v>
      </c>
      <c r="AO473" s="70">
        <v>324.2</v>
      </c>
      <c r="AP473" s="70">
        <v>0</v>
      </c>
      <c r="AQ473" s="57">
        <v>29920800</v>
      </c>
      <c r="AR473" s="57">
        <v>0</v>
      </c>
      <c r="AS473" s="57">
        <v>0</v>
      </c>
      <c r="AT473" s="57">
        <v>0</v>
      </c>
      <c r="AU473" s="57">
        <v>0</v>
      </c>
      <c r="AV473" s="58">
        <v>29920800</v>
      </c>
      <c r="AW473" s="58">
        <v>0</v>
      </c>
      <c r="AX473" s="58">
        <v>0</v>
      </c>
      <c r="AY473" s="57">
        <v>0</v>
      </c>
      <c r="AZ473" s="58">
        <v>0</v>
      </c>
      <c r="BA473" s="58">
        <v>0</v>
      </c>
      <c r="BB473" s="58">
        <v>33139050</v>
      </c>
      <c r="BC473" s="58">
        <v>0</v>
      </c>
      <c r="BD473" s="58">
        <v>0</v>
      </c>
      <c r="BE473" s="58">
        <v>33139050</v>
      </c>
      <c r="BF473" s="58">
        <v>0</v>
      </c>
      <c r="BG473" s="72">
        <v>105</v>
      </c>
      <c r="BH473" s="72">
        <v>399.6</v>
      </c>
      <c r="BI473" s="72">
        <v>294.60000000000002</v>
      </c>
      <c r="BJ473" s="72">
        <v>280.57142857142861</v>
      </c>
      <c r="BK473" s="72">
        <v>399.6</v>
      </c>
      <c r="BL473" s="72">
        <v>294.60000000000002</v>
      </c>
      <c r="BM473" s="72">
        <v>280.57142857142861</v>
      </c>
      <c r="BN473" s="150" t="s">
        <v>1376</v>
      </c>
      <c r="BO473" s="72" t="s">
        <v>1474</v>
      </c>
    </row>
    <row r="474" spans="1:67" ht="27.6" customHeight="1">
      <c r="A474" s="55">
        <v>465</v>
      </c>
      <c r="B474" s="145" t="s">
        <v>384</v>
      </c>
      <c r="C474" s="147" t="s">
        <v>1051</v>
      </c>
      <c r="D474" s="148" t="s">
        <v>809</v>
      </c>
      <c r="E474" s="145">
        <v>10</v>
      </c>
      <c r="F474" s="146" t="s">
        <v>1274</v>
      </c>
      <c r="G474" s="70">
        <v>69.599999999999994</v>
      </c>
      <c r="H474" s="57">
        <v>7134000</v>
      </c>
      <c r="I474" s="57">
        <v>0</v>
      </c>
      <c r="J474" s="57">
        <v>7134000</v>
      </c>
      <c r="K474" s="70">
        <v>0</v>
      </c>
      <c r="L474" s="57">
        <v>0</v>
      </c>
      <c r="M474" s="57">
        <v>0</v>
      </c>
      <c r="N474" s="57">
        <v>0</v>
      </c>
      <c r="O474" s="70">
        <v>45.7</v>
      </c>
      <c r="P474" s="57">
        <v>4684250</v>
      </c>
      <c r="Q474" s="57">
        <v>0</v>
      </c>
      <c r="R474" s="57">
        <v>4684250</v>
      </c>
      <c r="S474" s="70">
        <v>90.8</v>
      </c>
      <c r="T474" s="57">
        <v>9307000</v>
      </c>
      <c r="U474" s="57">
        <v>0</v>
      </c>
      <c r="V474" s="57">
        <v>9307000</v>
      </c>
      <c r="W474" s="57"/>
      <c r="X474" s="57"/>
      <c r="Y474" s="57"/>
      <c r="Z474" s="57">
        <v>112500</v>
      </c>
      <c r="AA474" s="57">
        <v>0</v>
      </c>
      <c r="AB474" s="57">
        <v>112500</v>
      </c>
      <c r="AC474" s="59">
        <v>0</v>
      </c>
      <c r="AD474" s="59">
        <v>0</v>
      </c>
      <c r="AE474" s="59">
        <v>0</v>
      </c>
      <c r="AF474" s="59">
        <v>0</v>
      </c>
      <c r="AG474" s="59">
        <v>0</v>
      </c>
      <c r="AH474" s="59">
        <v>0</v>
      </c>
      <c r="AI474" s="57">
        <v>0</v>
      </c>
      <c r="AJ474" s="57">
        <v>0</v>
      </c>
      <c r="AK474" s="58">
        <v>0</v>
      </c>
      <c r="AL474" s="57">
        <v>0</v>
      </c>
      <c r="AM474" s="57">
        <v>0</v>
      </c>
      <c r="AN474" s="70">
        <v>240</v>
      </c>
      <c r="AO474" s="70">
        <v>441</v>
      </c>
      <c r="AP474" s="70">
        <v>0</v>
      </c>
      <c r="AQ474" s="57">
        <v>29145000</v>
      </c>
      <c r="AR474" s="57">
        <v>0</v>
      </c>
      <c r="AS474" s="57">
        <v>0</v>
      </c>
      <c r="AT474" s="57">
        <v>0</v>
      </c>
      <c r="AU474" s="57">
        <v>0</v>
      </c>
      <c r="AV474" s="58">
        <v>29145000</v>
      </c>
      <c r="AW474" s="58">
        <v>0</v>
      </c>
      <c r="AX474" s="58">
        <v>0</v>
      </c>
      <c r="AY474" s="57">
        <v>0</v>
      </c>
      <c r="AZ474" s="58">
        <v>0</v>
      </c>
      <c r="BA474" s="58">
        <v>0</v>
      </c>
      <c r="BB474" s="58">
        <v>38564500</v>
      </c>
      <c r="BC474" s="58">
        <v>0</v>
      </c>
      <c r="BD474" s="58">
        <v>0</v>
      </c>
      <c r="BE474" s="58">
        <v>38564500</v>
      </c>
      <c r="BF474" s="58">
        <v>0</v>
      </c>
      <c r="BG474" s="72">
        <v>240</v>
      </c>
      <c r="BH474" s="72">
        <v>647.1</v>
      </c>
      <c r="BI474" s="72">
        <v>407.1</v>
      </c>
      <c r="BJ474" s="72">
        <v>169.625</v>
      </c>
      <c r="BK474" s="72">
        <v>647.1</v>
      </c>
      <c r="BL474" s="72">
        <v>407.1</v>
      </c>
      <c r="BM474" s="72">
        <v>169.625</v>
      </c>
      <c r="BN474" s="150" t="s">
        <v>1376</v>
      </c>
      <c r="BO474" s="72" t="s">
        <v>1474</v>
      </c>
    </row>
    <row r="475" spans="1:67" ht="27.6" customHeight="1">
      <c r="A475" s="55">
        <v>466</v>
      </c>
      <c r="B475" s="145" t="s">
        <v>385</v>
      </c>
      <c r="C475" s="147" t="s">
        <v>917</v>
      </c>
      <c r="D475" s="148" t="s">
        <v>1004</v>
      </c>
      <c r="E475" s="145">
        <v>10</v>
      </c>
      <c r="F475" s="146" t="s">
        <v>1274</v>
      </c>
      <c r="G475" s="70">
        <v>0</v>
      </c>
      <c r="H475" s="57">
        <v>0</v>
      </c>
      <c r="I475" s="57">
        <v>0</v>
      </c>
      <c r="J475" s="57">
        <v>0</v>
      </c>
      <c r="K475" s="70">
        <v>0</v>
      </c>
      <c r="L475" s="57">
        <v>0</v>
      </c>
      <c r="M475" s="57">
        <v>0</v>
      </c>
      <c r="N475" s="57">
        <v>0</v>
      </c>
      <c r="O475" s="70">
        <v>45.300000000000004</v>
      </c>
      <c r="P475" s="57">
        <v>4643250</v>
      </c>
      <c r="Q475" s="57">
        <v>0</v>
      </c>
      <c r="R475" s="57">
        <v>4643250</v>
      </c>
      <c r="S475" s="70">
        <v>45.6</v>
      </c>
      <c r="T475" s="57">
        <v>4674000</v>
      </c>
      <c r="U475" s="57">
        <v>0</v>
      </c>
      <c r="V475" s="57">
        <v>4674000</v>
      </c>
      <c r="W475" s="57"/>
      <c r="X475" s="57"/>
      <c r="Y475" s="57"/>
      <c r="Z475" s="57">
        <v>112500</v>
      </c>
      <c r="AA475" s="57">
        <v>0</v>
      </c>
      <c r="AB475" s="57">
        <v>112500</v>
      </c>
      <c r="AC475" s="59">
        <v>0</v>
      </c>
      <c r="AD475" s="59">
        <v>0</v>
      </c>
      <c r="AE475" s="59">
        <v>0</v>
      </c>
      <c r="AF475" s="59">
        <v>0</v>
      </c>
      <c r="AG475" s="59">
        <v>0</v>
      </c>
      <c r="AH475" s="59">
        <v>0</v>
      </c>
      <c r="AI475" s="57">
        <v>0</v>
      </c>
      <c r="AJ475" s="57">
        <v>0</v>
      </c>
      <c r="AK475" s="58">
        <v>0</v>
      </c>
      <c r="AL475" s="57">
        <v>0</v>
      </c>
      <c r="AM475" s="57">
        <v>0</v>
      </c>
      <c r="AN475" s="70">
        <v>105</v>
      </c>
      <c r="AO475" s="70">
        <v>323.10000000000002</v>
      </c>
      <c r="AP475" s="70">
        <v>0</v>
      </c>
      <c r="AQ475" s="57">
        <v>29770650</v>
      </c>
      <c r="AR475" s="57">
        <v>0</v>
      </c>
      <c r="AS475" s="57">
        <v>0</v>
      </c>
      <c r="AT475" s="57">
        <v>0</v>
      </c>
      <c r="AU475" s="57">
        <v>0</v>
      </c>
      <c r="AV475" s="58">
        <v>29770650</v>
      </c>
      <c r="AW475" s="58">
        <v>0</v>
      </c>
      <c r="AX475" s="58">
        <v>0</v>
      </c>
      <c r="AY475" s="57">
        <v>0</v>
      </c>
      <c r="AZ475" s="58">
        <v>0</v>
      </c>
      <c r="BA475" s="58">
        <v>0</v>
      </c>
      <c r="BB475" s="58">
        <v>34557150</v>
      </c>
      <c r="BC475" s="58">
        <v>0</v>
      </c>
      <c r="BD475" s="58">
        <v>0</v>
      </c>
      <c r="BE475" s="58">
        <v>34557150</v>
      </c>
      <c r="BF475" s="58">
        <v>0</v>
      </c>
      <c r="BG475" s="72">
        <v>105</v>
      </c>
      <c r="BH475" s="72">
        <v>414</v>
      </c>
      <c r="BI475" s="72">
        <v>309</v>
      </c>
      <c r="BJ475" s="72">
        <v>294.28571428571433</v>
      </c>
      <c r="BK475" s="72">
        <v>414</v>
      </c>
      <c r="BL475" s="72">
        <v>309</v>
      </c>
      <c r="BM475" s="72">
        <v>294.28571428571433</v>
      </c>
      <c r="BN475" s="150" t="s">
        <v>1376</v>
      </c>
      <c r="BO475" s="72" t="s">
        <v>1474</v>
      </c>
    </row>
    <row r="476" spans="1:67" ht="27.6" customHeight="1">
      <c r="A476" s="55">
        <v>467</v>
      </c>
      <c r="B476" s="145" t="s">
        <v>386</v>
      </c>
      <c r="C476" s="147" t="s">
        <v>1057</v>
      </c>
      <c r="D476" s="148" t="s">
        <v>884</v>
      </c>
      <c r="E476" s="145">
        <v>10</v>
      </c>
      <c r="F476" s="146" t="s">
        <v>1275</v>
      </c>
      <c r="G476" s="70">
        <v>0</v>
      </c>
      <c r="H476" s="57">
        <v>0</v>
      </c>
      <c r="I476" s="57">
        <v>0</v>
      </c>
      <c r="J476" s="57">
        <v>0</v>
      </c>
      <c r="K476" s="70">
        <v>0</v>
      </c>
      <c r="L476" s="57">
        <v>0</v>
      </c>
      <c r="M476" s="57">
        <v>0</v>
      </c>
      <c r="N476" s="57">
        <v>0</v>
      </c>
      <c r="O476" s="70">
        <v>45.7</v>
      </c>
      <c r="P476" s="57">
        <v>4684250</v>
      </c>
      <c r="Q476" s="57">
        <v>0</v>
      </c>
      <c r="R476" s="57">
        <v>4684250</v>
      </c>
      <c r="S476" s="70">
        <v>196.79999999999998</v>
      </c>
      <c r="T476" s="57">
        <v>20172000</v>
      </c>
      <c r="U476" s="57">
        <v>0</v>
      </c>
      <c r="V476" s="57">
        <v>20172000</v>
      </c>
      <c r="W476" s="57"/>
      <c r="X476" s="57"/>
      <c r="Y476" s="57"/>
      <c r="Z476" s="57">
        <v>112500</v>
      </c>
      <c r="AA476" s="57">
        <v>0</v>
      </c>
      <c r="AB476" s="57">
        <v>112500</v>
      </c>
      <c r="AC476" s="59">
        <v>160</v>
      </c>
      <c r="AD476" s="59">
        <v>8</v>
      </c>
      <c r="AE476" s="59">
        <v>0</v>
      </c>
      <c r="AF476" s="59">
        <v>0</v>
      </c>
      <c r="AG476" s="59">
        <v>160</v>
      </c>
      <c r="AH476" s="59">
        <v>8</v>
      </c>
      <c r="AI476" s="57">
        <v>8400000</v>
      </c>
      <c r="AJ476" s="57">
        <v>0</v>
      </c>
      <c r="AK476" s="58">
        <v>3150000</v>
      </c>
      <c r="AL476" s="57">
        <v>5250000</v>
      </c>
      <c r="AM476" s="57">
        <v>0</v>
      </c>
      <c r="AN476" s="70">
        <v>300</v>
      </c>
      <c r="AO476" s="70">
        <v>710</v>
      </c>
      <c r="AP476" s="70">
        <v>0</v>
      </c>
      <c r="AQ476" s="57">
        <v>53325000</v>
      </c>
      <c r="AR476" s="57">
        <v>0</v>
      </c>
      <c r="AS476" s="57">
        <v>0</v>
      </c>
      <c r="AT476" s="57">
        <v>0</v>
      </c>
      <c r="AU476" s="57">
        <v>6074250</v>
      </c>
      <c r="AV476" s="58">
        <v>47250750</v>
      </c>
      <c r="AW476" s="58">
        <v>0</v>
      </c>
      <c r="AX476" s="58">
        <v>0</v>
      </c>
      <c r="AY476" s="57">
        <v>0</v>
      </c>
      <c r="AZ476" s="58">
        <v>0</v>
      </c>
      <c r="BA476" s="58">
        <v>0</v>
      </c>
      <c r="BB476" s="58">
        <v>72785250</v>
      </c>
      <c r="BC476" s="58">
        <v>0</v>
      </c>
      <c r="BD476" s="58">
        <v>0</v>
      </c>
      <c r="BE476" s="58">
        <v>72785250</v>
      </c>
      <c r="BF476" s="58">
        <v>0</v>
      </c>
      <c r="BG476" s="72">
        <v>300</v>
      </c>
      <c r="BH476" s="72">
        <v>960.5</v>
      </c>
      <c r="BI476" s="72">
        <v>660.5</v>
      </c>
      <c r="BJ476" s="72">
        <v>220.16666666666666</v>
      </c>
      <c r="BK476" s="72">
        <v>952.5</v>
      </c>
      <c r="BL476" s="72">
        <v>652.5</v>
      </c>
      <c r="BM476" s="72">
        <v>217.49999999999997</v>
      </c>
      <c r="BN476" s="150" t="s">
        <v>1377</v>
      </c>
      <c r="BO476" s="72" t="s">
        <v>1475</v>
      </c>
    </row>
    <row r="477" spans="1:67" ht="27.6" customHeight="1">
      <c r="A477" s="55">
        <v>468</v>
      </c>
      <c r="B477" s="145" t="s">
        <v>387</v>
      </c>
      <c r="C477" s="147" t="s">
        <v>1056</v>
      </c>
      <c r="D477" s="148" t="s">
        <v>1448</v>
      </c>
      <c r="E477" s="145">
        <v>10</v>
      </c>
      <c r="F477" s="146" t="s">
        <v>1275</v>
      </c>
      <c r="G477" s="70">
        <v>145.9</v>
      </c>
      <c r="H477" s="57">
        <v>14954750</v>
      </c>
      <c r="I477" s="57">
        <v>0</v>
      </c>
      <c r="J477" s="57">
        <v>14954750</v>
      </c>
      <c r="K477" s="70">
        <v>109.2</v>
      </c>
      <c r="L477" s="57">
        <v>11193000</v>
      </c>
      <c r="M477" s="57">
        <v>0</v>
      </c>
      <c r="N477" s="57">
        <v>11193000</v>
      </c>
      <c r="O477" s="70">
        <v>135.69999999999996</v>
      </c>
      <c r="P477" s="57">
        <v>13909249.999999996</v>
      </c>
      <c r="Q477" s="57">
        <v>0</v>
      </c>
      <c r="R477" s="57">
        <v>13909250</v>
      </c>
      <c r="S477" s="70">
        <v>273.3</v>
      </c>
      <c r="T477" s="57">
        <v>28013250</v>
      </c>
      <c r="U477" s="57">
        <v>0</v>
      </c>
      <c r="V477" s="57">
        <v>28013250</v>
      </c>
      <c r="W477" s="57"/>
      <c r="X477" s="57"/>
      <c r="Y477" s="57"/>
      <c r="Z477" s="57">
        <v>337500</v>
      </c>
      <c r="AA477" s="57">
        <v>0</v>
      </c>
      <c r="AB477" s="57">
        <v>337500</v>
      </c>
      <c r="AC477" s="59">
        <v>180</v>
      </c>
      <c r="AD477" s="59">
        <v>9</v>
      </c>
      <c r="AE477" s="59">
        <v>0</v>
      </c>
      <c r="AF477" s="59">
        <v>0</v>
      </c>
      <c r="AG477" s="59">
        <v>180</v>
      </c>
      <c r="AH477" s="59">
        <v>9</v>
      </c>
      <c r="AI477" s="57">
        <v>9450000</v>
      </c>
      <c r="AJ477" s="57">
        <v>0</v>
      </c>
      <c r="AK477" s="58">
        <v>4200000</v>
      </c>
      <c r="AL477" s="57">
        <v>5250000</v>
      </c>
      <c r="AM477" s="57">
        <v>0</v>
      </c>
      <c r="AN477" s="70">
        <v>300</v>
      </c>
      <c r="AO477" s="70">
        <v>653.20000000000005</v>
      </c>
      <c r="AP477" s="70">
        <v>0</v>
      </c>
      <c r="AQ477" s="57">
        <v>46935000</v>
      </c>
      <c r="AR477" s="57">
        <v>0</v>
      </c>
      <c r="AS477" s="57">
        <v>0</v>
      </c>
      <c r="AT477" s="57">
        <v>0</v>
      </c>
      <c r="AU477" s="57">
        <v>26562900</v>
      </c>
      <c r="AV477" s="58">
        <v>20372100</v>
      </c>
      <c r="AW477" s="58">
        <v>0</v>
      </c>
      <c r="AX477" s="58">
        <v>0</v>
      </c>
      <c r="AY477" s="57">
        <v>0</v>
      </c>
      <c r="AZ477" s="58">
        <v>0</v>
      </c>
      <c r="BA477" s="58">
        <v>0</v>
      </c>
      <c r="BB477" s="58">
        <v>65165850</v>
      </c>
      <c r="BC477" s="58">
        <v>0</v>
      </c>
      <c r="BD477" s="58">
        <v>0</v>
      </c>
      <c r="BE477" s="58">
        <v>65165850</v>
      </c>
      <c r="BF477" s="58">
        <v>0</v>
      </c>
      <c r="BG477" s="72">
        <v>300</v>
      </c>
      <c r="BH477" s="72">
        <v>1326.3</v>
      </c>
      <c r="BI477" s="72">
        <v>1026.3</v>
      </c>
      <c r="BJ477" s="72">
        <v>342.09999999999997</v>
      </c>
      <c r="BK477" s="72">
        <v>1317.3</v>
      </c>
      <c r="BL477" s="72">
        <v>1017.3</v>
      </c>
      <c r="BM477" s="72">
        <v>339.1</v>
      </c>
      <c r="BN477" s="150" t="s">
        <v>1377</v>
      </c>
      <c r="BO477" s="72" t="s">
        <v>1475</v>
      </c>
    </row>
    <row r="478" spans="1:67" ht="27.6" customHeight="1">
      <c r="A478" s="55">
        <v>469</v>
      </c>
      <c r="B478" s="145" t="s">
        <v>388</v>
      </c>
      <c r="C478" s="147" t="s">
        <v>792</v>
      </c>
      <c r="D478" s="148" t="s">
        <v>649</v>
      </c>
      <c r="E478" s="145">
        <v>10</v>
      </c>
      <c r="F478" s="146" t="s">
        <v>1275</v>
      </c>
      <c r="G478" s="70">
        <v>127.69999999999999</v>
      </c>
      <c r="H478" s="57">
        <v>13089250</v>
      </c>
      <c r="I478" s="57">
        <v>0</v>
      </c>
      <c r="J478" s="57">
        <v>13089250</v>
      </c>
      <c r="K478" s="70">
        <v>180.3</v>
      </c>
      <c r="L478" s="57">
        <v>18480750</v>
      </c>
      <c r="M478" s="57">
        <v>0</v>
      </c>
      <c r="N478" s="57">
        <v>18480750</v>
      </c>
      <c r="O478" s="70">
        <v>320.09999999999991</v>
      </c>
      <c r="P478" s="57">
        <v>32810249.999999989</v>
      </c>
      <c r="Q478" s="57">
        <v>0</v>
      </c>
      <c r="R478" s="57">
        <v>32810250</v>
      </c>
      <c r="S478" s="70">
        <v>274.40000000000003</v>
      </c>
      <c r="T478" s="57">
        <v>28126000.000000004</v>
      </c>
      <c r="U478" s="57">
        <v>0</v>
      </c>
      <c r="V478" s="57">
        <v>28125999.999999993</v>
      </c>
      <c r="W478" s="57"/>
      <c r="X478" s="57"/>
      <c r="Y478" s="57"/>
      <c r="Z478" s="57">
        <v>239000</v>
      </c>
      <c r="AA478" s="57">
        <v>0</v>
      </c>
      <c r="AB478" s="57">
        <v>239000</v>
      </c>
      <c r="AC478" s="59">
        <v>180</v>
      </c>
      <c r="AD478" s="59">
        <v>9</v>
      </c>
      <c r="AE478" s="59">
        <v>0</v>
      </c>
      <c r="AF478" s="59">
        <v>0</v>
      </c>
      <c r="AG478" s="59">
        <v>180</v>
      </c>
      <c r="AH478" s="59">
        <v>9</v>
      </c>
      <c r="AI478" s="57">
        <v>9450000</v>
      </c>
      <c r="AJ478" s="57">
        <v>0</v>
      </c>
      <c r="AK478" s="58">
        <v>4200000</v>
      </c>
      <c r="AL478" s="57">
        <v>5250000</v>
      </c>
      <c r="AM478" s="57">
        <v>0</v>
      </c>
      <c r="AN478" s="70">
        <v>105</v>
      </c>
      <c r="AO478" s="70">
        <v>820.35</v>
      </c>
      <c r="AP478" s="70">
        <v>0</v>
      </c>
      <c r="AQ478" s="57">
        <v>93134325</v>
      </c>
      <c r="AR478" s="57">
        <v>0</v>
      </c>
      <c r="AS478" s="57">
        <v>0</v>
      </c>
      <c r="AT478" s="57">
        <v>0</v>
      </c>
      <c r="AU478" s="57">
        <v>71923075</v>
      </c>
      <c r="AV478" s="58">
        <v>21211250</v>
      </c>
      <c r="AW478" s="58">
        <v>0</v>
      </c>
      <c r="AX478" s="58">
        <v>0</v>
      </c>
      <c r="AY478" s="57">
        <v>0</v>
      </c>
      <c r="AZ478" s="58">
        <v>0</v>
      </c>
      <c r="BA478" s="58">
        <v>0</v>
      </c>
      <c r="BB478" s="58">
        <v>73307000</v>
      </c>
      <c r="BC478" s="58">
        <v>0</v>
      </c>
      <c r="BD478" s="58">
        <v>0</v>
      </c>
      <c r="BE478" s="58">
        <v>73307000</v>
      </c>
      <c r="BF478" s="58">
        <v>0</v>
      </c>
      <c r="BG478" s="72">
        <v>105</v>
      </c>
      <c r="BH478" s="72">
        <v>1731.85</v>
      </c>
      <c r="BI478" s="72">
        <v>1626.85</v>
      </c>
      <c r="BJ478" s="72">
        <v>1549.3809523809523</v>
      </c>
      <c r="BK478" s="72">
        <v>1722.85</v>
      </c>
      <c r="BL478" s="72">
        <v>1617.85</v>
      </c>
      <c r="BM478" s="72">
        <v>1540.8095238095236</v>
      </c>
      <c r="BN478" s="150" t="s">
        <v>1377</v>
      </c>
      <c r="BO478" s="72" t="s">
        <v>1475</v>
      </c>
    </row>
    <row r="479" spans="1:67" ht="27.6" customHeight="1">
      <c r="A479" s="55">
        <v>470</v>
      </c>
      <c r="B479" s="145" t="s">
        <v>389</v>
      </c>
      <c r="C479" s="147" t="s">
        <v>1053</v>
      </c>
      <c r="D479" s="148" t="s">
        <v>639</v>
      </c>
      <c r="E479" s="145">
        <v>10</v>
      </c>
      <c r="F479" s="146" t="s">
        <v>1275</v>
      </c>
      <c r="G479" s="70">
        <v>85.5</v>
      </c>
      <c r="H479" s="57">
        <v>8763750</v>
      </c>
      <c r="I479" s="57">
        <v>0</v>
      </c>
      <c r="J479" s="57">
        <v>8763750</v>
      </c>
      <c r="K479" s="70">
        <v>69.7</v>
      </c>
      <c r="L479" s="57">
        <v>7144250</v>
      </c>
      <c r="M479" s="57">
        <v>0</v>
      </c>
      <c r="N479" s="57">
        <v>7144250</v>
      </c>
      <c r="O479" s="70">
        <v>447.20000000000005</v>
      </c>
      <c r="P479" s="57">
        <v>45838000.000000007</v>
      </c>
      <c r="Q479" s="57">
        <v>0</v>
      </c>
      <c r="R479" s="57">
        <v>45838000</v>
      </c>
      <c r="S479" s="70">
        <v>371.69999999999987</v>
      </c>
      <c r="T479" s="57">
        <v>38099249.999999985</v>
      </c>
      <c r="U479" s="57">
        <v>0</v>
      </c>
      <c r="V479" s="57">
        <v>38099250</v>
      </c>
      <c r="W479" s="57"/>
      <c r="X479" s="57"/>
      <c r="Y479" s="57"/>
      <c r="Z479" s="57">
        <v>239000</v>
      </c>
      <c r="AA479" s="57">
        <v>0</v>
      </c>
      <c r="AB479" s="57">
        <v>239000</v>
      </c>
      <c r="AC479" s="59">
        <v>140</v>
      </c>
      <c r="AD479" s="59">
        <v>7</v>
      </c>
      <c r="AE479" s="59">
        <v>0</v>
      </c>
      <c r="AF479" s="59">
        <v>0</v>
      </c>
      <c r="AG479" s="59">
        <v>140</v>
      </c>
      <c r="AH479" s="59">
        <v>7</v>
      </c>
      <c r="AI479" s="57">
        <v>7350000</v>
      </c>
      <c r="AJ479" s="57">
        <v>0</v>
      </c>
      <c r="AK479" s="58">
        <v>2100000</v>
      </c>
      <c r="AL479" s="57">
        <v>5250000</v>
      </c>
      <c r="AM479" s="57">
        <v>0</v>
      </c>
      <c r="AN479" s="70">
        <v>210</v>
      </c>
      <c r="AO479" s="70">
        <v>1092.2</v>
      </c>
      <c r="AP479" s="70">
        <v>0</v>
      </c>
      <c r="AQ479" s="57">
        <v>113072900</v>
      </c>
      <c r="AR479" s="57">
        <v>0</v>
      </c>
      <c r="AS479" s="57">
        <v>0</v>
      </c>
      <c r="AT479" s="57">
        <v>0</v>
      </c>
      <c r="AU479" s="57">
        <v>40745000</v>
      </c>
      <c r="AV479" s="58">
        <v>72327900</v>
      </c>
      <c r="AW479" s="58">
        <v>0</v>
      </c>
      <c r="AX479" s="58">
        <v>0</v>
      </c>
      <c r="AY479" s="57">
        <v>0</v>
      </c>
      <c r="AZ479" s="58">
        <v>0</v>
      </c>
      <c r="BA479" s="58">
        <v>0</v>
      </c>
      <c r="BB479" s="58">
        <v>123060400</v>
      </c>
      <c r="BC479" s="58">
        <v>0</v>
      </c>
      <c r="BD479" s="58">
        <v>0</v>
      </c>
      <c r="BE479" s="58">
        <v>123060400</v>
      </c>
      <c r="BF479" s="58">
        <v>0</v>
      </c>
      <c r="BG479" s="72">
        <v>210</v>
      </c>
      <c r="BH479" s="72">
        <v>2073.3000000000002</v>
      </c>
      <c r="BI479" s="72">
        <v>1863.3000000000002</v>
      </c>
      <c r="BJ479" s="72">
        <v>887.28571428571445</v>
      </c>
      <c r="BK479" s="72">
        <v>2066.3000000000002</v>
      </c>
      <c r="BL479" s="72">
        <v>1856.3000000000002</v>
      </c>
      <c r="BM479" s="72">
        <v>883.95238095238096</v>
      </c>
      <c r="BN479" s="150" t="s">
        <v>1377</v>
      </c>
      <c r="BO479" s="72" t="s">
        <v>1475</v>
      </c>
    </row>
    <row r="480" spans="1:67" ht="27.6" customHeight="1">
      <c r="A480" s="55">
        <v>471</v>
      </c>
      <c r="B480" s="145" t="s">
        <v>390</v>
      </c>
      <c r="C480" s="147" t="s">
        <v>918</v>
      </c>
      <c r="D480" s="148" t="s">
        <v>632</v>
      </c>
      <c r="E480" s="145">
        <v>10</v>
      </c>
      <c r="F480" s="146" t="s">
        <v>1275</v>
      </c>
      <c r="G480" s="70">
        <v>80.899999999999991</v>
      </c>
      <c r="H480" s="57">
        <v>8292250</v>
      </c>
      <c r="I480" s="57">
        <v>0</v>
      </c>
      <c r="J480" s="57">
        <v>8292250</v>
      </c>
      <c r="K480" s="70">
        <v>47.2</v>
      </c>
      <c r="L480" s="57">
        <v>4838000</v>
      </c>
      <c r="M480" s="57">
        <v>0</v>
      </c>
      <c r="N480" s="57">
        <v>4838000</v>
      </c>
      <c r="O480" s="70">
        <v>0</v>
      </c>
      <c r="P480" s="57">
        <v>0</v>
      </c>
      <c r="Q480" s="57">
        <v>0</v>
      </c>
      <c r="R480" s="57">
        <v>0</v>
      </c>
      <c r="S480" s="70">
        <v>214.09999999999997</v>
      </c>
      <c r="T480" s="57">
        <v>21945249.999999996</v>
      </c>
      <c r="U480" s="57">
        <v>0</v>
      </c>
      <c r="V480" s="57">
        <v>21945249.999999996</v>
      </c>
      <c r="W480" s="57"/>
      <c r="X480" s="57"/>
      <c r="Y480" s="57"/>
      <c r="Z480" s="57">
        <v>239000</v>
      </c>
      <c r="AA480" s="57">
        <v>0</v>
      </c>
      <c r="AB480" s="57">
        <v>239000</v>
      </c>
      <c r="AC480" s="59">
        <v>160</v>
      </c>
      <c r="AD480" s="59">
        <v>8</v>
      </c>
      <c r="AE480" s="59">
        <v>0</v>
      </c>
      <c r="AF480" s="59">
        <v>0</v>
      </c>
      <c r="AG480" s="59">
        <v>160</v>
      </c>
      <c r="AH480" s="59">
        <v>8</v>
      </c>
      <c r="AI480" s="57">
        <v>8400000</v>
      </c>
      <c r="AJ480" s="57">
        <v>0</v>
      </c>
      <c r="AK480" s="58">
        <v>3150000</v>
      </c>
      <c r="AL480" s="57">
        <v>5250000</v>
      </c>
      <c r="AM480" s="57">
        <v>0</v>
      </c>
      <c r="AN480" s="70">
        <v>255</v>
      </c>
      <c r="AO480" s="70">
        <v>1419.65</v>
      </c>
      <c r="AP480" s="70">
        <v>0</v>
      </c>
      <c r="AQ480" s="57">
        <v>146825675</v>
      </c>
      <c r="AR480" s="57">
        <v>0</v>
      </c>
      <c r="AS480" s="57">
        <v>0</v>
      </c>
      <c r="AT480" s="57">
        <v>0</v>
      </c>
      <c r="AU480" s="57">
        <v>96850775</v>
      </c>
      <c r="AV480" s="58">
        <v>49974900</v>
      </c>
      <c r="AW480" s="58">
        <v>0</v>
      </c>
      <c r="AX480" s="58">
        <v>0</v>
      </c>
      <c r="AY480" s="57">
        <v>0</v>
      </c>
      <c r="AZ480" s="58">
        <v>0</v>
      </c>
      <c r="BA480" s="58">
        <v>0</v>
      </c>
      <c r="BB480" s="58">
        <v>82247150</v>
      </c>
      <c r="BC480" s="58">
        <v>0</v>
      </c>
      <c r="BD480" s="58">
        <v>0</v>
      </c>
      <c r="BE480" s="58">
        <v>82247150</v>
      </c>
      <c r="BF480" s="58">
        <v>0</v>
      </c>
      <c r="BG480" s="72">
        <v>255</v>
      </c>
      <c r="BH480" s="72">
        <v>1769.85</v>
      </c>
      <c r="BI480" s="72">
        <v>1514.85</v>
      </c>
      <c r="BJ480" s="72">
        <v>594.05882352941171</v>
      </c>
      <c r="BK480" s="72">
        <v>1761.85</v>
      </c>
      <c r="BL480" s="72">
        <v>1506.85</v>
      </c>
      <c r="BM480" s="72">
        <v>590.92156862745094</v>
      </c>
      <c r="BN480" s="150" t="s">
        <v>1377</v>
      </c>
      <c r="BO480" s="72" t="s">
        <v>1475</v>
      </c>
    </row>
    <row r="481" spans="1:67" ht="27.6" customHeight="1">
      <c r="A481" s="55">
        <v>472</v>
      </c>
      <c r="B481" s="145" t="s">
        <v>391</v>
      </c>
      <c r="C481" s="147" t="s">
        <v>1055</v>
      </c>
      <c r="D481" s="148" t="s">
        <v>665</v>
      </c>
      <c r="E481" s="145">
        <v>10</v>
      </c>
      <c r="F481" s="146" t="s">
        <v>1275</v>
      </c>
      <c r="G481" s="70">
        <v>0</v>
      </c>
      <c r="H481" s="57">
        <v>0</v>
      </c>
      <c r="I481" s="57">
        <v>0</v>
      </c>
      <c r="J481" s="57">
        <v>0</v>
      </c>
      <c r="K481" s="70">
        <v>0</v>
      </c>
      <c r="L481" s="57">
        <v>0</v>
      </c>
      <c r="M481" s="57">
        <v>0</v>
      </c>
      <c r="N481" s="57">
        <v>0</v>
      </c>
      <c r="O481" s="70">
        <v>289.19999999999993</v>
      </c>
      <c r="P481" s="57">
        <v>29642999.999999993</v>
      </c>
      <c r="Q481" s="57">
        <v>0</v>
      </c>
      <c r="R481" s="57">
        <v>29643000</v>
      </c>
      <c r="S481" s="70">
        <v>288.89999999999992</v>
      </c>
      <c r="T481" s="57">
        <v>29612249.999999993</v>
      </c>
      <c r="U481" s="57">
        <v>0</v>
      </c>
      <c r="V481" s="57">
        <v>29612249.999999985</v>
      </c>
      <c r="W481" s="57"/>
      <c r="X481" s="57"/>
      <c r="Y481" s="57"/>
      <c r="Z481" s="57">
        <v>239000</v>
      </c>
      <c r="AA481" s="57">
        <v>0</v>
      </c>
      <c r="AB481" s="57">
        <v>239000</v>
      </c>
      <c r="AC481" s="59">
        <v>160</v>
      </c>
      <c r="AD481" s="59">
        <v>8</v>
      </c>
      <c r="AE481" s="59">
        <v>0</v>
      </c>
      <c r="AF481" s="59">
        <v>0</v>
      </c>
      <c r="AG481" s="59">
        <v>160</v>
      </c>
      <c r="AH481" s="59">
        <v>8</v>
      </c>
      <c r="AI481" s="57">
        <v>8400000</v>
      </c>
      <c r="AJ481" s="57">
        <v>0</v>
      </c>
      <c r="AK481" s="58">
        <v>3150000</v>
      </c>
      <c r="AL481" s="57">
        <v>5250000</v>
      </c>
      <c r="AM481" s="57">
        <v>0</v>
      </c>
      <c r="AN481" s="70">
        <v>300</v>
      </c>
      <c r="AO481" s="70">
        <v>913.7</v>
      </c>
      <c r="AP481" s="70">
        <v>0</v>
      </c>
      <c r="AQ481" s="57">
        <v>78437150</v>
      </c>
      <c r="AR481" s="57">
        <v>0</v>
      </c>
      <c r="AS481" s="57">
        <v>0</v>
      </c>
      <c r="AT481" s="57">
        <v>0</v>
      </c>
      <c r="AU481" s="57">
        <v>43770200</v>
      </c>
      <c r="AV481" s="58">
        <v>34666950</v>
      </c>
      <c r="AW481" s="58">
        <v>0</v>
      </c>
      <c r="AX481" s="58">
        <v>0</v>
      </c>
      <c r="AY481" s="57">
        <v>0</v>
      </c>
      <c r="AZ481" s="58">
        <v>0</v>
      </c>
      <c r="BA481" s="58">
        <v>0</v>
      </c>
      <c r="BB481" s="58">
        <v>69768199.999999985</v>
      </c>
      <c r="BC481" s="58">
        <v>0</v>
      </c>
      <c r="BD481" s="58">
        <v>0</v>
      </c>
      <c r="BE481" s="58">
        <v>69768199.999999985</v>
      </c>
      <c r="BF481" s="58">
        <v>0</v>
      </c>
      <c r="BG481" s="72">
        <v>300</v>
      </c>
      <c r="BH481" s="72">
        <v>1499.8</v>
      </c>
      <c r="BI481" s="72">
        <v>1199.8</v>
      </c>
      <c r="BJ481" s="72">
        <v>399.93333333333328</v>
      </c>
      <c r="BK481" s="72">
        <v>1491.8</v>
      </c>
      <c r="BL481" s="72">
        <v>1191.8</v>
      </c>
      <c r="BM481" s="72">
        <v>397.26666666666665</v>
      </c>
      <c r="BN481" s="150" t="s">
        <v>1377</v>
      </c>
      <c r="BO481" s="72" t="s">
        <v>1475</v>
      </c>
    </row>
    <row r="482" spans="1:67" ht="27.6" customHeight="1">
      <c r="A482" s="55">
        <v>473</v>
      </c>
      <c r="B482" s="145" t="s">
        <v>392</v>
      </c>
      <c r="C482" s="147" t="s">
        <v>668</v>
      </c>
      <c r="D482" s="148" t="s">
        <v>1054</v>
      </c>
      <c r="E482" s="145">
        <v>10</v>
      </c>
      <c r="F482" s="146" t="s">
        <v>1275</v>
      </c>
      <c r="G482" s="70">
        <v>32.5</v>
      </c>
      <c r="H482" s="57">
        <v>3331250</v>
      </c>
      <c r="I482" s="57">
        <v>0</v>
      </c>
      <c r="J482" s="57">
        <v>3331250</v>
      </c>
      <c r="K482" s="70">
        <v>66.899999999999991</v>
      </c>
      <c r="L482" s="57">
        <v>6857250</v>
      </c>
      <c r="M482" s="57">
        <v>0</v>
      </c>
      <c r="N482" s="57">
        <v>6857250</v>
      </c>
      <c r="O482" s="70">
        <v>166.19999999999996</v>
      </c>
      <c r="P482" s="57">
        <v>17035499.999999996</v>
      </c>
      <c r="Q482" s="57">
        <v>0</v>
      </c>
      <c r="R482" s="57">
        <v>17035500</v>
      </c>
      <c r="S482" s="70">
        <v>215.00000000000003</v>
      </c>
      <c r="T482" s="57">
        <v>22037500.000000004</v>
      </c>
      <c r="U482" s="57">
        <v>0</v>
      </c>
      <c r="V482" s="57">
        <v>22037500</v>
      </c>
      <c r="W482" s="57"/>
      <c r="X482" s="57"/>
      <c r="Y482" s="57"/>
      <c r="Z482" s="57">
        <v>225000</v>
      </c>
      <c r="AA482" s="57">
        <v>0</v>
      </c>
      <c r="AB482" s="57">
        <v>225000</v>
      </c>
      <c r="AC482" s="59">
        <v>180</v>
      </c>
      <c r="AD482" s="59">
        <v>9</v>
      </c>
      <c r="AE482" s="59">
        <v>0</v>
      </c>
      <c r="AF482" s="59">
        <v>0</v>
      </c>
      <c r="AG482" s="59">
        <v>180</v>
      </c>
      <c r="AH482" s="59">
        <v>9</v>
      </c>
      <c r="AI482" s="57">
        <v>9450000</v>
      </c>
      <c r="AJ482" s="57">
        <v>0</v>
      </c>
      <c r="AK482" s="58">
        <v>4200000</v>
      </c>
      <c r="AL482" s="57">
        <v>5250000</v>
      </c>
      <c r="AM482" s="57">
        <v>0</v>
      </c>
      <c r="AN482" s="70">
        <v>300</v>
      </c>
      <c r="AO482" s="70">
        <v>914.6</v>
      </c>
      <c r="AP482" s="70">
        <v>0</v>
      </c>
      <c r="AQ482" s="57">
        <v>76342500</v>
      </c>
      <c r="AR482" s="57">
        <v>0</v>
      </c>
      <c r="AS482" s="57">
        <v>0</v>
      </c>
      <c r="AT482" s="57">
        <v>0</v>
      </c>
      <c r="AU482" s="57">
        <v>27163500</v>
      </c>
      <c r="AV482" s="58">
        <v>49179000</v>
      </c>
      <c r="AW482" s="58">
        <v>0</v>
      </c>
      <c r="AX482" s="58">
        <v>0</v>
      </c>
      <c r="AY482" s="57">
        <v>0</v>
      </c>
      <c r="AZ482" s="58">
        <v>0</v>
      </c>
      <c r="BA482" s="58">
        <v>0</v>
      </c>
      <c r="BB482" s="58">
        <v>83548750</v>
      </c>
      <c r="BC482" s="58">
        <v>0</v>
      </c>
      <c r="BD482" s="58">
        <v>0</v>
      </c>
      <c r="BE482" s="58">
        <v>83548750</v>
      </c>
      <c r="BF482" s="58">
        <v>0</v>
      </c>
      <c r="BG482" s="72">
        <v>300</v>
      </c>
      <c r="BH482" s="72">
        <v>1404.2</v>
      </c>
      <c r="BI482" s="72">
        <v>1104.2</v>
      </c>
      <c r="BJ482" s="72">
        <v>368.06666666666666</v>
      </c>
      <c r="BK482" s="72">
        <v>1395.2</v>
      </c>
      <c r="BL482" s="72">
        <v>1095.2</v>
      </c>
      <c r="BM482" s="72">
        <v>365.06666666666672</v>
      </c>
      <c r="BN482" s="150" t="s">
        <v>1377</v>
      </c>
      <c r="BO482" s="72" t="s">
        <v>1475</v>
      </c>
    </row>
    <row r="483" spans="1:67" ht="27.6" customHeight="1">
      <c r="A483" s="55">
        <v>474</v>
      </c>
      <c r="B483" s="145" t="s">
        <v>393</v>
      </c>
      <c r="C483" s="147" t="s">
        <v>612</v>
      </c>
      <c r="D483" s="148" t="s">
        <v>723</v>
      </c>
      <c r="E483" s="145">
        <v>10</v>
      </c>
      <c r="F483" s="146" t="s">
        <v>1276</v>
      </c>
      <c r="G483" s="70">
        <v>0</v>
      </c>
      <c r="H483" s="57">
        <v>0</v>
      </c>
      <c r="I483" s="57">
        <v>0</v>
      </c>
      <c r="J483" s="57">
        <v>0</v>
      </c>
      <c r="K483" s="70">
        <v>0</v>
      </c>
      <c r="L483" s="57">
        <v>0</v>
      </c>
      <c r="M483" s="57">
        <v>0</v>
      </c>
      <c r="N483" s="57">
        <v>0</v>
      </c>
      <c r="O483" s="70">
        <v>137.19999999999999</v>
      </c>
      <c r="P483" s="57">
        <v>14062999.999999998</v>
      </c>
      <c r="Q483" s="57">
        <v>0</v>
      </c>
      <c r="R483" s="57">
        <v>14063000</v>
      </c>
      <c r="S483" s="70">
        <v>272.5</v>
      </c>
      <c r="T483" s="57">
        <v>27931250</v>
      </c>
      <c r="U483" s="57">
        <v>0</v>
      </c>
      <c r="V483" s="57">
        <v>27931250</v>
      </c>
      <c r="W483" s="57"/>
      <c r="X483" s="57"/>
      <c r="Y483" s="57"/>
      <c r="Z483" s="57">
        <v>112500</v>
      </c>
      <c r="AA483" s="57">
        <v>0</v>
      </c>
      <c r="AB483" s="57">
        <v>112500</v>
      </c>
      <c r="AC483" s="59">
        <v>160</v>
      </c>
      <c r="AD483" s="59">
        <v>8</v>
      </c>
      <c r="AE483" s="59">
        <v>0</v>
      </c>
      <c r="AF483" s="59">
        <v>0</v>
      </c>
      <c r="AG483" s="59">
        <v>160</v>
      </c>
      <c r="AH483" s="59">
        <v>8</v>
      </c>
      <c r="AI483" s="57">
        <v>8400000</v>
      </c>
      <c r="AJ483" s="57">
        <v>0</v>
      </c>
      <c r="AK483" s="58">
        <v>4200000</v>
      </c>
      <c r="AL483" s="57">
        <v>4200000</v>
      </c>
      <c r="AM483" s="57">
        <v>0</v>
      </c>
      <c r="AN483" s="70">
        <v>300</v>
      </c>
      <c r="AO483" s="70">
        <v>479</v>
      </c>
      <c r="AP483" s="70">
        <v>0</v>
      </c>
      <c r="AQ483" s="57">
        <v>16536975</v>
      </c>
      <c r="AR483" s="57">
        <v>0</v>
      </c>
      <c r="AS483" s="57">
        <v>0</v>
      </c>
      <c r="AT483" s="57">
        <v>0</v>
      </c>
      <c r="AU483" s="57">
        <v>12462450</v>
      </c>
      <c r="AV483" s="58">
        <v>4074525</v>
      </c>
      <c r="AW483" s="58">
        <v>0</v>
      </c>
      <c r="AX483" s="58">
        <v>0</v>
      </c>
      <c r="AY483" s="57">
        <v>0</v>
      </c>
      <c r="AZ483" s="58">
        <v>0</v>
      </c>
      <c r="BA483" s="58">
        <v>0</v>
      </c>
      <c r="BB483" s="58">
        <v>36318275</v>
      </c>
      <c r="BC483" s="58">
        <v>0</v>
      </c>
      <c r="BD483" s="58">
        <v>0</v>
      </c>
      <c r="BE483" s="58">
        <v>36318275</v>
      </c>
      <c r="BF483" s="58">
        <v>0</v>
      </c>
      <c r="BG483" s="72">
        <v>300</v>
      </c>
      <c r="BH483" s="72">
        <v>896.7</v>
      </c>
      <c r="BI483" s="72">
        <v>596.70000000000005</v>
      </c>
      <c r="BJ483" s="72">
        <v>198.9</v>
      </c>
      <c r="BK483" s="72">
        <v>888.7</v>
      </c>
      <c r="BL483" s="72">
        <v>588.70000000000005</v>
      </c>
      <c r="BM483" s="72">
        <v>196.23333333333335</v>
      </c>
      <c r="BN483" s="150" t="s">
        <v>1378</v>
      </c>
      <c r="BO483" s="72" t="s">
        <v>1474</v>
      </c>
    </row>
    <row r="484" spans="1:67" ht="27.6" customHeight="1">
      <c r="A484" s="55">
        <v>475</v>
      </c>
      <c r="B484" s="145" t="s">
        <v>394</v>
      </c>
      <c r="C484" s="147" t="s">
        <v>646</v>
      </c>
      <c r="D484" s="148" t="s">
        <v>623</v>
      </c>
      <c r="E484" s="145">
        <v>10</v>
      </c>
      <c r="F484" s="146" t="s">
        <v>1276</v>
      </c>
      <c r="G484" s="70">
        <v>149.5</v>
      </c>
      <c r="H484" s="57">
        <v>15323750</v>
      </c>
      <c r="I484" s="57">
        <v>0</v>
      </c>
      <c r="J484" s="57">
        <v>15323750</v>
      </c>
      <c r="K484" s="70">
        <v>187.7</v>
      </c>
      <c r="L484" s="57">
        <v>19239250</v>
      </c>
      <c r="M484" s="57">
        <v>0</v>
      </c>
      <c r="N484" s="57">
        <v>19239250</v>
      </c>
      <c r="O484" s="70">
        <v>457.3</v>
      </c>
      <c r="P484" s="57">
        <v>46873250</v>
      </c>
      <c r="Q484" s="57">
        <v>0</v>
      </c>
      <c r="R484" s="57">
        <v>46873250</v>
      </c>
      <c r="S484" s="70">
        <v>321.10000000000008</v>
      </c>
      <c r="T484" s="57">
        <v>32912750.000000007</v>
      </c>
      <c r="U484" s="57">
        <v>0</v>
      </c>
      <c r="V484" s="57">
        <v>32912750</v>
      </c>
      <c r="W484" s="57"/>
      <c r="X484" s="57"/>
      <c r="Y484" s="57"/>
      <c r="Z484" s="57">
        <v>0</v>
      </c>
      <c r="AA484" s="57">
        <v>0</v>
      </c>
      <c r="AB484" s="57">
        <v>0</v>
      </c>
      <c r="AC484" s="59">
        <v>180</v>
      </c>
      <c r="AD484" s="59">
        <v>9</v>
      </c>
      <c r="AE484" s="59">
        <v>20</v>
      </c>
      <c r="AF484" s="59">
        <v>1</v>
      </c>
      <c r="AG484" s="59">
        <v>160</v>
      </c>
      <c r="AH484" s="59">
        <v>8</v>
      </c>
      <c r="AI484" s="57">
        <v>8400000</v>
      </c>
      <c r="AJ484" s="57">
        <v>0</v>
      </c>
      <c r="AK484" s="58">
        <v>4200000</v>
      </c>
      <c r="AL484" s="57">
        <v>4200000</v>
      </c>
      <c r="AM484" s="57">
        <v>0</v>
      </c>
      <c r="AN484" s="70">
        <v>300</v>
      </c>
      <c r="AO484" s="70">
        <v>284.20000000000005</v>
      </c>
      <c r="AP484" s="70">
        <v>0</v>
      </c>
      <c r="AQ484" s="57">
        <v>387660</v>
      </c>
      <c r="AR484" s="57">
        <v>0</v>
      </c>
      <c r="AS484" s="57">
        <v>0</v>
      </c>
      <c r="AT484" s="57">
        <v>0</v>
      </c>
      <c r="AU484" s="57">
        <v>0</v>
      </c>
      <c r="AV484" s="58">
        <v>387660</v>
      </c>
      <c r="AW484" s="58">
        <v>0</v>
      </c>
      <c r="AX484" s="58">
        <v>0</v>
      </c>
      <c r="AY484" s="57">
        <v>0</v>
      </c>
      <c r="AZ484" s="58">
        <v>0</v>
      </c>
      <c r="BA484" s="58">
        <v>0</v>
      </c>
      <c r="BB484" s="58">
        <v>56739660</v>
      </c>
      <c r="BC484" s="58">
        <v>0</v>
      </c>
      <c r="BD484" s="58">
        <v>0</v>
      </c>
      <c r="BE484" s="58">
        <v>56739660</v>
      </c>
      <c r="BF484" s="58">
        <v>0</v>
      </c>
      <c r="BG484" s="72">
        <v>300</v>
      </c>
      <c r="BH484" s="72">
        <v>1408.8000000000002</v>
      </c>
      <c r="BI484" s="72">
        <v>1108.8000000000002</v>
      </c>
      <c r="BJ484" s="72">
        <v>369.60000000000008</v>
      </c>
      <c r="BK484" s="72">
        <v>1399.8000000000002</v>
      </c>
      <c r="BL484" s="72">
        <v>1099.8000000000002</v>
      </c>
      <c r="BM484" s="72">
        <v>366.60000000000008</v>
      </c>
      <c r="BN484" s="150" t="s">
        <v>1378</v>
      </c>
      <c r="BO484" s="72" t="s">
        <v>1474</v>
      </c>
    </row>
    <row r="485" spans="1:67" ht="27.6" customHeight="1">
      <c r="A485" s="55">
        <v>476</v>
      </c>
      <c r="B485" s="145" t="s">
        <v>396</v>
      </c>
      <c r="C485" s="147" t="s">
        <v>660</v>
      </c>
      <c r="D485" s="148" t="s">
        <v>723</v>
      </c>
      <c r="E485" s="145">
        <v>10</v>
      </c>
      <c r="F485" s="146" t="s">
        <v>1276</v>
      </c>
      <c r="G485" s="70">
        <v>50.900000000000006</v>
      </c>
      <c r="H485" s="57">
        <v>5217250</v>
      </c>
      <c r="I485" s="57">
        <v>0</v>
      </c>
      <c r="J485" s="57">
        <v>5217250</v>
      </c>
      <c r="K485" s="70">
        <v>0</v>
      </c>
      <c r="L485" s="57">
        <v>0</v>
      </c>
      <c r="M485" s="57">
        <v>0</v>
      </c>
      <c r="N485" s="57">
        <v>0</v>
      </c>
      <c r="O485" s="70">
        <v>289.89999999999992</v>
      </c>
      <c r="P485" s="57">
        <v>29714749.999999993</v>
      </c>
      <c r="Q485" s="57">
        <v>0</v>
      </c>
      <c r="R485" s="57">
        <v>29714750</v>
      </c>
      <c r="S485" s="70">
        <v>291</v>
      </c>
      <c r="T485" s="57">
        <v>29827500</v>
      </c>
      <c r="U485" s="57">
        <v>0</v>
      </c>
      <c r="V485" s="57">
        <v>29827499.999999993</v>
      </c>
      <c r="W485" s="57"/>
      <c r="X485" s="57"/>
      <c r="Y485" s="57"/>
      <c r="Z485" s="57">
        <v>239000</v>
      </c>
      <c r="AA485" s="57">
        <v>0</v>
      </c>
      <c r="AB485" s="57">
        <v>239000</v>
      </c>
      <c r="AC485" s="59">
        <v>160</v>
      </c>
      <c r="AD485" s="59">
        <v>8</v>
      </c>
      <c r="AE485" s="59">
        <v>0</v>
      </c>
      <c r="AF485" s="59">
        <v>0</v>
      </c>
      <c r="AG485" s="59">
        <v>160</v>
      </c>
      <c r="AH485" s="59">
        <v>8</v>
      </c>
      <c r="AI485" s="57">
        <v>8400000</v>
      </c>
      <c r="AJ485" s="57">
        <v>0</v>
      </c>
      <c r="AK485" s="58">
        <v>4200000</v>
      </c>
      <c r="AL485" s="57">
        <v>4200000</v>
      </c>
      <c r="AM485" s="57">
        <v>0</v>
      </c>
      <c r="AN485" s="70">
        <v>240</v>
      </c>
      <c r="AO485" s="70">
        <v>381.4</v>
      </c>
      <c r="AP485" s="70">
        <v>0</v>
      </c>
      <c r="AQ485" s="57">
        <v>13877950</v>
      </c>
      <c r="AR485" s="57">
        <v>0</v>
      </c>
      <c r="AS485" s="57">
        <v>0</v>
      </c>
      <c r="AT485" s="57">
        <v>0</v>
      </c>
      <c r="AU485" s="57">
        <v>0</v>
      </c>
      <c r="AV485" s="58">
        <v>13877950</v>
      </c>
      <c r="AW485" s="58">
        <v>0</v>
      </c>
      <c r="AX485" s="58">
        <v>0</v>
      </c>
      <c r="AY485" s="57">
        <v>0</v>
      </c>
      <c r="AZ485" s="58">
        <v>0</v>
      </c>
      <c r="BA485" s="58">
        <v>0</v>
      </c>
      <c r="BB485" s="58">
        <v>48144449.999999993</v>
      </c>
      <c r="BC485" s="58">
        <v>0</v>
      </c>
      <c r="BD485" s="58">
        <v>0</v>
      </c>
      <c r="BE485" s="58">
        <v>48144449.999999993</v>
      </c>
      <c r="BF485" s="58">
        <v>0</v>
      </c>
      <c r="BG485" s="72">
        <v>240</v>
      </c>
      <c r="BH485" s="72">
        <v>1021.1999999999999</v>
      </c>
      <c r="BI485" s="72">
        <v>781.19999999999993</v>
      </c>
      <c r="BJ485" s="72">
        <v>325.5</v>
      </c>
      <c r="BK485" s="72">
        <v>1013.1999999999999</v>
      </c>
      <c r="BL485" s="72">
        <v>773.19999999999993</v>
      </c>
      <c r="BM485" s="72">
        <v>322.16666666666663</v>
      </c>
      <c r="BN485" s="150" t="s">
        <v>1378</v>
      </c>
      <c r="BO485" s="72" t="s">
        <v>1474</v>
      </c>
    </row>
    <row r="486" spans="1:67" ht="27.6" customHeight="1">
      <c r="A486" s="55">
        <v>477</v>
      </c>
      <c r="B486" s="145" t="s">
        <v>397</v>
      </c>
      <c r="C486" s="147" t="s">
        <v>1059</v>
      </c>
      <c r="D486" s="148" t="s">
        <v>659</v>
      </c>
      <c r="E486" s="145">
        <v>10</v>
      </c>
      <c r="F486" s="146" t="s">
        <v>1276</v>
      </c>
      <c r="G486" s="70">
        <v>0</v>
      </c>
      <c r="H486" s="57">
        <v>0</v>
      </c>
      <c r="I486" s="57">
        <v>0</v>
      </c>
      <c r="J486" s="57">
        <v>0</v>
      </c>
      <c r="K486" s="70">
        <v>0</v>
      </c>
      <c r="L486" s="57">
        <v>0</v>
      </c>
      <c r="M486" s="57">
        <v>0</v>
      </c>
      <c r="N486" s="57">
        <v>0</v>
      </c>
      <c r="O486" s="70">
        <v>75.199999999999989</v>
      </c>
      <c r="P486" s="57">
        <v>7707999.9999999991</v>
      </c>
      <c r="Q486" s="57">
        <v>0</v>
      </c>
      <c r="R486" s="57">
        <v>7708000</v>
      </c>
      <c r="S486" s="70">
        <v>45.1</v>
      </c>
      <c r="T486" s="57">
        <v>4622750</v>
      </c>
      <c r="U486" s="57">
        <v>0</v>
      </c>
      <c r="V486" s="57">
        <v>4622750</v>
      </c>
      <c r="W486" s="57"/>
      <c r="X486" s="57"/>
      <c r="Y486" s="57"/>
      <c r="Z486" s="57">
        <v>0</v>
      </c>
      <c r="AA486" s="57">
        <v>0</v>
      </c>
      <c r="AB486" s="57">
        <v>0</v>
      </c>
      <c r="AC486" s="59">
        <v>0</v>
      </c>
      <c r="AD486" s="59">
        <v>0</v>
      </c>
      <c r="AE486" s="59">
        <v>0</v>
      </c>
      <c r="AF486" s="59">
        <v>0</v>
      </c>
      <c r="AG486" s="59">
        <v>0</v>
      </c>
      <c r="AH486" s="59">
        <v>0</v>
      </c>
      <c r="AI486" s="57">
        <v>0</v>
      </c>
      <c r="AJ486" s="57">
        <v>0</v>
      </c>
      <c r="AK486" s="58">
        <v>0</v>
      </c>
      <c r="AL486" s="57">
        <v>0</v>
      </c>
      <c r="AM486" s="57">
        <v>0</v>
      </c>
      <c r="AN486" s="70">
        <v>300</v>
      </c>
      <c r="AO486" s="70">
        <v>76.599999999999994</v>
      </c>
      <c r="AP486" s="70">
        <v>0</v>
      </c>
      <c r="AQ486" s="57">
        <v>0</v>
      </c>
      <c r="AR486" s="57">
        <v>0</v>
      </c>
      <c r="AS486" s="57">
        <v>0</v>
      </c>
      <c r="AT486" s="57">
        <v>0</v>
      </c>
      <c r="AU486" s="57">
        <v>0</v>
      </c>
      <c r="AV486" s="58">
        <v>0</v>
      </c>
      <c r="AW486" s="58">
        <v>0</v>
      </c>
      <c r="AX486" s="58">
        <v>0</v>
      </c>
      <c r="AY486" s="57">
        <v>0</v>
      </c>
      <c r="AZ486" s="58">
        <v>0</v>
      </c>
      <c r="BA486" s="58">
        <v>0</v>
      </c>
      <c r="BB486" s="58">
        <v>4622750</v>
      </c>
      <c r="BC486" s="58">
        <v>0</v>
      </c>
      <c r="BD486" s="58">
        <v>0</v>
      </c>
      <c r="BE486" s="58">
        <v>4622750</v>
      </c>
      <c r="BF486" s="58">
        <v>0</v>
      </c>
      <c r="BG486" s="72">
        <v>300</v>
      </c>
      <c r="BH486" s="72">
        <v>196.89999999999998</v>
      </c>
      <c r="BI486" s="72">
        <v>0</v>
      </c>
      <c r="BJ486" s="72">
        <v>0</v>
      </c>
      <c r="BK486" s="72">
        <v>196.89999999999998</v>
      </c>
      <c r="BL486" s="72">
        <v>0</v>
      </c>
      <c r="BM486" s="72">
        <v>0</v>
      </c>
      <c r="BN486" s="150" t="s">
        <v>1378</v>
      </c>
      <c r="BO486" s="72" t="s">
        <v>1474</v>
      </c>
    </row>
    <row r="487" spans="1:67" ht="27.6" customHeight="1">
      <c r="A487" s="55">
        <v>478</v>
      </c>
      <c r="B487" s="145" t="s">
        <v>398</v>
      </c>
      <c r="C487" s="147" t="s">
        <v>772</v>
      </c>
      <c r="D487" s="148" t="s">
        <v>1058</v>
      </c>
      <c r="E487" s="145">
        <v>10</v>
      </c>
      <c r="F487" s="146" t="s">
        <v>1276</v>
      </c>
      <c r="G487" s="70">
        <v>0</v>
      </c>
      <c r="H487" s="57">
        <v>0</v>
      </c>
      <c r="I487" s="57">
        <v>0</v>
      </c>
      <c r="J487" s="57">
        <v>0</v>
      </c>
      <c r="K487" s="70">
        <v>52.1</v>
      </c>
      <c r="L487" s="57">
        <v>5340250</v>
      </c>
      <c r="M487" s="57">
        <v>0</v>
      </c>
      <c r="N487" s="57">
        <v>5340250</v>
      </c>
      <c r="O487" s="70">
        <v>319.39999999999992</v>
      </c>
      <c r="P487" s="57">
        <v>32738499.999999993</v>
      </c>
      <c r="Q487" s="57">
        <v>0</v>
      </c>
      <c r="R487" s="57">
        <v>32738500</v>
      </c>
      <c r="S487" s="70">
        <v>364.59999999999997</v>
      </c>
      <c r="T487" s="57">
        <v>37371500</v>
      </c>
      <c r="U487" s="57">
        <v>0</v>
      </c>
      <c r="V487" s="57">
        <v>37371500</v>
      </c>
      <c r="W487" s="57"/>
      <c r="X487" s="57"/>
      <c r="Y487" s="57"/>
      <c r="Z487" s="57">
        <v>239000</v>
      </c>
      <c r="AA487" s="57">
        <v>0</v>
      </c>
      <c r="AB487" s="57">
        <v>239000</v>
      </c>
      <c r="AC487" s="59">
        <v>180</v>
      </c>
      <c r="AD487" s="59">
        <v>9</v>
      </c>
      <c r="AE487" s="59">
        <v>0</v>
      </c>
      <c r="AF487" s="59">
        <v>0</v>
      </c>
      <c r="AG487" s="59">
        <v>180</v>
      </c>
      <c r="AH487" s="59">
        <v>9</v>
      </c>
      <c r="AI487" s="57">
        <v>9450000</v>
      </c>
      <c r="AJ487" s="57">
        <v>0</v>
      </c>
      <c r="AK487" s="58">
        <v>4200000</v>
      </c>
      <c r="AL487" s="57">
        <v>5250000</v>
      </c>
      <c r="AM487" s="57">
        <v>0</v>
      </c>
      <c r="AN487" s="70">
        <v>255</v>
      </c>
      <c r="AO487" s="70">
        <v>639.79999999999995</v>
      </c>
      <c r="AP487" s="70">
        <v>0</v>
      </c>
      <c r="AQ487" s="57">
        <v>35551425</v>
      </c>
      <c r="AR487" s="57">
        <v>0</v>
      </c>
      <c r="AS487" s="57">
        <v>0</v>
      </c>
      <c r="AT487" s="57">
        <v>0</v>
      </c>
      <c r="AU487" s="57">
        <v>44630600</v>
      </c>
      <c r="AV487" s="58">
        <v>0</v>
      </c>
      <c r="AW487" s="58">
        <v>9079175</v>
      </c>
      <c r="AX487" s="58">
        <v>0</v>
      </c>
      <c r="AY487" s="57">
        <v>0</v>
      </c>
      <c r="AZ487" s="58">
        <v>0</v>
      </c>
      <c r="BA487" s="58">
        <v>0</v>
      </c>
      <c r="BB487" s="58">
        <v>48200750</v>
      </c>
      <c r="BC487" s="58">
        <v>9079175</v>
      </c>
      <c r="BD487" s="58">
        <v>0</v>
      </c>
      <c r="BE487" s="58">
        <v>39121575</v>
      </c>
      <c r="BF487" s="58">
        <v>0</v>
      </c>
      <c r="BG487" s="72">
        <v>255</v>
      </c>
      <c r="BH487" s="72">
        <v>1384.8999999999999</v>
      </c>
      <c r="BI487" s="72">
        <v>1129.8999999999999</v>
      </c>
      <c r="BJ487" s="72">
        <v>443.09803921568624</v>
      </c>
      <c r="BK487" s="72">
        <v>1375.8999999999999</v>
      </c>
      <c r="BL487" s="72">
        <v>1120.8999999999999</v>
      </c>
      <c r="BM487" s="72">
        <v>439.56862745098039</v>
      </c>
      <c r="BN487" s="150" t="s">
        <v>1378</v>
      </c>
      <c r="BO487" s="72" t="s">
        <v>1475</v>
      </c>
    </row>
    <row r="488" spans="1:67" ht="27.6" customHeight="1">
      <c r="A488" s="55">
        <v>479</v>
      </c>
      <c r="B488" s="145" t="s">
        <v>400</v>
      </c>
      <c r="C488" s="147" t="s">
        <v>629</v>
      </c>
      <c r="D488" s="148" t="s">
        <v>742</v>
      </c>
      <c r="E488" s="145">
        <v>10</v>
      </c>
      <c r="F488" s="146" t="s">
        <v>1276</v>
      </c>
      <c r="G488" s="70">
        <v>16</v>
      </c>
      <c r="H488" s="57">
        <v>1640000</v>
      </c>
      <c r="I488" s="57">
        <v>0</v>
      </c>
      <c r="J488" s="57">
        <v>1640000</v>
      </c>
      <c r="K488" s="70">
        <v>0</v>
      </c>
      <c r="L488" s="57">
        <v>0</v>
      </c>
      <c r="M488" s="57">
        <v>0</v>
      </c>
      <c r="N488" s="57">
        <v>0</v>
      </c>
      <c r="O488" s="70">
        <v>0</v>
      </c>
      <c r="P488" s="57">
        <v>0</v>
      </c>
      <c r="Q488" s="57">
        <v>0</v>
      </c>
      <c r="R488" s="57">
        <v>0</v>
      </c>
      <c r="S488" s="70">
        <v>0</v>
      </c>
      <c r="T488" s="57">
        <v>0</v>
      </c>
      <c r="U488" s="57">
        <v>0</v>
      </c>
      <c r="V488" s="57">
        <v>0</v>
      </c>
      <c r="W488" s="57"/>
      <c r="X488" s="57"/>
      <c r="Y488" s="57"/>
      <c r="Z488" s="57">
        <v>0</v>
      </c>
      <c r="AA488" s="57">
        <v>0</v>
      </c>
      <c r="AB488" s="57">
        <v>0</v>
      </c>
      <c r="AC488" s="59">
        <v>0</v>
      </c>
      <c r="AD488" s="59">
        <v>0</v>
      </c>
      <c r="AE488" s="59">
        <v>0</v>
      </c>
      <c r="AF488" s="59">
        <v>0</v>
      </c>
      <c r="AG488" s="59">
        <v>0</v>
      </c>
      <c r="AH488" s="59">
        <v>0</v>
      </c>
      <c r="AI488" s="57">
        <v>0</v>
      </c>
      <c r="AJ488" s="57">
        <v>0</v>
      </c>
      <c r="AK488" s="58">
        <v>0</v>
      </c>
      <c r="AL488" s="57">
        <v>0</v>
      </c>
      <c r="AM488" s="57">
        <v>0</v>
      </c>
      <c r="AN488" s="70">
        <v>300</v>
      </c>
      <c r="AO488" s="70">
        <v>85</v>
      </c>
      <c r="AP488" s="70">
        <v>0</v>
      </c>
      <c r="AQ488" s="57">
        <v>0</v>
      </c>
      <c r="AR488" s="57">
        <v>0</v>
      </c>
      <c r="AS488" s="57">
        <v>0</v>
      </c>
      <c r="AT488" s="57">
        <v>0</v>
      </c>
      <c r="AU488" s="57">
        <v>0</v>
      </c>
      <c r="AV488" s="58">
        <v>0</v>
      </c>
      <c r="AW488" s="58">
        <v>0</v>
      </c>
      <c r="AX488" s="58">
        <v>0</v>
      </c>
      <c r="AY488" s="57">
        <v>0</v>
      </c>
      <c r="AZ488" s="58">
        <v>0</v>
      </c>
      <c r="BA488" s="58">
        <v>0</v>
      </c>
      <c r="BB488" s="58">
        <v>0</v>
      </c>
      <c r="BC488" s="58">
        <v>0</v>
      </c>
      <c r="BD488" s="58">
        <v>0</v>
      </c>
      <c r="BE488" s="58">
        <v>0</v>
      </c>
      <c r="BF488" s="58">
        <v>0</v>
      </c>
      <c r="BG488" s="72">
        <v>300</v>
      </c>
      <c r="BH488" s="72">
        <v>101</v>
      </c>
      <c r="BI488" s="72">
        <v>0</v>
      </c>
      <c r="BJ488" s="72">
        <v>0</v>
      </c>
      <c r="BK488" s="72">
        <v>101</v>
      </c>
      <c r="BL488" s="72">
        <v>0</v>
      </c>
      <c r="BM488" s="72">
        <v>0</v>
      </c>
      <c r="BN488" s="150" t="s">
        <v>1378</v>
      </c>
      <c r="BO488" s="72" t="s">
        <v>1474</v>
      </c>
    </row>
    <row r="489" spans="1:67" ht="27.6" customHeight="1">
      <c r="A489" s="55">
        <v>480</v>
      </c>
      <c r="B489" s="145" t="s">
        <v>401</v>
      </c>
      <c r="C489" s="147" t="s">
        <v>882</v>
      </c>
      <c r="D489" s="148" t="s">
        <v>659</v>
      </c>
      <c r="E489" s="145">
        <v>10</v>
      </c>
      <c r="F489" s="146" t="s">
        <v>1276</v>
      </c>
      <c r="G489" s="70">
        <v>31.1</v>
      </c>
      <c r="H489" s="57">
        <v>3187750</v>
      </c>
      <c r="I489" s="57">
        <v>0</v>
      </c>
      <c r="J489" s="57">
        <v>3187750</v>
      </c>
      <c r="K489" s="70">
        <v>0</v>
      </c>
      <c r="L489" s="57">
        <v>0</v>
      </c>
      <c r="M489" s="57">
        <v>0</v>
      </c>
      <c r="N489" s="57">
        <v>0</v>
      </c>
      <c r="O489" s="70">
        <v>30.3</v>
      </c>
      <c r="P489" s="57">
        <v>3105750</v>
      </c>
      <c r="Q489" s="57">
        <v>0</v>
      </c>
      <c r="R489" s="57">
        <v>3105750</v>
      </c>
      <c r="S489" s="70">
        <v>106</v>
      </c>
      <c r="T489" s="57">
        <v>10865000</v>
      </c>
      <c r="U489" s="57">
        <v>0</v>
      </c>
      <c r="V489" s="57">
        <v>10865000</v>
      </c>
      <c r="W489" s="57"/>
      <c r="X489" s="57"/>
      <c r="Y489" s="57"/>
      <c r="Z489" s="57">
        <v>112500</v>
      </c>
      <c r="AA489" s="57">
        <v>0</v>
      </c>
      <c r="AB489" s="57">
        <v>112500</v>
      </c>
      <c r="AC489" s="59">
        <v>180</v>
      </c>
      <c r="AD489" s="59">
        <v>9</v>
      </c>
      <c r="AE489" s="59">
        <v>0</v>
      </c>
      <c r="AF489" s="59">
        <v>0</v>
      </c>
      <c r="AG489" s="59">
        <v>180</v>
      </c>
      <c r="AH489" s="59">
        <v>9</v>
      </c>
      <c r="AI489" s="57">
        <v>9450000</v>
      </c>
      <c r="AJ489" s="57">
        <v>0</v>
      </c>
      <c r="AK489" s="58">
        <v>4200000</v>
      </c>
      <c r="AL489" s="57">
        <v>5250000</v>
      </c>
      <c r="AM489" s="57">
        <v>0</v>
      </c>
      <c r="AN489" s="70">
        <v>300</v>
      </c>
      <c r="AO489" s="70">
        <v>798.5</v>
      </c>
      <c r="AP489" s="70">
        <v>0</v>
      </c>
      <c r="AQ489" s="57">
        <v>45157500</v>
      </c>
      <c r="AR489" s="57">
        <v>0</v>
      </c>
      <c r="AS489" s="57">
        <v>0</v>
      </c>
      <c r="AT489" s="57">
        <v>0</v>
      </c>
      <c r="AU489" s="57">
        <v>27682200</v>
      </c>
      <c r="AV489" s="58">
        <v>17475300</v>
      </c>
      <c r="AW489" s="58">
        <v>0</v>
      </c>
      <c r="AX489" s="58">
        <v>0</v>
      </c>
      <c r="AY489" s="57">
        <v>0</v>
      </c>
      <c r="AZ489" s="58">
        <v>0</v>
      </c>
      <c r="BA489" s="58">
        <v>0</v>
      </c>
      <c r="BB489" s="58">
        <v>33702800</v>
      </c>
      <c r="BC489" s="58">
        <v>0</v>
      </c>
      <c r="BD489" s="58">
        <v>0</v>
      </c>
      <c r="BE489" s="58">
        <v>33702800</v>
      </c>
      <c r="BF489" s="58">
        <v>0</v>
      </c>
      <c r="BG489" s="72">
        <v>300</v>
      </c>
      <c r="BH489" s="72">
        <v>974.9</v>
      </c>
      <c r="BI489" s="72">
        <v>674.9</v>
      </c>
      <c r="BJ489" s="72">
        <v>224.96666666666667</v>
      </c>
      <c r="BK489" s="72">
        <v>965.9</v>
      </c>
      <c r="BL489" s="72">
        <v>665.9</v>
      </c>
      <c r="BM489" s="72">
        <v>221.96666666666664</v>
      </c>
      <c r="BN489" s="150" t="s">
        <v>1378</v>
      </c>
      <c r="BO489" s="72" t="s">
        <v>1475</v>
      </c>
    </row>
    <row r="490" spans="1:67" ht="27.6" customHeight="1">
      <c r="A490" s="55">
        <v>481</v>
      </c>
      <c r="B490" s="145" t="s">
        <v>404</v>
      </c>
      <c r="C490" s="147" t="s">
        <v>872</v>
      </c>
      <c r="D490" s="148" t="s">
        <v>1062</v>
      </c>
      <c r="E490" s="145">
        <v>10</v>
      </c>
      <c r="F490" s="146" t="s">
        <v>1276</v>
      </c>
      <c r="G490" s="70">
        <v>0</v>
      </c>
      <c r="H490" s="57">
        <v>0</v>
      </c>
      <c r="I490" s="57">
        <v>0</v>
      </c>
      <c r="J490" s="57">
        <v>0</v>
      </c>
      <c r="K490" s="70">
        <v>0</v>
      </c>
      <c r="L490" s="57">
        <v>0</v>
      </c>
      <c r="M490" s="57">
        <v>0</v>
      </c>
      <c r="N490" s="57">
        <v>0</v>
      </c>
      <c r="O490" s="70">
        <v>398.40000000000009</v>
      </c>
      <c r="P490" s="57">
        <v>40836000.000000007</v>
      </c>
      <c r="Q490" s="57">
        <v>0</v>
      </c>
      <c r="R490" s="57">
        <v>40836000</v>
      </c>
      <c r="S490" s="70">
        <v>318.09999999999997</v>
      </c>
      <c r="T490" s="57">
        <v>32605249.999999996</v>
      </c>
      <c r="U490" s="57">
        <v>0</v>
      </c>
      <c r="V490" s="57">
        <v>32605250</v>
      </c>
      <c r="W490" s="57"/>
      <c r="X490" s="57"/>
      <c r="Y490" s="57"/>
      <c r="Z490" s="57">
        <v>0</v>
      </c>
      <c r="AA490" s="57">
        <v>0</v>
      </c>
      <c r="AB490" s="57">
        <v>0</v>
      </c>
      <c r="AC490" s="59">
        <v>142</v>
      </c>
      <c r="AD490" s="59">
        <v>8</v>
      </c>
      <c r="AE490" s="59">
        <v>0</v>
      </c>
      <c r="AF490" s="59">
        <v>0</v>
      </c>
      <c r="AG490" s="59">
        <v>142</v>
      </c>
      <c r="AH490" s="59">
        <v>8</v>
      </c>
      <c r="AI490" s="57">
        <v>7200000</v>
      </c>
      <c r="AJ490" s="57">
        <v>0</v>
      </c>
      <c r="AK490" s="58">
        <v>3000000</v>
      </c>
      <c r="AL490" s="57">
        <v>4200000</v>
      </c>
      <c r="AM490" s="57">
        <v>0</v>
      </c>
      <c r="AN490" s="70">
        <v>210</v>
      </c>
      <c r="AO490" s="70">
        <v>286.2</v>
      </c>
      <c r="AP490" s="70">
        <v>57.5</v>
      </c>
      <c r="AQ490" s="57">
        <v>13121050</v>
      </c>
      <c r="AR490" s="57">
        <v>0</v>
      </c>
      <c r="AS490" s="57">
        <v>0</v>
      </c>
      <c r="AT490" s="57">
        <v>0</v>
      </c>
      <c r="AU490" s="57">
        <v>0</v>
      </c>
      <c r="AV490" s="58">
        <v>13121050</v>
      </c>
      <c r="AW490" s="58">
        <v>0</v>
      </c>
      <c r="AX490" s="58">
        <v>0</v>
      </c>
      <c r="AY490" s="57">
        <v>0</v>
      </c>
      <c r="AZ490" s="58">
        <v>0</v>
      </c>
      <c r="BA490" s="58">
        <v>0</v>
      </c>
      <c r="BB490" s="58">
        <v>49926300</v>
      </c>
      <c r="BC490" s="58">
        <v>0</v>
      </c>
      <c r="BD490" s="58">
        <v>0</v>
      </c>
      <c r="BE490" s="58">
        <v>49926300</v>
      </c>
      <c r="BF490" s="58">
        <v>0</v>
      </c>
      <c r="BG490" s="72">
        <v>210</v>
      </c>
      <c r="BH490" s="72">
        <v>1068.2</v>
      </c>
      <c r="BI490" s="72">
        <v>858.2</v>
      </c>
      <c r="BJ490" s="72">
        <v>408.66666666666669</v>
      </c>
      <c r="BK490" s="72">
        <v>1060.2</v>
      </c>
      <c r="BL490" s="72">
        <v>850.2</v>
      </c>
      <c r="BM490" s="72">
        <v>404.85714285714289</v>
      </c>
      <c r="BN490" s="150" t="s">
        <v>1378</v>
      </c>
      <c r="BO490" s="72" t="s">
        <v>1474</v>
      </c>
    </row>
    <row r="491" spans="1:67" ht="27.6" customHeight="1">
      <c r="A491" s="55">
        <v>482</v>
      </c>
      <c r="B491" s="145" t="s">
        <v>403</v>
      </c>
      <c r="C491" s="147" t="s">
        <v>1060</v>
      </c>
      <c r="D491" s="148" t="s">
        <v>632</v>
      </c>
      <c r="E491" s="145">
        <v>10</v>
      </c>
      <c r="F491" s="146" t="s">
        <v>1276</v>
      </c>
      <c r="G491" s="70">
        <v>0</v>
      </c>
      <c r="H491" s="57">
        <v>0</v>
      </c>
      <c r="I491" s="57">
        <v>0</v>
      </c>
      <c r="J491" s="57">
        <v>0</v>
      </c>
      <c r="K491" s="70">
        <v>0</v>
      </c>
      <c r="L491" s="57">
        <v>0</v>
      </c>
      <c r="M491" s="57">
        <v>0</v>
      </c>
      <c r="N491" s="57">
        <v>0</v>
      </c>
      <c r="O491" s="70">
        <v>0</v>
      </c>
      <c r="P491" s="57">
        <v>0</v>
      </c>
      <c r="Q491" s="57">
        <v>0</v>
      </c>
      <c r="R491" s="57">
        <v>0</v>
      </c>
      <c r="S491" s="70">
        <v>0</v>
      </c>
      <c r="T491" s="57">
        <v>0</v>
      </c>
      <c r="U491" s="57">
        <v>0</v>
      </c>
      <c r="V491" s="57">
        <v>0</v>
      </c>
      <c r="W491" s="57"/>
      <c r="X491" s="57"/>
      <c r="Y491" s="57"/>
      <c r="Z491" s="57">
        <v>0</v>
      </c>
      <c r="AA491" s="57">
        <v>0</v>
      </c>
      <c r="AB491" s="57">
        <v>0</v>
      </c>
      <c r="AC491" s="59">
        <v>200</v>
      </c>
      <c r="AD491" s="59">
        <v>10</v>
      </c>
      <c r="AE491" s="59">
        <v>20</v>
      </c>
      <c r="AF491" s="59">
        <v>1</v>
      </c>
      <c r="AG491" s="59">
        <v>180</v>
      </c>
      <c r="AH491" s="59">
        <v>9</v>
      </c>
      <c r="AI491" s="57">
        <v>9450000</v>
      </c>
      <c r="AJ491" s="57">
        <v>0</v>
      </c>
      <c r="AK491" s="58">
        <v>5250000</v>
      </c>
      <c r="AL491" s="57">
        <v>4200000</v>
      </c>
      <c r="AM491" s="57">
        <v>0</v>
      </c>
      <c r="AN491" s="70">
        <v>300</v>
      </c>
      <c r="AO491" s="70">
        <v>295</v>
      </c>
      <c r="AP491" s="70">
        <v>0</v>
      </c>
      <c r="AQ491" s="57">
        <v>1385475</v>
      </c>
      <c r="AR491" s="57">
        <v>0</v>
      </c>
      <c r="AS491" s="57">
        <v>0</v>
      </c>
      <c r="AT491" s="57">
        <v>0</v>
      </c>
      <c r="AU491" s="57">
        <v>0</v>
      </c>
      <c r="AV491" s="58">
        <v>1385475</v>
      </c>
      <c r="AW491" s="58">
        <v>0</v>
      </c>
      <c r="AX491" s="58">
        <v>0</v>
      </c>
      <c r="AY491" s="57">
        <v>0</v>
      </c>
      <c r="AZ491" s="58">
        <v>0</v>
      </c>
      <c r="BA491" s="58">
        <v>0</v>
      </c>
      <c r="BB491" s="58">
        <v>5585475</v>
      </c>
      <c r="BC491" s="58">
        <v>0</v>
      </c>
      <c r="BD491" s="58">
        <v>0</v>
      </c>
      <c r="BE491" s="58">
        <v>5585475</v>
      </c>
      <c r="BF491" s="58">
        <v>0</v>
      </c>
      <c r="BG491" s="72">
        <v>300</v>
      </c>
      <c r="BH491" s="72">
        <v>305</v>
      </c>
      <c r="BI491" s="72">
        <v>5</v>
      </c>
      <c r="BJ491" s="72">
        <v>1.6666666666666667</v>
      </c>
      <c r="BK491" s="72">
        <v>295</v>
      </c>
      <c r="BL491" s="72">
        <v>0</v>
      </c>
      <c r="BM491" s="72">
        <v>0</v>
      </c>
      <c r="BN491" s="150" t="s">
        <v>1378</v>
      </c>
      <c r="BO491" s="72" t="s">
        <v>1474</v>
      </c>
    </row>
    <row r="492" spans="1:67" ht="27.6" customHeight="1">
      <c r="A492" s="55">
        <v>483</v>
      </c>
      <c r="B492" s="145" t="s">
        <v>395</v>
      </c>
      <c r="C492" s="147" t="s">
        <v>1061</v>
      </c>
      <c r="D492" s="148" t="s">
        <v>624</v>
      </c>
      <c r="E492" s="145">
        <v>10</v>
      </c>
      <c r="F492" s="146" t="s">
        <v>1277</v>
      </c>
      <c r="G492" s="70">
        <v>0</v>
      </c>
      <c r="H492" s="57">
        <v>0</v>
      </c>
      <c r="I492" s="57">
        <v>0</v>
      </c>
      <c r="J492" s="57">
        <v>0</v>
      </c>
      <c r="K492" s="70">
        <v>0</v>
      </c>
      <c r="L492" s="57">
        <v>0</v>
      </c>
      <c r="M492" s="57">
        <v>0</v>
      </c>
      <c r="N492" s="57">
        <v>0</v>
      </c>
      <c r="O492" s="70">
        <v>0</v>
      </c>
      <c r="P492" s="57">
        <v>0</v>
      </c>
      <c r="Q492" s="57">
        <v>0</v>
      </c>
      <c r="R492" s="57">
        <v>0</v>
      </c>
      <c r="S492" s="70">
        <v>90.600000000000009</v>
      </c>
      <c r="T492" s="57">
        <v>9286500</v>
      </c>
      <c r="U492" s="57">
        <v>0</v>
      </c>
      <c r="V492" s="57">
        <v>9286500</v>
      </c>
      <c r="W492" s="57"/>
      <c r="X492" s="57"/>
      <c r="Y492" s="57"/>
      <c r="Z492" s="57">
        <v>0</v>
      </c>
      <c r="AA492" s="57">
        <v>0</v>
      </c>
      <c r="AB492" s="57">
        <v>0</v>
      </c>
      <c r="AC492" s="59">
        <v>132</v>
      </c>
      <c r="AD492" s="59">
        <v>7</v>
      </c>
      <c r="AE492" s="59">
        <v>0</v>
      </c>
      <c r="AF492" s="59">
        <v>0</v>
      </c>
      <c r="AG492" s="59">
        <v>132</v>
      </c>
      <c r="AH492" s="59">
        <v>7</v>
      </c>
      <c r="AI492" s="57">
        <v>6900000</v>
      </c>
      <c r="AJ492" s="57">
        <v>0</v>
      </c>
      <c r="AK492" s="58">
        <v>2700000</v>
      </c>
      <c r="AL492" s="57">
        <v>4200000</v>
      </c>
      <c r="AM492" s="57">
        <v>0</v>
      </c>
      <c r="AN492" s="70">
        <v>180</v>
      </c>
      <c r="AO492" s="70">
        <v>800.6</v>
      </c>
      <c r="AP492" s="70">
        <v>37.1</v>
      </c>
      <c r="AQ492" s="57">
        <v>86245150</v>
      </c>
      <c r="AR492" s="57">
        <v>0</v>
      </c>
      <c r="AS492" s="57">
        <v>0</v>
      </c>
      <c r="AT492" s="57">
        <v>0</v>
      </c>
      <c r="AU492" s="57">
        <v>46929650</v>
      </c>
      <c r="AV492" s="58">
        <v>39315500</v>
      </c>
      <c r="AW492" s="58">
        <v>0</v>
      </c>
      <c r="AX492" s="58">
        <v>0</v>
      </c>
      <c r="AY492" s="57">
        <v>0</v>
      </c>
      <c r="AZ492" s="58">
        <v>0</v>
      </c>
      <c r="BA492" s="58">
        <v>0</v>
      </c>
      <c r="BB492" s="58">
        <v>52802000</v>
      </c>
      <c r="BC492" s="58">
        <v>0</v>
      </c>
      <c r="BD492" s="58">
        <v>0</v>
      </c>
      <c r="BE492" s="58">
        <v>52802000</v>
      </c>
      <c r="BF492" s="58">
        <v>0</v>
      </c>
      <c r="BG492" s="72">
        <v>180</v>
      </c>
      <c r="BH492" s="72">
        <v>935.30000000000007</v>
      </c>
      <c r="BI492" s="72">
        <v>755.30000000000007</v>
      </c>
      <c r="BJ492" s="72">
        <v>419.61111111111114</v>
      </c>
      <c r="BK492" s="72">
        <v>928.30000000000007</v>
      </c>
      <c r="BL492" s="72">
        <v>748.30000000000007</v>
      </c>
      <c r="BM492" s="72">
        <v>415.72222222222229</v>
      </c>
      <c r="BN492" s="150" t="s">
        <v>1379</v>
      </c>
      <c r="BO492" s="72" t="s">
        <v>1475</v>
      </c>
    </row>
    <row r="493" spans="1:67" ht="27.6" customHeight="1">
      <c r="A493" s="55">
        <v>484</v>
      </c>
      <c r="B493" s="145" t="s">
        <v>407</v>
      </c>
      <c r="C493" s="147" t="s">
        <v>612</v>
      </c>
      <c r="D493" s="148" t="s">
        <v>710</v>
      </c>
      <c r="E493" s="145">
        <v>10</v>
      </c>
      <c r="F493" s="146" t="s">
        <v>1277</v>
      </c>
      <c r="G493" s="70">
        <v>0</v>
      </c>
      <c r="H493" s="57">
        <v>0</v>
      </c>
      <c r="I493" s="57">
        <v>0</v>
      </c>
      <c r="J493" s="57">
        <v>0</v>
      </c>
      <c r="K493" s="70">
        <v>0</v>
      </c>
      <c r="L493" s="57">
        <v>0</v>
      </c>
      <c r="M493" s="57">
        <v>0</v>
      </c>
      <c r="N493" s="57">
        <v>0</v>
      </c>
      <c r="O493" s="70">
        <v>120.89999999999999</v>
      </c>
      <c r="P493" s="57">
        <v>12392250</v>
      </c>
      <c r="Q493" s="57">
        <v>0</v>
      </c>
      <c r="R493" s="57">
        <v>12392250</v>
      </c>
      <c r="S493" s="70">
        <v>258.39999999999992</v>
      </c>
      <c r="T493" s="57">
        <v>26485999.999999993</v>
      </c>
      <c r="U493" s="57">
        <v>0</v>
      </c>
      <c r="V493" s="57">
        <v>26485999.999999993</v>
      </c>
      <c r="W493" s="57"/>
      <c r="X493" s="57"/>
      <c r="Y493" s="57"/>
      <c r="Z493" s="57">
        <v>225000</v>
      </c>
      <c r="AA493" s="57">
        <v>0</v>
      </c>
      <c r="AB493" s="57">
        <v>225000</v>
      </c>
      <c r="AC493" s="59">
        <v>180</v>
      </c>
      <c r="AD493" s="59">
        <v>9</v>
      </c>
      <c r="AE493" s="59">
        <v>0</v>
      </c>
      <c r="AF493" s="59">
        <v>0</v>
      </c>
      <c r="AG493" s="59">
        <v>180</v>
      </c>
      <c r="AH493" s="59">
        <v>9</v>
      </c>
      <c r="AI493" s="57">
        <v>9450000</v>
      </c>
      <c r="AJ493" s="57">
        <v>0</v>
      </c>
      <c r="AK493" s="58">
        <v>4200000</v>
      </c>
      <c r="AL493" s="57">
        <v>5250000</v>
      </c>
      <c r="AM493" s="57">
        <v>0</v>
      </c>
      <c r="AN493" s="70">
        <v>300</v>
      </c>
      <c r="AO493" s="70">
        <v>922.5</v>
      </c>
      <c r="AP493" s="70">
        <v>0</v>
      </c>
      <c r="AQ493" s="57">
        <v>77231250</v>
      </c>
      <c r="AR493" s="57">
        <v>0</v>
      </c>
      <c r="AS493" s="57">
        <v>0</v>
      </c>
      <c r="AT493" s="57">
        <v>0</v>
      </c>
      <c r="AU493" s="57">
        <v>8995350</v>
      </c>
      <c r="AV493" s="58">
        <v>68235900</v>
      </c>
      <c r="AW493" s="58">
        <v>0</v>
      </c>
      <c r="AX493" s="58">
        <v>0</v>
      </c>
      <c r="AY493" s="57">
        <v>0</v>
      </c>
      <c r="AZ493" s="58">
        <v>0</v>
      </c>
      <c r="BA493" s="58">
        <v>0</v>
      </c>
      <c r="BB493" s="58">
        <v>100196900</v>
      </c>
      <c r="BC493" s="58">
        <v>0</v>
      </c>
      <c r="BD493" s="58">
        <v>0</v>
      </c>
      <c r="BE493" s="58">
        <v>100196900</v>
      </c>
      <c r="BF493" s="58">
        <v>0</v>
      </c>
      <c r="BG493" s="72">
        <v>300</v>
      </c>
      <c r="BH493" s="72">
        <v>1310.8</v>
      </c>
      <c r="BI493" s="72">
        <v>1010.8</v>
      </c>
      <c r="BJ493" s="72">
        <v>336.93333333333328</v>
      </c>
      <c r="BK493" s="72">
        <v>1301.8</v>
      </c>
      <c r="BL493" s="72">
        <v>1001.8</v>
      </c>
      <c r="BM493" s="72">
        <v>333.93333333333334</v>
      </c>
      <c r="BN493" s="150" t="s">
        <v>1379</v>
      </c>
      <c r="BO493" s="72" t="s">
        <v>1475</v>
      </c>
    </row>
    <row r="494" spans="1:67" ht="27.6" customHeight="1">
      <c r="A494" s="55">
        <v>485</v>
      </c>
      <c r="B494" s="145" t="s">
        <v>376</v>
      </c>
      <c r="C494" s="147" t="s">
        <v>714</v>
      </c>
      <c r="D494" s="148" t="s">
        <v>635</v>
      </c>
      <c r="E494" s="145">
        <v>10</v>
      </c>
      <c r="F494" s="146" t="s">
        <v>1277</v>
      </c>
      <c r="G494" s="70">
        <v>53.7</v>
      </c>
      <c r="H494" s="57">
        <v>5504250</v>
      </c>
      <c r="I494" s="57">
        <v>0</v>
      </c>
      <c r="J494" s="57">
        <v>5504250</v>
      </c>
      <c r="K494" s="70">
        <v>61.9</v>
      </c>
      <c r="L494" s="57">
        <v>6344750</v>
      </c>
      <c r="M494" s="57">
        <v>0</v>
      </c>
      <c r="N494" s="57">
        <v>6344750</v>
      </c>
      <c r="O494" s="70">
        <v>198.49999999999994</v>
      </c>
      <c r="P494" s="57">
        <v>20346249.999999993</v>
      </c>
      <c r="Q494" s="57">
        <v>0</v>
      </c>
      <c r="R494" s="57">
        <v>20346250</v>
      </c>
      <c r="S494" s="70">
        <v>349.59999999999997</v>
      </c>
      <c r="T494" s="57">
        <v>35834000</v>
      </c>
      <c r="U494" s="57">
        <v>0</v>
      </c>
      <c r="V494" s="57">
        <v>35833999.999999993</v>
      </c>
      <c r="W494" s="57"/>
      <c r="X494" s="57"/>
      <c r="Y494" s="57"/>
      <c r="Z494" s="57">
        <v>112500</v>
      </c>
      <c r="AA494" s="57">
        <v>0</v>
      </c>
      <c r="AB494" s="57">
        <v>112500</v>
      </c>
      <c r="AC494" s="59">
        <v>180</v>
      </c>
      <c r="AD494" s="59">
        <v>9</v>
      </c>
      <c r="AE494" s="59">
        <v>60</v>
      </c>
      <c r="AF494" s="59">
        <v>3</v>
      </c>
      <c r="AG494" s="59">
        <v>120</v>
      </c>
      <c r="AH494" s="59">
        <v>6</v>
      </c>
      <c r="AI494" s="57">
        <v>6300000</v>
      </c>
      <c r="AJ494" s="57">
        <v>0</v>
      </c>
      <c r="AK494" s="58">
        <v>4200000</v>
      </c>
      <c r="AL494" s="57">
        <v>2100000</v>
      </c>
      <c r="AM494" s="57">
        <v>0</v>
      </c>
      <c r="AN494" s="70">
        <v>300</v>
      </c>
      <c r="AO494" s="70">
        <v>248.8</v>
      </c>
      <c r="AP494" s="70">
        <v>0</v>
      </c>
      <c r="AQ494" s="57">
        <v>1201200</v>
      </c>
      <c r="AR494" s="57">
        <v>0</v>
      </c>
      <c r="AS494" s="57">
        <v>0</v>
      </c>
      <c r="AT494" s="57">
        <v>0</v>
      </c>
      <c r="AU494" s="57">
        <v>0</v>
      </c>
      <c r="AV494" s="58">
        <v>1201200</v>
      </c>
      <c r="AW494" s="58">
        <v>0</v>
      </c>
      <c r="AX494" s="58">
        <v>0</v>
      </c>
      <c r="AY494" s="57">
        <v>0</v>
      </c>
      <c r="AZ494" s="58">
        <v>0</v>
      </c>
      <c r="BA494" s="58">
        <v>0</v>
      </c>
      <c r="BB494" s="58">
        <v>45592449.999999993</v>
      </c>
      <c r="BC494" s="58">
        <v>0</v>
      </c>
      <c r="BD494" s="58">
        <v>0</v>
      </c>
      <c r="BE494" s="58">
        <v>45592449.999999993</v>
      </c>
      <c r="BF494" s="58">
        <v>0</v>
      </c>
      <c r="BG494" s="72">
        <v>300</v>
      </c>
      <c r="BH494" s="72">
        <v>921.49999999999977</v>
      </c>
      <c r="BI494" s="72">
        <v>621.49999999999977</v>
      </c>
      <c r="BJ494" s="72">
        <v>207.1666666666666</v>
      </c>
      <c r="BK494" s="72">
        <v>912.49999999999977</v>
      </c>
      <c r="BL494" s="72">
        <v>612.49999999999977</v>
      </c>
      <c r="BM494" s="72">
        <v>204.1666666666666</v>
      </c>
      <c r="BN494" s="150" t="s">
        <v>1379</v>
      </c>
      <c r="BO494" s="72" t="s">
        <v>1474</v>
      </c>
    </row>
    <row r="495" spans="1:67" ht="27.6" customHeight="1">
      <c r="A495" s="55">
        <v>486</v>
      </c>
      <c r="B495" s="145" t="s">
        <v>399</v>
      </c>
      <c r="C495" s="147" t="s">
        <v>612</v>
      </c>
      <c r="D495" s="148" t="s">
        <v>1004</v>
      </c>
      <c r="E495" s="145">
        <v>10</v>
      </c>
      <c r="F495" s="146" t="s">
        <v>1277</v>
      </c>
      <c r="G495" s="70">
        <v>0</v>
      </c>
      <c r="H495" s="57">
        <v>0</v>
      </c>
      <c r="I495" s="57">
        <v>0</v>
      </c>
      <c r="J495" s="57">
        <v>0</v>
      </c>
      <c r="K495" s="70">
        <v>0</v>
      </c>
      <c r="L495" s="57">
        <v>0</v>
      </c>
      <c r="M495" s="57">
        <v>0</v>
      </c>
      <c r="N495" s="57">
        <v>0</v>
      </c>
      <c r="O495" s="70">
        <v>30.1</v>
      </c>
      <c r="P495" s="57">
        <v>3085250</v>
      </c>
      <c r="Q495" s="57">
        <v>0</v>
      </c>
      <c r="R495" s="57">
        <v>3085250</v>
      </c>
      <c r="S495" s="70">
        <v>45.6</v>
      </c>
      <c r="T495" s="57">
        <v>4674000</v>
      </c>
      <c r="U495" s="57">
        <v>0</v>
      </c>
      <c r="V495" s="57">
        <v>4674000</v>
      </c>
      <c r="W495" s="57"/>
      <c r="X495" s="57"/>
      <c r="Y495" s="57"/>
      <c r="Z495" s="57">
        <v>119500</v>
      </c>
      <c r="AA495" s="57">
        <v>0</v>
      </c>
      <c r="AB495" s="57">
        <v>119500</v>
      </c>
      <c r="AC495" s="59">
        <v>180</v>
      </c>
      <c r="AD495" s="59">
        <v>9</v>
      </c>
      <c r="AE495" s="59">
        <v>0</v>
      </c>
      <c r="AF495" s="59">
        <v>0</v>
      </c>
      <c r="AG495" s="59">
        <v>180</v>
      </c>
      <c r="AH495" s="59">
        <v>9</v>
      </c>
      <c r="AI495" s="57">
        <v>9450000</v>
      </c>
      <c r="AJ495" s="57">
        <v>0</v>
      </c>
      <c r="AK495" s="58">
        <v>4200000</v>
      </c>
      <c r="AL495" s="57">
        <v>5250000</v>
      </c>
      <c r="AM495" s="57">
        <v>0</v>
      </c>
      <c r="AN495" s="70">
        <v>255</v>
      </c>
      <c r="AO495" s="70">
        <v>729.5</v>
      </c>
      <c r="AP495" s="70">
        <v>0</v>
      </c>
      <c r="AQ495" s="57">
        <v>61802750</v>
      </c>
      <c r="AR495" s="57">
        <v>0</v>
      </c>
      <c r="AS495" s="57">
        <v>0</v>
      </c>
      <c r="AT495" s="57">
        <v>0</v>
      </c>
      <c r="AU495" s="57">
        <v>26344500</v>
      </c>
      <c r="AV495" s="58">
        <v>35458250</v>
      </c>
      <c r="AW495" s="58">
        <v>0</v>
      </c>
      <c r="AX495" s="58">
        <v>0</v>
      </c>
      <c r="AY495" s="57">
        <v>0</v>
      </c>
      <c r="AZ495" s="58">
        <v>0</v>
      </c>
      <c r="BA495" s="58">
        <v>0</v>
      </c>
      <c r="BB495" s="58">
        <v>45501750</v>
      </c>
      <c r="BC495" s="58">
        <v>0</v>
      </c>
      <c r="BD495" s="58">
        <v>0</v>
      </c>
      <c r="BE495" s="58">
        <v>45501750</v>
      </c>
      <c r="BF495" s="58">
        <v>0</v>
      </c>
      <c r="BG495" s="72">
        <v>255</v>
      </c>
      <c r="BH495" s="72">
        <v>814.2</v>
      </c>
      <c r="BI495" s="72">
        <v>559.20000000000005</v>
      </c>
      <c r="BJ495" s="72">
        <v>219.29411764705887</v>
      </c>
      <c r="BK495" s="72">
        <v>805.2</v>
      </c>
      <c r="BL495" s="72">
        <v>550.20000000000005</v>
      </c>
      <c r="BM495" s="72">
        <v>215.76470588235296</v>
      </c>
      <c r="BN495" s="150" t="s">
        <v>1379</v>
      </c>
      <c r="BO495" s="72" t="s">
        <v>1475</v>
      </c>
    </row>
    <row r="496" spans="1:67" ht="27.6" customHeight="1">
      <c r="A496" s="55">
        <v>487</v>
      </c>
      <c r="B496" s="145" t="s">
        <v>402</v>
      </c>
      <c r="C496" s="147" t="s">
        <v>1063</v>
      </c>
      <c r="D496" s="148" t="s">
        <v>632</v>
      </c>
      <c r="E496" s="145">
        <v>10</v>
      </c>
      <c r="F496" s="146" t="s">
        <v>1277</v>
      </c>
      <c r="G496" s="70">
        <v>51.199999999999996</v>
      </c>
      <c r="H496" s="57">
        <v>5248000</v>
      </c>
      <c r="I496" s="57">
        <v>0</v>
      </c>
      <c r="J496" s="57">
        <v>5248000</v>
      </c>
      <c r="K496" s="70">
        <v>0</v>
      </c>
      <c r="L496" s="57">
        <v>0</v>
      </c>
      <c r="M496" s="57">
        <v>0</v>
      </c>
      <c r="N496" s="57">
        <v>0</v>
      </c>
      <c r="O496" s="70">
        <v>45.1</v>
      </c>
      <c r="P496" s="57">
        <v>4622750</v>
      </c>
      <c r="Q496" s="57">
        <v>0</v>
      </c>
      <c r="R496" s="57">
        <v>4622750</v>
      </c>
      <c r="S496" s="70">
        <v>76.2</v>
      </c>
      <c r="T496" s="57">
        <v>7810500</v>
      </c>
      <c r="U496" s="57">
        <v>0</v>
      </c>
      <c r="V496" s="57">
        <v>7810500</v>
      </c>
      <c r="W496" s="57"/>
      <c r="X496" s="57"/>
      <c r="Y496" s="57"/>
      <c r="Z496" s="57">
        <v>225000</v>
      </c>
      <c r="AA496" s="57">
        <v>0</v>
      </c>
      <c r="AB496" s="57">
        <v>225000</v>
      </c>
      <c r="AC496" s="59">
        <v>160</v>
      </c>
      <c r="AD496" s="59">
        <v>8</v>
      </c>
      <c r="AE496" s="59">
        <v>0</v>
      </c>
      <c r="AF496" s="59">
        <v>0</v>
      </c>
      <c r="AG496" s="59">
        <v>160</v>
      </c>
      <c r="AH496" s="59">
        <v>8</v>
      </c>
      <c r="AI496" s="57">
        <v>8400000</v>
      </c>
      <c r="AJ496" s="57">
        <v>0</v>
      </c>
      <c r="AK496" s="58">
        <v>4200000</v>
      </c>
      <c r="AL496" s="57">
        <v>4200000</v>
      </c>
      <c r="AM496" s="57">
        <v>0</v>
      </c>
      <c r="AN496" s="70">
        <v>300</v>
      </c>
      <c r="AO496" s="70">
        <v>1018.1</v>
      </c>
      <c r="AP496" s="70">
        <v>0</v>
      </c>
      <c r="AQ496" s="57">
        <v>87986250</v>
      </c>
      <c r="AR496" s="57">
        <v>0</v>
      </c>
      <c r="AS496" s="57">
        <v>0</v>
      </c>
      <c r="AT496" s="57">
        <v>0</v>
      </c>
      <c r="AU496" s="57">
        <v>43897500</v>
      </c>
      <c r="AV496" s="58">
        <v>44088750</v>
      </c>
      <c r="AW496" s="58">
        <v>0</v>
      </c>
      <c r="AX496" s="58">
        <v>0</v>
      </c>
      <c r="AY496" s="57">
        <v>0</v>
      </c>
      <c r="AZ496" s="58">
        <v>0</v>
      </c>
      <c r="BA496" s="58">
        <v>0</v>
      </c>
      <c r="BB496" s="58">
        <v>56324250</v>
      </c>
      <c r="BC496" s="58">
        <v>0</v>
      </c>
      <c r="BD496" s="58">
        <v>0</v>
      </c>
      <c r="BE496" s="58">
        <v>56324250</v>
      </c>
      <c r="BF496" s="58">
        <v>0</v>
      </c>
      <c r="BG496" s="72">
        <v>300</v>
      </c>
      <c r="BH496" s="72">
        <v>1198.5999999999999</v>
      </c>
      <c r="BI496" s="72">
        <v>898.59999999999991</v>
      </c>
      <c r="BJ496" s="72">
        <v>299.5333333333333</v>
      </c>
      <c r="BK496" s="72">
        <v>1190.5999999999999</v>
      </c>
      <c r="BL496" s="72">
        <v>890.59999999999991</v>
      </c>
      <c r="BM496" s="72">
        <v>296.86666666666667</v>
      </c>
      <c r="BN496" s="150" t="s">
        <v>1379</v>
      </c>
      <c r="BO496" s="72" t="s">
        <v>1475</v>
      </c>
    </row>
    <row r="497" spans="1:67" ht="27.6" customHeight="1">
      <c r="A497" s="55">
        <v>488</v>
      </c>
      <c r="B497" s="145" t="s">
        <v>410</v>
      </c>
      <c r="C497" s="147" t="s">
        <v>612</v>
      </c>
      <c r="D497" s="148" t="s">
        <v>1460</v>
      </c>
      <c r="E497" s="145">
        <v>11</v>
      </c>
      <c r="F497" s="146" t="s">
        <v>1278</v>
      </c>
      <c r="G497" s="70">
        <v>0</v>
      </c>
      <c r="H497" s="57">
        <v>0</v>
      </c>
      <c r="I497" s="57">
        <v>0</v>
      </c>
      <c r="J497" s="57">
        <v>0</v>
      </c>
      <c r="K497" s="70">
        <v>52.300000000000004</v>
      </c>
      <c r="L497" s="57">
        <v>5360750</v>
      </c>
      <c r="M497" s="57">
        <v>0</v>
      </c>
      <c r="N497" s="57">
        <v>5360750</v>
      </c>
      <c r="O497" s="70">
        <v>182.69999999999996</v>
      </c>
      <c r="P497" s="57">
        <v>18726749.999999996</v>
      </c>
      <c r="Q497" s="57">
        <v>0</v>
      </c>
      <c r="R497" s="57">
        <v>18726750</v>
      </c>
      <c r="S497" s="70">
        <v>212.8</v>
      </c>
      <c r="T497" s="57">
        <v>21812000</v>
      </c>
      <c r="U497" s="57">
        <v>0</v>
      </c>
      <c r="V497" s="57">
        <v>21812000</v>
      </c>
      <c r="W497" s="57"/>
      <c r="X497" s="57"/>
      <c r="Y497" s="57"/>
      <c r="Z497" s="57">
        <v>239000</v>
      </c>
      <c r="AA497" s="57">
        <v>0</v>
      </c>
      <c r="AB497" s="57">
        <v>239000</v>
      </c>
      <c r="AC497" s="59">
        <v>1060</v>
      </c>
      <c r="AD497" s="59">
        <v>51</v>
      </c>
      <c r="AE497" s="59">
        <v>0</v>
      </c>
      <c r="AF497" s="59">
        <v>0</v>
      </c>
      <c r="AG497" s="59">
        <v>1060</v>
      </c>
      <c r="AH497" s="59">
        <v>51</v>
      </c>
      <c r="AI497" s="57">
        <v>55500000</v>
      </c>
      <c r="AJ497" s="57">
        <v>0</v>
      </c>
      <c r="AK497" s="58">
        <v>10500000</v>
      </c>
      <c r="AL497" s="57">
        <v>45000000</v>
      </c>
      <c r="AM497" s="57">
        <v>0</v>
      </c>
      <c r="AN497" s="70">
        <v>255</v>
      </c>
      <c r="AO497" s="70">
        <v>1209.5999999999999</v>
      </c>
      <c r="AP497" s="70">
        <v>121.5</v>
      </c>
      <c r="AQ497" s="57">
        <v>136243950</v>
      </c>
      <c r="AR497" s="57">
        <v>0</v>
      </c>
      <c r="AS497" s="57">
        <v>0</v>
      </c>
      <c r="AT497" s="57">
        <v>0</v>
      </c>
      <c r="AU497" s="57">
        <v>68212600</v>
      </c>
      <c r="AV497" s="58">
        <v>68031350</v>
      </c>
      <c r="AW497" s="58">
        <v>0</v>
      </c>
      <c r="AX497" s="58">
        <v>0</v>
      </c>
      <c r="AY497" s="57">
        <v>0</v>
      </c>
      <c r="AZ497" s="58">
        <v>0</v>
      </c>
      <c r="BA497" s="58">
        <v>0</v>
      </c>
      <c r="BB497" s="58">
        <v>140443100</v>
      </c>
      <c r="BC497" s="58">
        <v>0</v>
      </c>
      <c r="BD497" s="58">
        <v>0</v>
      </c>
      <c r="BE497" s="58">
        <v>140443100</v>
      </c>
      <c r="BF497" s="58">
        <v>0</v>
      </c>
      <c r="BG497" s="72">
        <v>255</v>
      </c>
      <c r="BH497" s="72">
        <v>1829.8999999999999</v>
      </c>
      <c r="BI497" s="72">
        <v>1574.8999999999999</v>
      </c>
      <c r="BJ497" s="72">
        <v>617.60784313725492</v>
      </c>
      <c r="BK497" s="72">
        <v>1778.8999999999999</v>
      </c>
      <c r="BL497" s="72">
        <v>1523.8999999999999</v>
      </c>
      <c r="BM497" s="72">
        <v>597.6078431372548</v>
      </c>
      <c r="BN497" s="150" t="s">
        <v>1380</v>
      </c>
      <c r="BO497" s="72" t="s">
        <v>1475</v>
      </c>
    </row>
    <row r="498" spans="1:67" ht="27.6" customHeight="1">
      <c r="A498" s="55">
        <v>489</v>
      </c>
      <c r="B498" s="145" t="s">
        <v>411</v>
      </c>
      <c r="C498" s="147" t="s">
        <v>1065</v>
      </c>
      <c r="D498" s="148" t="s">
        <v>626</v>
      </c>
      <c r="E498" s="145">
        <v>11</v>
      </c>
      <c r="F498" s="146" t="s">
        <v>1278</v>
      </c>
      <c r="G498" s="70">
        <v>34.799999999999997</v>
      </c>
      <c r="H498" s="57">
        <v>3567000</v>
      </c>
      <c r="I498" s="57">
        <v>0</v>
      </c>
      <c r="J498" s="57">
        <v>3567000</v>
      </c>
      <c r="K498" s="70">
        <v>0</v>
      </c>
      <c r="L498" s="57">
        <v>0</v>
      </c>
      <c r="M498" s="57">
        <v>0</v>
      </c>
      <c r="N498" s="57">
        <v>0</v>
      </c>
      <c r="O498" s="70">
        <v>31.1</v>
      </c>
      <c r="P498" s="57">
        <v>3187750</v>
      </c>
      <c r="Q498" s="57">
        <v>0</v>
      </c>
      <c r="R498" s="57">
        <v>3187750</v>
      </c>
      <c r="S498" s="70">
        <v>166.6</v>
      </c>
      <c r="T498" s="57">
        <v>17076500</v>
      </c>
      <c r="U498" s="57">
        <v>0</v>
      </c>
      <c r="V498" s="57">
        <v>17076500</v>
      </c>
      <c r="W498" s="57"/>
      <c r="X498" s="57"/>
      <c r="Y498" s="57"/>
      <c r="Z498" s="57">
        <v>0</v>
      </c>
      <c r="AA498" s="57">
        <v>0</v>
      </c>
      <c r="AB498" s="57">
        <v>0</v>
      </c>
      <c r="AC498" s="59">
        <v>890</v>
      </c>
      <c r="AD498" s="59">
        <v>44</v>
      </c>
      <c r="AE498" s="59">
        <v>0</v>
      </c>
      <c r="AF498" s="59">
        <v>0</v>
      </c>
      <c r="AG498" s="59">
        <v>890</v>
      </c>
      <c r="AH498" s="59">
        <v>44</v>
      </c>
      <c r="AI498" s="57">
        <v>46550000</v>
      </c>
      <c r="AJ498" s="57">
        <v>0</v>
      </c>
      <c r="AK498" s="58">
        <v>9850000</v>
      </c>
      <c r="AL498" s="57">
        <v>36700000</v>
      </c>
      <c r="AM498" s="57">
        <v>0</v>
      </c>
      <c r="AN498" s="70">
        <v>210</v>
      </c>
      <c r="AO498" s="70">
        <v>830.6</v>
      </c>
      <c r="AP498" s="70">
        <v>90.3</v>
      </c>
      <c r="AQ498" s="57">
        <v>92602550</v>
      </c>
      <c r="AR498" s="57">
        <v>0</v>
      </c>
      <c r="AS498" s="57">
        <v>0</v>
      </c>
      <c r="AT498" s="57">
        <v>0</v>
      </c>
      <c r="AU498" s="57">
        <v>40440500</v>
      </c>
      <c r="AV498" s="58">
        <v>52162050</v>
      </c>
      <c r="AW498" s="58">
        <v>0</v>
      </c>
      <c r="AX498" s="58">
        <v>0</v>
      </c>
      <c r="AY498" s="57">
        <v>0</v>
      </c>
      <c r="AZ498" s="58">
        <v>0</v>
      </c>
      <c r="BA498" s="58">
        <v>0</v>
      </c>
      <c r="BB498" s="58">
        <v>105938550</v>
      </c>
      <c r="BC498" s="58">
        <v>0</v>
      </c>
      <c r="BD498" s="58">
        <v>0</v>
      </c>
      <c r="BE498" s="58">
        <v>105938550</v>
      </c>
      <c r="BF498" s="58">
        <v>0</v>
      </c>
      <c r="BG498" s="72">
        <v>210</v>
      </c>
      <c r="BH498" s="72">
        <v>1197.3999999999999</v>
      </c>
      <c r="BI498" s="72">
        <v>987.39999999999986</v>
      </c>
      <c r="BJ498" s="72">
        <v>470.19047619047615</v>
      </c>
      <c r="BK498" s="72">
        <v>1153.3999999999999</v>
      </c>
      <c r="BL498" s="72">
        <v>943.39999999999986</v>
      </c>
      <c r="BM498" s="72">
        <v>449.23809523809518</v>
      </c>
      <c r="BN498" s="150" t="s">
        <v>1380</v>
      </c>
      <c r="BO498" s="72" t="s">
        <v>1475</v>
      </c>
    </row>
    <row r="499" spans="1:67" ht="27.6" customHeight="1">
      <c r="A499" s="55">
        <v>490</v>
      </c>
      <c r="B499" s="145" t="s">
        <v>412</v>
      </c>
      <c r="C499" s="147" t="s">
        <v>1066</v>
      </c>
      <c r="D499" s="148" t="s">
        <v>946</v>
      </c>
      <c r="E499" s="145">
        <v>11</v>
      </c>
      <c r="F499" s="146" t="s">
        <v>1278</v>
      </c>
      <c r="G499" s="70">
        <v>0</v>
      </c>
      <c r="H499" s="57">
        <v>0</v>
      </c>
      <c r="I499" s="57">
        <v>0</v>
      </c>
      <c r="J499" s="57">
        <v>0</v>
      </c>
      <c r="K499" s="70">
        <v>0</v>
      </c>
      <c r="L499" s="57">
        <v>0</v>
      </c>
      <c r="M499" s="57">
        <v>0</v>
      </c>
      <c r="N499" s="57">
        <v>0</v>
      </c>
      <c r="O499" s="70">
        <v>121.4</v>
      </c>
      <c r="P499" s="57">
        <v>12443500</v>
      </c>
      <c r="Q499" s="57">
        <v>0</v>
      </c>
      <c r="R499" s="57">
        <v>12443500</v>
      </c>
      <c r="S499" s="70">
        <v>91.200000000000017</v>
      </c>
      <c r="T499" s="57">
        <v>9348000.0000000019</v>
      </c>
      <c r="U499" s="57">
        <v>0</v>
      </c>
      <c r="V499" s="57">
        <v>9348000</v>
      </c>
      <c r="W499" s="57"/>
      <c r="X499" s="57"/>
      <c r="Y499" s="57"/>
      <c r="Z499" s="57">
        <v>119500</v>
      </c>
      <c r="AA499" s="57">
        <v>0</v>
      </c>
      <c r="AB499" s="57">
        <v>119500</v>
      </c>
      <c r="AC499" s="59">
        <v>720</v>
      </c>
      <c r="AD499" s="59">
        <v>36</v>
      </c>
      <c r="AE499" s="59">
        <v>0</v>
      </c>
      <c r="AF499" s="59">
        <v>0</v>
      </c>
      <c r="AG499" s="59">
        <v>720</v>
      </c>
      <c r="AH499" s="59">
        <v>36</v>
      </c>
      <c r="AI499" s="57">
        <v>37800000</v>
      </c>
      <c r="AJ499" s="57">
        <v>0</v>
      </c>
      <c r="AK499" s="58">
        <v>5250000</v>
      </c>
      <c r="AL499" s="57">
        <v>32550000</v>
      </c>
      <c r="AM499" s="57">
        <v>0</v>
      </c>
      <c r="AN499" s="70">
        <v>105</v>
      </c>
      <c r="AO499" s="70">
        <v>1027.8000000000002</v>
      </c>
      <c r="AP499" s="70">
        <v>0</v>
      </c>
      <c r="AQ499" s="57">
        <v>115374600</v>
      </c>
      <c r="AR499" s="57">
        <v>0</v>
      </c>
      <c r="AS499" s="57">
        <v>0</v>
      </c>
      <c r="AT499" s="57">
        <v>0</v>
      </c>
      <c r="AU499" s="57">
        <v>66367650</v>
      </c>
      <c r="AV499" s="58">
        <v>49006950</v>
      </c>
      <c r="AW499" s="58">
        <v>0</v>
      </c>
      <c r="AX499" s="58">
        <v>0</v>
      </c>
      <c r="AY499" s="57">
        <v>0</v>
      </c>
      <c r="AZ499" s="58">
        <v>0</v>
      </c>
      <c r="BA499" s="58">
        <v>0</v>
      </c>
      <c r="BB499" s="58">
        <v>91024450</v>
      </c>
      <c r="BC499" s="58">
        <v>0</v>
      </c>
      <c r="BD499" s="58">
        <v>0</v>
      </c>
      <c r="BE499" s="58">
        <v>91024450</v>
      </c>
      <c r="BF499" s="58">
        <v>0</v>
      </c>
      <c r="BG499" s="72">
        <v>105</v>
      </c>
      <c r="BH499" s="72">
        <v>1276.4000000000001</v>
      </c>
      <c r="BI499" s="72">
        <v>1171.4000000000001</v>
      </c>
      <c r="BJ499" s="72">
        <v>1115.6190476190477</v>
      </c>
      <c r="BK499" s="72">
        <v>1240.4000000000001</v>
      </c>
      <c r="BL499" s="72">
        <v>1135.4000000000001</v>
      </c>
      <c r="BM499" s="72">
        <v>1081.3333333333335</v>
      </c>
      <c r="BN499" s="150" t="s">
        <v>1380</v>
      </c>
      <c r="BO499" s="72" t="s">
        <v>1475</v>
      </c>
    </row>
    <row r="500" spans="1:67" ht="27.6" customHeight="1">
      <c r="A500" s="55">
        <v>491</v>
      </c>
      <c r="B500" s="145" t="s">
        <v>413</v>
      </c>
      <c r="C500" s="147" t="s">
        <v>1056</v>
      </c>
      <c r="D500" s="148" t="s">
        <v>866</v>
      </c>
      <c r="E500" s="145">
        <v>11</v>
      </c>
      <c r="F500" s="146" t="s">
        <v>1278</v>
      </c>
      <c r="G500" s="70">
        <v>52</v>
      </c>
      <c r="H500" s="57">
        <v>5330000</v>
      </c>
      <c r="I500" s="57">
        <v>0</v>
      </c>
      <c r="J500" s="57">
        <v>5330000</v>
      </c>
      <c r="K500" s="70">
        <v>0</v>
      </c>
      <c r="L500" s="57">
        <v>0</v>
      </c>
      <c r="M500" s="57">
        <v>0</v>
      </c>
      <c r="N500" s="57">
        <v>0</v>
      </c>
      <c r="O500" s="70">
        <v>182.29999999999995</v>
      </c>
      <c r="P500" s="57">
        <v>18685749.999999996</v>
      </c>
      <c r="Q500" s="57">
        <v>0</v>
      </c>
      <c r="R500" s="57">
        <v>18685750</v>
      </c>
      <c r="S500" s="70">
        <v>227.6</v>
      </c>
      <c r="T500" s="57">
        <v>23329000</v>
      </c>
      <c r="U500" s="57">
        <v>0</v>
      </c>
      <c r="V500" s="57">
        <v>23329000</v>
      </c>
      <c r="W500" s="57"/>
      <c r="X500" s="57"/>
      <c r="Y500" s="57"/>
      <c r="Z500" s="57">
        <v>239000</v>
      </c>
      <c r="AA500" s="57">
        <v>0</v>
      </c>
      <c r="AB500" s="57">
        <v>239000</v>
      </c>
      <c r="AC500" s="59">
        <v>620</v>
      </c>
      <c r="AD500" s="59">
        <v>30</v>
      </c>
      <c r="AE500" s="59">
        <v>0</v>
      </c>
      <c r="AF500" s="59">
        <v>0</v>
      </c>
      <c r="AG500" s="59">
        <v>620</v>
      </c>
      <c r="AH500" s="59">
        <v>30</v>
      </c>
      <c r="AI500" s="57">
        <v>32550000</v>
      </c>
      <c r="AJ500" s="57">
        <v>0</v>
      </c>
      <c r="AK500" s="58">
        <v>10500000</v>
      </c>
      <c r="AL500" s="57">
        <v>22050000</v>
      </c>
      <c r="AM500" s="57">
        <v>0</v>
      </c>
      <c r="AN500" s="70">
        <v>240</v>
      </c>
      <c r="AO500" s="70">
        <v>830.3</v>
      </c>
      <c r="AP500" s="70">
        <v>0</v>
      </c>
      <c r="AQ500" s="57">
        <v>80740850</v>
      </c>
      <c r="AR500" s="57">
        <v>0</v>
      </c>
      <c r="AS500" s="57">
        <v>0</v>
      </c>
      <c r="AT500" s="57">
        <v>0</v>
      </c>
      <c r="AU500" s="57">
        <v>20139200</v>
      </c>
      <c r="AV500" s="58">
        <v>60601650</v>
      </c>
      <c r="AW500" s="58">
        <v>0</v>
      </c>
      <c r="AX500" s="58">
        <v>0</v>
      </c>
      <c r="AY500" s="57">
        <v>0</v>
      </c>
      <c r="AZ500" s="58">
        <v>0</v>
      </c>
      <c r="BA500" s="58">
        <v>0</v>
      </c>
      <c r="BB500" s="58">
        <v>106219650</v>
      </c>
      <c r="BC500" s="58">
        <v>0</v>
      </c>
      <c r="BD500" s="58">
        <v>0</v>
      </c>
      <c r="BE500" s="58">
        <v>106219650</v>
      </c>
      <c r="BF500" s="58">
        <v>0</v>
      </c>
      <c r="BG500" s="72">
        <v>240</v>
      </c>
      <c r="BH500" s="72">
        <v>1322.1999999999998</v>
      </c>
      <c r="BI500" s="72">
        <v>1082.1999999999998</v>
      </c>
      <c r="BJ500" s="72">
        <v>450.91666666666663</v>
      </c>
      <c r="BK500" s="72">
        <v>1292.1999999999998</v>
      </c>
      <c r="BL500" s="72">
        <v>1052.1999999999998</v>
      </c>
      <c r="BM500" s="72">
        <v>438.41666666666663</v>
      </c>
      <c r="BN500" s="150" t="s">
        <v>1380</v>
      </c>
      <c r="BO500" s="72" t="s">
        <v>1475</v>
      </c>
    </row>
    <row r="501" spans="1:67" ht="27.6" customHeight="1">
      <c r="A501" s="55">
        <v>492</v>
      </c>
      <c r="B501" s="145" t="s">
        <v>414</v>
      </c>
      <c r="C501" s="147" t="s">
        <v>1064</v>
      </c>
      <c r="D501" s="148" t="s">
        <v>775</v>
      </c>
      <c r="E501" s="145">
        <v>11</v>
      </c>
      <c r="F501" s="146" t="s">
        <v>1278</v>
      </c>
      <c r="G501" s="70">
        <v>0</v>
      </c>
      <c r="H501" s="57">
        <v>0</v>
      </c>
      <c r="I501" s="57">
        <v>0</v>
      </c>
      <c r="J501" s="57">
        <v>0</v>
      </c>
      <c r="K501" s="70">
        <v>0</v>
      </c>
      <c r="L501" s="57">
        <v>0</v>
      </c>
      <c r="M501" s="57">
        <v>0</v>
      </c>
      <c r="N501" s="57">
        <v>0</v>
      </c>
      <c r="O501" s="70">
        <v>91</v>
      </c>
      <c r="P501" s="57">
        <v>9327500</v>
      </c>
      <c r="Q501" s="57">
        <v>0</v>
      </c>
      <c r="R501" s="57">
        <v>9327500</v>
      </c>
      <c r="S501" s="70">
        <v>90.7</v>
      </c>
      <c r="T501" s="57">
        <v>9296750</v>
      </c>
      <c r="U501" s="57">
        <v>0</v>
      </c>
      <c r="V501" s="57">
        <v>9296750</v>
      </c>
      <c r="W501" s="57"/>
      <c r="X501" s="57"/>
      <c r="Y501" s="57"/>
      <c r="Z501" s="57">
        <v>0</v>
      </c>
      <c r="AA501" s="57">
        <v>0</v>
      </c>
      <c r="AB501" s="57">
        <v>0</v>
      </c>
      <c r="AC501" s="59">
        <v>400</v>
      </c>
      <c r="AD501" s="59">
        <v>20</v>
      </c>
      <c r="AE501" s="59">
        <v>0</v>
      </c>
      <c r="AF501" s="59">
        <v>0</v>
      </c>
      <c r="AG501" s="59">
        <v>400</v>
      </c>
      <c r="AH501" s="59">
        <v>20</v>
      </c>
      <c r="AI501" s="57">
        <v>21000000</v>
      </c>
      <c r="AJ501" s="57">
        <v>0</v>
      </c>
      <c r="AK501" s="58">
        <v>3150000</v>
      </c>
      <c r="AL501" s="57">
        <v>17850000</v>
      </c>
      <c r="AM501" s="57">
        <v>0</v>
      </c>
      <c r="AN501" s="70">
        <v>90</v>
      </c>
      <c r="AO501" s="70">
        <v>586.9</v>
      </c>
      <c r="AP501" s="70">
        <v>16.599999999999998</v>
      </c>
      <c r="AQ501" s="57">
        <v>69013250</v>
      </c>
      <c r="AR501" s="57">
        <v>0</v>
      </c>
      <c r="AS501" s="57">
        <v>0</v>
      </c>
      <c r="AT501" s="57">
        <v>0</v>
      </c>
      <c r="AU501" s="57">
        <v>23259600</v>
      </c>
      <c r="AV501" s="58">
        <v>45753650</v>
      </c>
      <c r="AW501" s="58">
        <v>0</v>
      </c>
      <c r="AX501" s="58">
        <v>0</v>
      </c>
      <c r="AY501" s="57">
        <v>0</v>
      </c>
      <c r="AZ501" s="58">
        <v>0</v>
      </c>
      <c r="BA501" s="58">
        <v>0</v>
      </c>
      <c r="BB501" s="58">
        <v>72900400</v>
      </c>
      <c r="BC501" s="58">
        <v>0</v>
      </c>
      <c r="BD501" s="58">
        <v>0</v>
      </c>
      <c r="BE501" s="58">
        <v>72900400</v>
      </c>
      <c r="BF501" s="58">
        <v>0</v>
      </c>
      <c r="BG501" s="72">
        <v>90</v>
      </c>
      <c r="BH501" s="72">
        <v>805.19999999999993</v>
      </c>
      <c r="BI501" s="72">
        <v>715.19999999999993</v>
      </c>
      <c r="BJ501" s="72">
        <v>794.66666666666663</v>
      </c>
      <c r="BK501" s="72">
        <v>785.19999999999993</v>
      </c>
      <c r="BL501" s="72">
        <v>695.19999999999993</v>
      </c>
      <c r="BM501" s="72">
        <v>772.44444444444434</v>
      </c>
      <c r="BN501" s="150" t="s">
        <v>1380</v>
      </c>
      <c r="BO501" s="72" t="s">
        <v>1475</v>
      </c>
    </row>
    <row r="502" spans="1:67" ht="27.6" customHeight="1">
      <c r="A502" s="55">
        <v>493</v>
      </c>
      <c r="B502" s="145" t="s">
        <v>415</v>
      </c>
      <c r="C502" s="147" t="s">
        <v>638</v>
      </c>
      <c r="D502" s="148" t="s">
        <v>1068</v>
      </c>
      <c r="E502" s="145">
        <v>11</v>
      </c>
      <c r="F502" s="146" t="s">
        <v>1278</v>
      </c>
      <c r="G502" s="70">
        <v>0</v>
      </c>
      <c r="H502" s="57">
        <v>0</v>
      </c>
      <c r="I502" s="57">
        <v>0</v>
      </c>
      <c r="J502" s="57">
        <v>0</v>
      </c>
      <c r="K502" s="70">
        <v>0</v>
      </c>
      <c r="L502" s="57">
        <v>0</v>
      </c>
      <c r="M502" s="57">
        <v>0</v>
      </c>
      <c r="N502" s="57">
        <v>0</v>
      </c>
      <c r="O502" s="70">
        <v>0</v>
      </c>
      <c r="P502" s="57">
        <v>0</v>
      </c>
      <c r="Q502" s="57">
        <v>0</v>
      </c>
      <c r="R502" s="57">
        <v>0</v>
      </c>
      <c r="S502" s="70">
        <v>0</v>
      </c>
      <c r="T502" s="57">
        <v>0</v>
      </c>
      <c r="U502" s="57">
        <v>0</v>
      </c>
      <c r="V502" s="57">
        <v>0</v>
      </c>
      <c r="W502" s="57"/>
      <c r="X502" s="57"/>
      <c r="Y502" s="57"/>
      <c r="Z502" s="57">
        <v>0</v>
      </c>
      <c r="AA502" s="57">
        <v>0</v>
      </c>
      <c r="AB502" s="57">
        <v>0</v>
      </c>
      <c r="AC502" s="59">
        <v>260</v>
      </c>
      <c r="AD502" s="59">
        <v>14</v>
      </c>
      <c r="AE502" s="59">
        <v>0</v>
      </c>
      <c r="AF502" s="59">
        <v>0</v>
      </c>
      <c r="AG502" s="59">
        <v>260</v>
      </c>
      <c r="AH502" s="59">
        <v>14</v>
      </c>
      <c r="AI502" s="57">
        <v>13550000</v>
      </c>
      <c r="AJ502" s="57">
        <v>0</v>
      </c>
      <c r="AK502" s="58">
        <v>2550000</v>
      </c>
      <c r="AL502" s="57">
        <v>11000000</v>
      </c>
      <c r="AM502" s="57">
        <v>0</v>
      </c>
      <c r="AN502" s="70">
        <v>52.5</v>
      </c>
      <c r="AO502" s="70">
        <v>182.64999999999998</v>
      </c>
      <c r="AP502" s="70">
        <v>0</v>
      </c>
      <c r="AQ502" s="57">
        <v>19978025</v>
      </c>
      <c r="AR502" s="57">
        <v>0</v>
      </c>
      <c r="AS502" s="57">
        <v>0</v>
      </c>
      <c r="AT502" s="57">
        <v>0</v>
      </c>
      <c r="AU502" s="57">
        <v>4236600</v>
      </c>
      <c r="AV502" s="58">
        <v>15741425</v>
      </c>
      <c r="AW502" s="58">
        <v>0</v>
      </c>
      <c r="AX502" s="58">
        <v>0</v>
      </c>
      <c r="AY502" s="57">
        <v>0</v>
      </c>
      <c r="AZ502" s="58">
        <v>0</v>
      </c>
      <c r="BA502" s="58">
        <v>0</v>
      </c>
      <c r="BB502" s="58">
        <v>26741425</v>
      </c>
      <c r="BC502" s="58">
        <v>0</v>
      </c>
      <c r="BD502" s="58">
        <v>0</v>
      </c>
      <c r="BE502" s="58">
        <v>26741425</v>
      </c>
      <c r="BF502" s="58">
        <v>0</v>
      </c>
      <c r="BG502" s="72">
        <v>52.5</v>
      </c>
      <c r="BH502" s="72">
        <v>196.64999999999998</v>
      </c>
      <c r="BI502" s="72">
        <v>144.14999999999998</v>
      </c>
      <c r="BJ502" s="72">
        <v>274.5714285714285</v>
      </c>
      <c r="BK502" s="72">
        <v>182.64999999999998</v>
      </c>
      <c r="BL502" s="72">
        <v>130.14999999999998</v>
      </c>
      <c r="BM502" s="72">
        <v>247.90476190476184</v>
      </c>
      <c r="BN502" s="150" t="s">
        <v>1380</v>
      </c>
      <c r="BO502" s="72" t="s">
        <v>1474</v>
      </c>
    </row>
    <row r="503" spans="1:67" ht="27.6" customHeight="1">
      <c r="A503" s="55">
        <v>494</v>
      </c>
      <c r="B503" s="145" t="s">
        <v>416</v>
      </c>
      <c r="C503" s="147" t="s">
        <v>1463</v>
      </c>
      <c r="D503" s="148" t="s">
        <v>707</v>
      </c>
      <c r="E503" s="145">
        <v>11</v>
      </c>
      <c r="F503" s="146" t="s">
        <v>1278</v>
      </c>
      <c r="G503" s="70">
        <v>0</v>
      </c>
      <c r="H503" s="57">
        <v>0</v>
      </c>
      <c r="I503" s="57">
        <v>0</v>
      </c>
      <c r="J503" s="57">
        <v>0</v>
      </c>
      <c r="K503" s="70">
        <v>0</v>
      </c>
      <c r="L503" s="57">
        <v>0</v>
      </c>
      <c r="M503" s="57">
        <v>0</v>
      </c>
      <c r="N503" s="57">
        <v>0</v>
      </c>
      <c r="O503" s="70">
        <v>182.19999999999996</v>
      </c>
      <c r="P503" s="57">
        <v>18675499.999999996</v>
      </c>
      <c r="Q503" s="57">
        <v>0</v>
      </c>
      <c r="R503" s="57">
        <v>18675500</v>
      </c>
      <c r="S503" s="70">
        <v>182</v>
      </c>
      <c r="T503" s="57">
        <v>18655000</v>
      </c>
      <c r="U503" s="57">
        <v>0</v>
      </c>
      <c r="V503" s="57">
        <v>18655000</v>
      </c>
      <c r="W503" s="57"/>
      <c r="X503" s="57"/>
      <c r="Y503" s="57"/>
      <c r="Z503" s="57">
        <v>119500</v>
      </c>
      <c r="AA503" s="57">
        <v>0</v>
      </c>
      <c r="AB503" s="57">
        <v>119500</v>
      </c>
      <c r="AC503" s="59">
        <v>960</v>
      </c>
      <c r="AD503" s="59">
        <v>48</v>
      </c>
      <c r="AE503" s="59">
        <v>0</v>
      </c>
      <c r="AF503" s="59">
        <v>0</v>
      </c>
      <c r="AG503" s="59">
        <v>960</v>
      </c>
      <c r="AH503" s="59">
        <v>48</v>
      </c>
      <c r="AI503" s="57">
        <v>50400000</v>
      </c>
      <c r="AJ503" s="57">
        <v>0</v>
      </c>
      <c r="AK503" s="58">
        <v>10500000</v>
      </c>
      <c r="AL503" s="57">
        <v>39900000</v>
      </c>
      <c r="AM503" s="57">
        <v>0</v>
      </c>
      <c r="AN503" s="70">
        <v>300</v>
      </c>
      <c r="AO503" s="70">
        <v>1098.4000000000001</v>
      </c>
      <c r="AP503" s="70">
        <v>0</v>
      </c>
      <c r="AQ503" s="57">
        <v>100508800</v>
      </c>
      <c r="AR503" s="57">
        <v>0</v>
      </c>
      <c r="AS503" s="57">
        <v>0</v>
      </c>
      <c r="AT503" s="57">
        <v>0</v>
      </c>
      <c r="AU503" s="57">
        <v>46817450</v>
      </c>
      <c r="AV503" s="58">
        <v>53691350</v>
      </c>
      <c r="AW503" s="58">
        <v>0</v>
      </c>
      <c r="AX503" s="58">
        <v>0</v>
      </c>
      <c r="AY503" s="57">
        <v>0</v>
      </c>
      <c r="AZ503" s="58">
        <v>0</v>
      </c>
      <c r="BA503" s="58">
        <v>0</v>
      </c>
      <c r="BB503" s="58">
        <v>112365850</v>
      </c>
      <c r="BC503" s="58">
        <v>0</v>
      </c>
      <c r="BD503" s="58">
        <v>0</v>
      </c>
      <c r="BE503" s="58">
        <v>112365850</v>
      </c>
      <c r="BF503" s="58">
        <v>0</v>
      </c>
      <c r="BG503" s="72">
        <v>300</v>
      </c>
      <c r="BH503" s="72">
        <v>1510.6</v>
      </c>
      <c r="BI503" s="72">
        <v>1210.5999999999999</v>
      </c>
      <c r="BJ503" s="72">
        <v>403.5333333333333</v>
      </c>
      <c r="BK503" s="72">
        <v>1462.6</v>
      </c>
      <c r="BL503" s="72">
        <v>1162.5999999999999</v>
      </c>
      <c r="BM503" s="72">
        <v>387.5333333333333</v>
      </c>
      <c r="BN503" s="150" t="s">
        <v>1380</v>
      </c>
      <c r="BO503" s="72" t="s">
        <v>1475</v>
      </c>
    </row>
    <row r="504" spans="1:67" ht="27.6" customHeight="1">
      <c r="A504" s="55">
        <v>495</v>
      </c>
      <c r="B504" s="145" t="s">
        <v>417</v>
      </c>
      <c r="C504" s="147" t="s">
        <v>1067</v>
      </c>
      <c r="D504" s="148" t="s">
        <v>659</v>
      </c>
      <c r="E504" s="145">
        <v>11</v>
      </c>
      <c r="F504" s="146" t="s">
        <v>1278</v>
      </c>
      <c r="G504" s="70">
        <v>50.6</v>
      </c>
      <c r="H504" s="57">
        <v>5186500</v>
      </c>
      <c r="I504" s="57">
        <v>0</v>
      </c>
      <c r="J504" s="57">
        <v>5186500</v>
      </c>
      <c r="K504" s="70">
        <v>0</v>
      </c>
      <c r="L504" s="57">
        <v>0</v>
      </c>
      <c r="M504" s="57">
        <v>0</v>
      </c>
      <c r="N504" s="57">
        <v>0</v>
      </c>
      <c r="O504" s="70">
        <v>211.59999999999994</v>
      </c>
      <c r="P504" s="57">
        <v>21688999.999999993</v>
      </c>
      <c r="Q504" s="57">
        <v>0</v>
      </c>
      <c r="R504" s="57">
        <v>21689000</v>
      </c>
      <c r="S504" s="70">
        <v>136.9</v>
      </c>
      <c r="T504" s="57">
        <v>14032250</v>
      </c>
      <c r="U504" s="57">
        <v>0</v>
      </c>
      <c r="V504" s="57">
        <v>14032249.999999993</v>
      </c>
      <c r="W504" s="57"/>
      <c r="X504" s="57"/>
      <c r="Y504" s="57"/>
      <c r="Z504" s="57">
        <v>239000</v>
      </c>
      <c r="AA504" s="57">
        <v>0</v>
      </c>
      <c r="AB504" s="57">
        <v>239000</v>
      </c>
      <c r="AC504" s="59">
        <v>1000</v>
      </c>
      <c r="AD504" s="59">
        <v>50</v>
      </c>
      <c r="AE504" s="59">
        <v>0</v>
      </c>
      <c r="AF504" s="59">
        <v>0</v>
      </c>
      <c r="AG504" s="59">
        <v>1000</v>
      </c>
      <c r="AH504" s="59">
        <v>50</v>
      </c>
      <c r="AI504" s="57">
        <v>52500000</v>
      </c>
      <c r="AJ504" s="57">
        <v>0</v>
      </c>
      <c r="AK504" s="58">
        <v>10500000</v>
      </c>
      <c r="AL504" s="57">
        <v>42000000</v>
      </c>
      <c r="AM504" s="57">
        <v>0</v>
      </c>
      <c r="AN504" s="70">
        <v>300</v>
      </c>
      <c r="AO504" s="70">
        <v>974.59999999999991</v>
      </c>
      <c r="AP504" s="70">
        <v>0</v>
      </c>
      <c r="AQ504" s="57">
        <v>85714700</v>
      </c>
      <c r="AR504" s="57">
        <v>0</v>
      </c>
      <c r="AS504" s="57">
        <v>0</v>
      </c>
      <c r="AT504" s="57">
        <v>0</v>
      </c>
      <c r="AU504" s="57">
        <v>27190800</v>
      </c>
      <c r="AV504" s="58">
        <v>58523900</v>
      </c>
      <c r="AW504" s="58">
        <v>0</v>
      </c>
      <c r="AX504" s="58">
        <v>0</v>
      </c>
      <c r="AY504" s="57">
        <v>0</v>
      </c>
      <c r="AZ504" s="58">
        <v>0</v>
      </c>
      <c r="BA504" s="58">
        <v>0</v>
      </c>
      <c r="BB504" s="58">
        <v>114795150</v>
      </c>
      <c r="BC504" s="58">
        <v>0</v>
      </c>
      <c r="BD504" s="58">
        <v>0</v>
      </c>
      <c r="BE504" s="58">
        <v>114795150</v>
      </c>
      <c r="BF504" s="58">
        <v>0</v>
      </c>
      <c r="BG504" s="72">
        <v>300</v>
      </c>
      <c r="BH504" s="72">
        <v>1423.6999999999998</v>
      </c>
      <c r="BI504" s="72">
        <v>1123.6999999999998</v>
      </c>
      <c r="BJ504" s="72">
        <v>374.56666666666661</v>
      </c>
      <c r="BK504" s="72">
        <v>1373.6999999999998</v>
      </c>
      <c r="BL504" s="72">
        <v>1073.6999999999998</v>
      </c>
      <c r="BM504" s="72">
        <v>357.89999999999992</v>
      </c>
      <c r="BN504" s="150" t="s">
        <v>1380</v>
      </c>
      <c r="BO504" s="72" t="s">
        <v>1475</v>
      </c>
    </row>
    <row r="505" spans="1:67" ht="27.6" customHeight="1">
      <c r="A505" s="55">
        <v>496</v>
      </c>
      <c r="B505" s="145" t="s">
        <v>418</v>
      </c>
      <c r="C505" s="147" t="s">
        <v>1039</v>
      </c>
      <c r="D505" s="148" t="s">
        <v>1046</v>
      </c>
      <c r="E505" s="145">
        <v>11</v>
      </c>
      <c r="F505" s="146" t="s">
        <v>1278</v>
      </c>
      <c r="G505" s="70">
        <v>0</v>
      </c>
      <c r="H505" s="57">
        <v>0</v>
      </c>
      <c r="I505" s="57">
        <v>0</v>
      </c>
      <c r="J505" s="57">
        <v>0</v>
      </c>
      <c r="K505" s="70">
        <v>34.799999999999997</v>
      </c>
      <c r="L505" s="57">
        <v>3567000</v>
      </c>
      <c r="M505" s="57">
        <v>0</v>
      </c>
      <c r="N505" s="57">
        <v>3567000</v>
      </c>
      <c r="O505" s="70">
        <v>168.49999999999997</v>
      </c>
      <c r="P505" s="57">
        <v>17271249.999999996</v>
      </c>
      <c r="Q505" s="57">
        <v>0</v>
      </c>
      <c r="R505" s="57">
        <v>17271250</v>
      </c>
      <c r="S505" s="70">
        <v>182.79999999999995</v>
      </c>
      <c r="T505" s="57">
        <v>18736999.999999996</v>
      </c>
      <c r="U505" s="57">
        <v>0</v>
      </c>
      <c r="V505" s="57">
        <v>18736999.999999993</v>
      </c>
      <c r="W505" s="57"/>
      <c r="X505" s="57"/>
      <c r="Y505" s="57"/>
      <c r="Z505" s="57">
        <v>119500</v>
      </c>
      <c r="AA505" s="57">
        <v>0</v>
      </c>
      <c r="AB505" s="57">
        <v>119500</v>
      </c>
      <c r="AC505" s="59">
        <v>1020</v>
      </c>
      <c r="AD505" s="59">
        <v>51</v>
      </c>
      <c r="AE505" s="59">
        <v>0</v>
      </c>
      <c r="AF505" s="59">
        <v>0</v>
      </c>
      <c r="AG505" s="59">
        <v>1020</v>
      </c>
      <c r="AH505" s="59">
        <v>51</v>
      </c>
      <c r="AI505" s="57">
        <v>53550000</v>
      </c>
      <c r="AJ505" s="57">
        <v>0</v>
      </c>
      <c r="AK505" s="58">
        <v>10500000</v>
      </c>
      <c r="AL505" s="57">
        <v>43050000</v>
      </c>
      <c r="AM505" s="57">
        <v>0</v>
      </c>
      <c r="AN505" s="70">
        <v>300</v>
      </c>
      <c r="AO505" s="70">
        <v>1184.8</v>
      </c>
      <c r="AP505" s="70">
        <v>72.900000000000006</v>
      </c>
      <c r="AQ505" s="57">
        <v>119545150</v>
      </c>
      <c r="AR505" s="57">
        <v>0</v>
      </c>
      <c r="AS505" s="57">
        <v>0</v>
      </c>
      <c r="AT505" s="57">
        <v>0</v>
      </c>
      <c r="AU505" s="57">
        <v>60344850</v>
      </c>
      <c r="AV505" s="58">
        <v>59200300</v>
      </c>
      <c r="AW505" s="58">
        <v>0</v>
      </c>
      <c r="AX505" s="58">
        <v>0</v>
      </c>
      <c r="AY505" s="57">
        <v>0</v>
      </c>
      <c r="AZ505" s="58">
        <v>0</v>
      </c>
      <c r="BA505" s="58">
        <v>0</v>
      </c>
      <c r="BB505" s="58">
        <v>124673800</v>
      </c>
      <c r="BC505" s="58">
        <v>0</v>
      </c>
      <c r="BD505" s="58">
        <v>0</v>
      </c>
      <c r="BE505" s="58">
        <v>124673800</v>
      </c>
      <c r="BF505" s="58">
        <v>0</v>
      </c>
      <c r="BG505" s="72">
        <v>300</v>
      </c>
      <c r="BH505" s="72">
        <v>1694.8</v>
      </c>
      <c r="BI505" s="72">
        <v>1394.8</v>
      </c>
      <c r="BJ505" s="72">
        <v>464.93333333333328</v>
      </c>
      <c r="BK505" s="72">
        <v>1643.8</v>
      </c>
      <c r="BL505" s="72">
        <v>1343.8</v>
      </c>
      <c r="BM505" s="72">
        <v>447.93333333333328</v>
      </c>
      <c r="BN505" s="150" t="s">
        <v>1380</v>
      </c>
      <c r="BO505" s="72" t="s">
        <v>1475</v>
      </c>
    </row>
    <row r="506" spans="1:67" ht="27.6" customHeight="1">
      <c r="A506" s="55">
        <v>497</v>
      </c>
      <c r="B506" s="145" t="s">
        <v>419</v>
      </c>
      <c r="C506" s="147" t="s">
        <v>616</v>
      </c>
      <c r="D506" s="148" t="s">
        <v>815</v>
      </c>
      <c r="E506" s="145">
        <v>11</v>
      </c>
      <c r="F506" s="146" t="s">
        <v>1278</v>
      </c>
      <c r="G506" s="70">
        <v>48.5</v>
      </c>
      <c r="H506" s="57">
        <v>4971250</v>
      </c>
      <c r="I506" s="57">
        <v>0</v>
      </c>
      <c r="J506" s="57">
        <v>4971250</v>
      </c>
      <c r="K506" s="70">
        <v>53.4</v>
      </c>
      <c r="L506" s="57">
        <v>5473500</v>
      </c>
      <c r="M506" s="57">
        <v>0</v>
      </c>
      <c r="N506" s="57">
        <v>5473500</v>
      </c>
      <c r="O506" s="70">
        <v>226.69999999999996</v>
      </c>
      <c r="P506" s="57">
        <v>23236749.999999996</v>
      </c>
      <c r="Q506" s="57">
        <v>0</v>
      </c>
      <c r="R506" s="57">
        <v>23236750</v>
      </c>
      <c r="S506" s="70">
        <v>181.6</v>
      </c>
      <c r="T506" s="57">
        <v>18614000</v>
      </c>
      <c r="U506" s="57">
        <v>0</v>
      </c>
      <c r="V506" s="57">
        <v>18614000</v>
      </c>
      <c r="W506" s="57"/>
      <c r="X506" s="57"/>
      <c r="Y506" s="57"/>
      <c r="Z506" s="57">
        <v>119500</v>
      </c>
      <c r="AA506" s="57">
        <v>0</v>
      </c>
      <c r="AB506" s="57">
        <v>119500</v>
      </c>
      <c r="AC506" s="59">
        <v>1020</v>
      </c>
      <c r="AD506" s="59">
        <v>51</v>
      </c>
      <c r="AE506" s="59">
        <v>0</v>
      </c>
      <c r="AF506" s="59">
        <v>0</v>
      </c>
      <c r="AG506" s="59">
        <v>1020</v>
      </c>
      <c r="AH506" s="59">
        <v>51</v>
      </c>
      <c r="AI506" s="57">
        <v>53550000</v>
      </c>
      <c r="AJ506" s="57">
        <v>0</v>
      </c>
      <c r="AK506" s="58">
        <v>10500000</v>
      </c>
      <c r="AL506" s="57">
        <v>43050000</v>
      </c>
      <c r="AM506" s="57">
        <v>0</v>
      </c>
      <c r="AN506" s="70">
        <v>255</v>
      </c>
      <c r="AO506" s="70">
        <v>971.8</v>
      </c>
      <c r="AP506" s="70">
        <v>48.800000000000004</v>
      </c>
      <c r="AQ506" s="57">
        <v>96589200</v>
      </c>
      <c r="AR506" s="57">
        <v>0</v>
      </c>
      <c r="AS506" s="57">
        <v>0</v>
      </c>
      <c r="AT506" s="57">
        <v>0</v>
      </c>
      <c r="AU506" s="57">
        <v>44917400</v>
      </c>
      <c r="AV506" s="58">
        <v>51671800</v>
      </c>
      <c r="AW506" s="58">
        <v>0</v>
      </c>
      <c r="AX506" s="58">
        <v>0</v>
      </c>
      <c r="AY506" s="57">
        <v>0</v>
      </c>
      <c r="AZ506" s="58">
        <v>0</v>
      </c>
      <c r="BA506" s="58">
        <v>0</v>
      </c>
      <c r="BB506" s="58">
        <v>118928800</v>
      </c>
      <c r="BC506" s="58">
        <v>0</v>
      </c>
      <c r="BD506" s="58">
        <v>0</v>
      </c>
      <c r="BE506" s="58">
        <v>118928800</v>
      </c>
      <c r="BF506" s="58">
        <v>0</v>
      </c>
      <c r="BG506" s="72">
        <v>255</v>
      </c>
      <c r="BH506" s="72">
        <v>1581.8</v>
      </c>
      <c r="BI506" s="72">
        <v>1326.8</v>
      </c>
      <c r="BJ506" s="72">
        <v>520.31372549019602</v>
      </c>
      <c r="BK506" s="72">
        <v>1530.8</v>
      </c>
      <c r="BL506" s="72">
        <v>1275.8</v>
      </c>
      <c r="BM506" s="72">
        <v>500.31372549019608</v>
      </c>
      <c r="BN506" s="150" t="s">
        <v>1380</v>
      </c>
      <c r="BO506" s="72" t="s">
        <v>1475</v>
      </c>
    </row>
    <row r="507" spans="1:67" ht="27.6" customHeight="1">
      <c r="A507" s="55">
        <v>498</v>
      </c>
      <c r="B507" s="145" t="s">
        <v>420</v>
      </c>
      <c r="C507" s="147" t="s">
        <v>1069</v>
      </c>
      <c r="D507" s="148" t="s">
        <v>661</v>
      </c>
      <c r="E507" s="145">
        <v>11</v>
      </c>
      <c r="F507" s="146" t="s">
        <v>1278</v>
      </c>
      <c r="G507" s="70">
        <v>0</v>
      </c>
      <c r="H507" s="57">
        <v>0</v>
      </c>
      <c r="I507" s="57">
        <v>0</v>
      </c>
      <c r="J507" s="57">
        <v>0</v>
      </c>
      <c r="K507" s="70">
        <v>0</v>
      </c>
      <c r="L507" s="57">
        <v>0</v>
      </c>
      <c r="M507" s="57">
        <v>0</v>
      </c>
      <c r="N507" s="57">
        <v>0</v>
      </c>
      <c r="O507" s="70">
        <v>0</v>
      </c>
      <c r="P507" s="57">
        <v>0</v>
      </c>
      <c r="Q507" s="57">
        <v>0</v>
      </c>
      <c r="R507" s="57">
        <v>0</v>
      </c>
      <c r="S507" s="70">
        <v>0</v>
      </c>
      <c r="T507" s="57">
        <v>0</v>
      </c>
      <c r="U507" s="57">
        <v>0</v>
      </c>
      <c r="V507" s="57">
        <v>0</v>
      </c>
      <c r="W507" s="57"/>
      <c r="X507" s="57"/>
      <c r="Y507" s="57"/>
      <c r="Z507" s="57">
        <v>0</v>
      </c>
      <c r="AA507" s="57">
        <v>0</v>
      </c>
      <c r="AB507" s="57">
        <v>0</v>
      </c>
      <c r="AC507" s="59">
        <v>0</v>
      </c>
      <c r="AD507" s="59">
        <v>0</v>
      </c>
      <c r="AE507" s="59">
        <v>0</v>
      </c>
      <c r="AF507" s="59">
        <v>0</v>
      </c>
      <c r="AG507" s="59">
        <v>0</v>
      </c>
      <c r="AH507" s="59">
        <v>0</v>
      </c>
      <c r="AI507" s="57">
        <v>0</v>
      </c>
      <c r="AJ507" s="57">
        <v>0</v>
      </c>
      <c r="AK507" s="58">
        <v>0</v>
      </c>
      <c r="AL507" s="57">
        <v>0</v>
      </c>
      <c r="AM507" s="57">
        <v>0</v>
      </c>
      <c r="AN507" s="70">
        <v>25</v>
      </c>
      <c r="AO507" s="70">
        <v>46.199999999999996</v>
      </c>
      <c r="AP507" s="70">
        <v>0</v>
      </c>
      <c r="AQ507" s="57">
        <v>2713600</v>
      </c>
      <c r="AR507" s="57">
        <v>0</v>
      </c>
      <c r="AS507" s="57">
        <v>0</v>
      </c>
      <c r="AT507" s="57">
        <v>0</v>
      </c>
      <c r="AU507" s="57">
        <v>0</v>
      </c>
      <c r="AV507" s="58">
        <v>2713600</v>
      </c>
      <c r="AW507" s="58">
        <v>0</v>
      </c>
      <c r="AX507" s="58">
        <v>0</v>
      </c>
      <c r="AY507" s="57">
        <v>0</v>
      </c>
      <c r="AZ507" s="58">
        <v>0</v>
      </c>
      <c r="BA507" s="58">
        <v>0</v>
      </c>
      <c r="BB507" s="58">
        <v>2713600</v>
      </c>
      <c r="BC507" s="58">
        <v>0</v>
      </c>
      <c r="BD507" s="58">
        <v>0</v>
      </c>
      <c r="BE507" s="58">
        <v>2713600</v>
      </c>
      <c r="BF507" s="58">
        <v>0</v>
      </c>
      <c r="BG507" s="72">
        <v>25</v>
      </c>
      <c r="BH507" s="72">
        <v>46.199999999999996</v>
      </c>
      <c r="BI507" s="72">
        <v>21.199999999999996</v>
      </c>
      <c r="BJ507" s="72">
        <v>84.799999999999983</v>
      </c>
      <c r="BK507" s="72">
        <v>46.199999999999996</v>
      </c>
      <c r="BL507" s="72">
        <v>21.199999999999996</v>
      </c>
      <c r="BM507" s="72">
        <v>84.799999999999983</v>
      </c>
      <c r="BN507" s="150" t="s">
        <v>1380</v>
      </c>
      <c r="BO507" s="72" t="s">
        <v>1474</v>
      </c>
    </row>
    <row r="508" spans="1:67" ht="27.6" customHeight="1">
      <c r="A508" s="55">
        <v>499</v>
      </c>
      <c r="B508" s="145" t="s">
        <v>421</v>
      </c>
      <c r="C508" s="147" t="s">
        <v>910</v>
      </c>
      <c r="D508" s="148" t="s">
        <v>703</v>
      </c>
      <c r="E508" s="145">
        <v>11</v>
      </c>
      <c r="F508" s="146" t="s">
        <v>1278</v>
      </c>
      <c r="G508" s="70">
        <v>0</v>
      </c>
      <c r="H508" s="57">
        <v>0</v>
      </c>
      <c r="I508" s="57">
        <v>0</v>
      </c>
      <c r="J508" s="57">
        <v>0</v>
      </c>
      <c r="K508" s="70">
        <v>0</v>
      </c>
      <c r="L508" s="57">
        <v>0</v>
      </c>
      <c r="M508" s="57">
        <v>0</v>
      </c>
      <c r="N508" s="57">
        <v>0</v>
      </c>
      <c r="O508" s="70">
        <v>137.49999999999997</v>
      </c>
      <c r="P508" s="57">
        <v>14093749.999999996</v>
      </c>
      <c r="Q508" s="57">
        <v>0</v>
      </c>
      <c r="R508" s="57">
        <v>14093750</v>
      </c>
      <c r="S508" s="70">
        <v>258</v>
      </c>
      <c r="T508" s="57">
        <v>26445000</v>
      </c>
      <c r="U508" s="57">
        <v>0</v>
      </c>
      <c r="V508" s="57">
        <v>26445000</v>
      </c>
      <c r="W508" s="57"/>
      <c r="X508" s="57"/>
      <c r="Y508" s="57"/>
      <c r="Z508" s="57">
        <v>119500</v>
      </c>
      <c r="AA508" s="57">
        <v>0</v>
      </c>
      <c r="AB508" s="57">
        <v>119500</v>
      </c>
      <c r="AC508" s="59">
        <v>1020</v>
      </c>
      <c r="AD508" s="59">
        <v>51</v>
      </c>
      <c r="AE508" s="59">
        <v>0</v>
      </c>
      <c r="AF508" s="59">
        <v>0</v>
      </c>
      <c r="AG508" s="59">
        <v>1020</v>
      </c>
      <c r="AH508" s="59">
        <v>51</v>
      </c>
      <c r="AI508" s="57">
        <v>53550000</v>
      </c>
      <c r="AJ508" s="57">
        <v>0</v>
      </c>
      <c r="AK508" s="58">
        <v>10500000</v>
      </c>
      <c r="AL508" s="57">
        <v>43050000</v>
      </c>
      <c r="AM508" s="57">
        <v>0</v>
      </c>
      <c r="AN508" s="70">
        <v>300</v>
      </c>
      <c r="AO508" s="70">
        <v>1142</v>
      </c>
      <c r="AP508" s="70">
        <v>0</v>
      </c>
      <c r="AQ508" s="57">
        <v>105719000</v>
      </c>
      <c r="AR508" s="57">
        <v>0</v>
      </c>
      <c r="AS508" s="57">
        <v>0</v>
      </c>
      <c r="AT508" s="57">
        <v>0</v>
      </c>
      <c r="AU508" s="57">
        <v>51071650</v>
      </c>
      <c r="AV508" s="58">
        <v>54647350</v>
      </c>
      <c r="AW508" s="58">
        <v>0</v>
      </c>
      <c r="AX508" s="58">
        <v>0</v>
      </c>
      <c r="AY508" s="57">
        <v>0</v>
      </c>
      <c r="AZ508" s="58">
        <v>0</v>
      </c>
      <c r="BA508" s="58">
        <v>0</v>
      </c>
      <c r="BB508" s="58">
        <v>124261850</v>
      </c>
      <c r="BC508" s="58">
        <v>0</v>
      </c>
      <c r="BD508" s="58">
        <v>0</v>
      </c>
      <c r="BE508" s="58">
        <v>124261850</v>
      </c>
      <c r="BF508" s="58">
        <v>0</v>
      </c>
      <c r="BG508" s="72">
        <v>300</v>
      </c>
      <c r="BH508" s="72">
        <v>1588.5</v>
      </c>
      <c r="BI508" s="72">
        <v>1288.5</v>
      </c>
      <c r="BJ508" s="72">
        <v>429.5</v>
      </c>
      <c r="BK508" s="72">
        <v>1537.5</v>
      </c>
      <c r="BL508" s="72">
        <v>1237.5</v>
      </c>
      <c r="BM508" s="72">
        <v>412.5</v>
      </c>
      <c r="BN508" s="150" t="s">
        <v>1380</v>
      </c>
      <c r="BO508" s="72" t="s">
        <v>1475</v>
      </c>
    </row>
    <row r="509" spans="1:67" ht="27.6" customHeight="1">
      <c r="A509" s="55">
        <v>500</v>
      </c>
      <c r="B509" s="145" t="s">
        <v>430</v>
      </c>
      <c r="C509" s="147" t="s">
        <v>934</v>
      </c>
      <c r="D509" s="148" t="s">
        <v>744</v>
      </c>
      <c r="E509" s="145">
        <v>11</v>
      </c>
      <c r="F509" s="146" t="s">
        <v>1279</v>
      </c>
      <c r="G509" s="70">
        <v>0</v>
      </c>
      <c r="H509" s="57">
        <v>0</v>
      </c>
      <c r="I509" s="57">
        <v>0</v>
      </c>
      <c r="J509" s="57">
        <v>0</v>
      </c>
      <c r="K509" s="70">
        <v>0</v>
      </c>
      <c r="L509" s="57">
        <v>0</v>
      </c>
      <c r="M509" s="57">
        <v>0</v>
      </c>
      <c r="N509" s="57">
        <v>0</v>
      </c>
      <c r="O509" s="70">
        <v>45.6</v>
      </c>
      <c r="P509" s="57">
        <v>4674000</v>
      </c>
      <c r="Q509" s="57">
        <v>0</v>
      </c>
      <c r="R509" s="57">
        <v>4674000</v>
      </c>
      <c r="S509" s="70">
        <v>166.5</v>
      </c>
      <c r="T509" s="57">
        <v>17066250</v>
      </c>
      <c r="U509" s="57">
        <v>0</v>
      </c>
      <c r="V509" s="57">
        <v>17066250</v>
      </c>
      <c r="W509" s="57"/>
      <c r="X509" s="57"/>
      <c r="Y509" s="57"/>
      <c r="Z509" s="57">
        <v>225000</v>
      </c>
      <c r="AA509" s="57">
        <v>0</v>
      </c>
      <c r="AB509" s="57">
        <v>225000</v>
      </c>
      <c r="AC509" s="59">
        <v>940</v>
      </c>
      <c r="AD509" s="59">
        <v>47</v>
      </c>
      <c r="AE509" s="59">
        <v>0</v>
      </c>
      <c r="AF509" s="59">
        <v>0</v>
      </c>
      <c r="AG509" s="59">
        <v>940</v>
      </c>
      <c r="AH509" s="59">
        <v>47</v>
      </c>
      <c r="AI509" s="57">
        <v>49350000</v>
      </c>
      <c r="AJ509" s="57">
        <v>0</v>
      </c>
      <c r="AK509" s="58">
        <v>10500000</v>
      </c>
      <c r="AL509" s="57">
        <v>38850000</v>
      </c>
      <c r="AM509" s="57">
        <v>0</v>
      </c>
      <c r="AN509" s="70">
        <v>300</v>
      </c>
      <c r="AO509" s="70">
        <v>998.8</v>
      </c>
      <c r="AP509" s="70">
        <v>76</v>
      </c>
      <c r="AQ509" s="57">
        <v>94365000</v>
      </c>
      <c r="AR509" s="57">
        <v>0</v>
      </c>
      <c r="AS509" s="57">
        <v>0</v>
      </c>
      <c r="AT509" s="57">
        <v>0</v>
      </c>
      <c r="AU509" s="57">
        <v>52042500</v>
      </c>
      <c r="AV509" s="58">
        <v>42322500</v>
      </c>
      <c r="AW509" s="58">
        <v>0</v>
      </c>
      <c r="AX509" s="58">
        <v>0</v>
      </c>
      <c r="AY509" s="57">
        <v>0</v>
      </c>
      <c r="AZ509" s="58">
        <v>0</v>
      </c>
      <c r="BA509" s="58">
        <v>0</v>
      </c>
      <c r="BB509" s="58">
        <v>98463750</v>
      </c>
      <c r="BC509" s="58">
        <v>0</v>
      </c>
      <c r="BD509" s="58">
        <v>0</v>
      </c>
      <c r="BE509" s="58">
        <v>98463750</v>
      </c>
      <c r="BF509" s="58">
        <v>0</v>
      </c>
      <c r="BG509" s="72">
        <v>300</v>
      </c>
      <c r="BH509" s="72">
        <v>1333.9</v>
      </c>
      <c r="BI509" s="72">
        <v>1033.9000000000001</v>
      </c>
      <c r="BJ509" s="72">
        <v>344.63333333333333</v>
      </c>
      <c r="BK509" s="72">
        <v>1286.8999999999999</v>
      </c>
      <c r="BL509" s="72">
        <v>986.89999999999986</v>
      </c>
      <c r="BM509" s="72">
        <v>328.96666666666664</v>
      </c>
      <c r="BN509" s="150" t="s">
        <v>1381</v>
      </c>
      <c r="BO509" s="72" t="s">
        <v>1475</v>
      </c>
    </row>
    <row r="510" spans="1:67" ht="27.6" customHeight="1">
      <c r="A510" s="55">
        <v>501</v>
      </c>
      <c r="B510" s="145" t="s">
        <v>431</v>
      </c>
      <c r="C510" s="147" t="s">
        <v>612</v>
      </c>
      <c r="D510" s="148" t="s">
        <v>749</v>
      </c>
      <c r="E510" s="145">
        <v>11</v>
      </c>
      <c r="F510" s="146" t="s">
        <v>1279</v>
      </c>
      <c r="G510" s="70">
        <v>69.699999999999989</v>
      </c>
      <c r="H510" s="57">
        <v>7144250</v>
      </c>
      <c r="I510" s="57">
        <v>0</v>
      </c>
      <c r="J510" s="57">
        <v>7144250</v>
      </c>
      <c r="K510" s="70">
        <v>5</v>
      </c>
      <c r="L510" s="57">
        <v>512500</v>
      </c>
      <c r="M510" s="57">
        <v>0</v>
      </c>
      <c r="N510" s="57">
        <v>512500</v>
      </c>
      <c r="O510" s="70">
        <v>90.7</v>
      </c>
      <c r="P510" s="57">
        <v>9296750</v>
      </c>
      <c r="Q510" s="57">
        <v>0</v>
      </c>
      <c r="R510" s="57">
        <v>9296750</v>
      </c>
      <c r="S510" s="70">
        <v>211.1</v>
      </c>
      <c r="T510" s="57">
        <v>21637750</v>
      </c>
      <c r="U510" s="57">
        <v>0</v>
      </c>
      <c r="V510" s="57">
        <v>21637750</v>
      </c>
      <c r="W510" s="57"/>
      <c r="X510" s="57"/>
      <c r="Y510" s="57"/>
      <c r="Z510" s="57">
        <v>112500</v>
      </c>
      <c r="AA510" s="57">
        <v>0</v>
      </c>
      <c r="AB510" s="57">
        <v>112500</v>
      </c>
      <c r="AC510" s="59">
        <v>920</v>
      </c>
      <c r="AD510" s="59">
        <v>46</v>
      </c>
      <c r="AE510" s="59">
        <v>0</v>
      </c>
      <c r="AF510" s="59">
        <v>0</v>
      </c>
      <c r="AG510" s="59">
        <v>920</v>
      </c>
      <c r="AH510" s="59">
        <v>46</v>
      </c>
      <c r="AI510" s="57">
        <v>48300000</v>
      </c>
      <c r="AJ510" s="57">
        <v>0</v>
      </c>
      <c r="AK510" s="58">
        <v>9450000</v>
      </c>
      <c r="AL510" s="57">
        <v>38850000</v>
      </c>
      <c r="AM510" s="57">
        <v>0</v>
      </c>
      <c r="AN510" s="70">
        <v>105</v>
      </c>
      <c r="AO510" s="70">
        <v>1107.0999999999999</v>
      </c>
      <c r="AP510" s="70">
        <v>0</v>
      </c>
      <c r="AQ510" s="57">
        <v>119936250</v>
      </c>
      <c r="AR510" s="57">
        <v>0</v>
      </c>
      <c r="AS510" s="57">
        <v>0</v>
      </c>
      <c r="AT510" s="57">
        <v>0</v>
      </c>
      <c r="AU510" s="57">
        <v>78885000</v>
      </c>
      <c r="AV510" s="58">
        <v>41051250</v>
      </c>
      <c r="AW510" s="58">
        <v>0</v>
      </c>
      <c r="AX510" s="58">
        <v>0</v>
      </c>
      <c r="AY510" s="57">
        <v>0</v>
      </c>
      <c r="AZ510" s="58">
        <v>0</v>
      </c>
      <c r="BA510" s="58">
        <v>0</v>
      </c>
      <c r="BB510" s="58">
        <v>102164000</v>
      </c>
      <c r="BC510" s="58">
        <v>0</v>
      </c>
      <c r="BD510" s="58">
        <v>0</v>
      </c>
      <c r="BE510" s="58">
        <v>102164000</v>
      </c>
      <c r="BF510" s="58">
        <v>0</v>
      </c>
      <c r="BG510" s="72">
        <v>105</v>
      </c>
      <c r="BH510" s="72">
        <v>1529.6</v>
      </c>
      <c r="BI510" s="72">
        <v>1424.6</v>
      </c>
      <c r="BJ510" s="72">
        <v>1356.7619047619046</v>
      </c>
      <c r="BK510" s="72">
        <v>1483.6</v>
      </c>
      <c r="BL510" s="72">
        <v>1378.6</v>
      </c>
      <c r="BM510" s="72">
        <v>1312.952380952381</v>
      </c>
      <c r="BN510" s="150" t="s">
        <v>1381</v>
      </c>
      <c r="BO510" s="72" t="s">
        <v>1475</v>
      </c>
    </row>
    <row r="511" spans="1:67" ht="27.6" customHeight="1">
      <c r="A511" s="55">
        <v>502</v>
      </c>
      <c r="B511" s="145" t="s">
        <v>432</v>
      </c>
      <c r="C511" s="147" t="s">
        <v>1070</v>
      </c>
      <c r="D511" s="148" t="s">
        <v>659</v>
      </c>
      <c r="E511" s="145">
        <v>11</v>
      </c>
      <c r="F511" s="146" t="s">
        <v>1279</v>
      </c>
      <c r="G511" s="70">
        <v>0</v>
      </c>
      <c r="H511" s="57">
        <v>0</v>
      </c>
      <c r="I511" s="57">
        <v>0</v>
      </c>
      <c r="J511" s="57">
        <v>0</v>
      </c>
      <c r="K511" s="70">
        <v>0</v>
      </c>
      <c r="L511" s="57">
        <v>0</v>
      </c>
      <c r="M511" s="57">
        <v>0</v>
      </c>
      <c r="N511" s="57">
        <v>0</v>
      </c>
      <c r="O511" s="70">
        <v>61.000000000000007</v>
      </c>
      <c r="P511" s="57">
        <v>6252500.0000000009</v>
      </c>
      <c r="Q511" s="57">
        <v>0</v>
      </c>
      <c r="R511" s="57">
        <v>6252500</v>
      </c>
      <c r="S511" s="70">
        <v>120.89999999999999</v>
      </c>
      <c r="T511" s="57">
        <v>12392250</v>
      </c>
      <c r="U511" s="57">
        <v>0</v>
      </c>
      <c r="V511" s="57">
        <v>12392250</v>
      </c>
      <c r="W511" s="57"/>
      <c r="X511" s="57"/>
      <c r="Y511" s="57"/>
      <c r="Z511" s="57">
        <v>112500</v>
      </c>
      <c r="AA511" s="57">
        <v>0</v>
      </c>
      <c r="AB511" s="57">
        <v>112500</v>
      </c>
      <c r="AC511" s="59">
        <v>180</v>
      </c>
      <c r="AD511" s="59">
        <v>9</v>
      </c>
      <c r="AE511" s="59">
        <v>0</v>
      </c>
      <c r="AF511" s="59">
        <v>0</v>
      </c>
      <c r="AG511" s="59">
        <v>180</v>
      </c>
      <c r="AH511" s="59">
        <v>9</v>
      </c>
      <c r="AI511" s="57">
        <v>9450000</v>
      </c>
      <c r="AJ511" s="57">
        <v>0</v>
      </c>
      <c r="AK511" s="58">
        <v>9450000</v>
      </c>
      <c r="AL511" s="57">
        <v>0</v>
      </c>
      <c r="AM511" s="57">
        <v>0</v>
      </c>
      <c r="AN511" s="70">
        <v>52.5</v>
      </c>
      <c r="AO511" s="70">
        <v>354.9</v>
      </c>
      <c r="AP511" s="70">
        <v>0</v>
      </c>
      <c r="AQ511" s="57">
        <v>41220000</v>
      </c>
      <c r="AR511" s="57">
        <v>0</v>
      </c>
      <c r="AS511" s="57">
        <v>0</v>
      </c>
      <c r="AT511" s="57">
        <v>0</v>
      </c>
      <c r="AU511" s="57">
        <v>0</v>
      </c>
      <c r="AV511" s="58">
        <v>41220000</v>
      </c>
      <c r="AW511" s="58">
        <v>0</v>
      </c>
      <c r="AX511" s="58">
        <v>0</v>
      </c>
      <c r="AY511" s="57">
        <v>0</v>
      </c>
      <c r="AZ511" s="58">
        <v>0</v>
      </c>
      <c r="BA511" s="58">
        <v>0</v>
      </c>
      <c r="BB511" s="58">
        <v>53724750</v>
      </c>
      <c r="BC511" s="58">
        <v>0</v>
      </c>
      <c r="BD511" s="58">
        <v>0</v>
      </c>
      <c r="BE511" s="58">
        <v>53724750</v>
      </c>
      <c r="BF511" s="58">
        <v>0</v>
      </c>
      <c r="BG511" s="72">
        <v>52.5</v>
      </c>
      <c r="BH511" s="72">
        <v>545.79999999999995</v>
      </c>
      <c r="BI511" s="72">
        <v>493.29999999999995</v>
      </c>
      <c r="BJ511" s="72">
        <v>939.61904761904759</v>
      </c>
      <c r="BK511" s="72">
        <v>536.79999999999995</v>
      </c>
      <c r="BL511" s="72">
        <v>484.29999999999995</v>
      </c>
      <c r="BM511" s="72">
        <v>922.47619047619037</v>
      </c>
      <c r="BN511" s="150" t="s">
        <v>1381</v>
      </c>
      <c r="BO511" s="72" t="s">
        <v>1475</v>
      </c>
    </row>
    <row r="512" spans="1:67" ht="27.6" customHeight="1">
      <c r="A512" s="55">
        <v>503</v>
      </c>
      <c r="B512" s="145" t="s">
        <v>433</v>
      </c>
      <c r="C512" s="147" t="s">
        <v>1071</v>
      </c>
      <c r="D512" s="148" t="s">
        <v>946</v>
      </c>
      <c r="E512" s="145">
        <v>11</v>
      </c>
      <c r="F512" s="146" t="s">
        <v>1279</v>
      </c>
      <c r="G512" s="70">
        <v>0</v>
      </c>
      <c r="H512" s="57">
        <v>0</v>
      </c>
      <c r="I512" s="57">
        <v>0</v>
      </c>
      <c r="J512" s="57">
        <v>0</v>
      </c>
      <c r="K512" s="70">
        <v>5</v>
      </c>
      <c r="L512" s="57">
        <v>512500</v>
      </c>
      <c r="M512" s="57">
        <v>0</v>
      </c>
      <c r="N512" s="57">
        <v>512500</v>
      </c>
      <c r="O512" s="70">
        <v>152.1</v>
      </c>
      <c r="P512" s="57">
        <v>15590250</v>
      </c>
      <c r="Q512" s="57">
        <v>0</v>
      </c>
      <c r="R512" s="57">
        <v>15590250</v>
      </c>
      <c r="S512" s="70">
        <v>198.29999999999998</v>
      </c>
      <c r="T512" s="57">
        <v>20325750</v>
      </c>
      <c r="U512" s="57">
        <v>0</v>
      </c>
      <c r="V512" s="57">
        <v>20325750</v>
      </c>
      <c r="W512" s="57"/>
      <c r="X512" s="57"/>
      <c r="Y512" s="57"/>
      <c r="Z512" s="57">
        <v>225000</v>
      </c>
      <c r="AA512" s="57">
        <v>0</v>
      </c>
      <c r="AB512" s="57">
        <v>225000</v>
      </c>
      <c r="AC512" s="59">
        <v>952</v>
      </c>
      <c r="AD512" s="59">
        <v>48</v>
      </c>
      <c r="AE512" s="59">
        <v>0</v>
      </c>
      <c r="AF512" s="59">
        <v>0</v>
      </c>
      <c r="AG512" s="59">
        <v>952</v>
      </c>
      <c r="AH512" s="59">
        <v>48</v>
      </c>
      <c r="AI512" s="57">
        <v>49950000</v>
      </c>
      <c r="AJ512" s="57">
        <v>0</v>
      </c>
      <c r="AK512" s="58">
        <v>10500000</v>
      </c>
      <c r="AL512" s="57">
        <v>39450000</v>
      </c>
      <c r="AM512" s="57">
        <v>0</v>
      </c>
      <c r="AN512" s="70">
        <v>105</v>
      </c>
      <c r="AO512" s="70">
        <v>1147.5999999999999</v>
      </c>
      <c r="AP512" s="70">
        <v>0</v>
      </c>
      <c r="AQ512" s="57">
        <v>124492500</v>
      </c>
      <c r="AR512" s="57">
        <v>0</v>
      </c>
      <c r="AS512" s="57">
        <v>0</v>
      </c>
      <c r="AT512" s="57">
        <v>0</v>
      </c>
      <c r="AU512" s="57">
        <v>82383750</v>
      </c>
      <c r="AV512" s="58">
        <v>42108750</v>
      </c>
      <c r="AW512" s="58">
        <v>0</v>
      </c>
      <c r="AX512" s="58">
        <v>0</v>
      </c>
      <c r="AY512" s="57">
        <v>0</v>
      </c>
      <c r="AZ512" s="58">
        <v>0</v>
      </c>
      <c r="BA512" s="58">
        <v>0</v>
      </c>
      <c r="BB512" s="58">
        <v>102622000</v>
      </c>
      <c r="BC512" s="58">
        <v>0</v>
      </c>
      <c r="BD512" s="58">
        <v>0</v>
      </c>
      <c r="BE512" s="58">
        <v>102622000</v>
      </c>
      <c r="BF512" s="58">
        <v>0</v>
      </c>
      <c r="BG512" s="72">
        <v>105</v>
      </c>
      <c r="BH512" s="72">
        <v>1551</v>
      </c>
      <c r="BI512" s="72">
        <v>1446</v>
      </c>
      <c r="BJ512" s="72">
        <v>1377.1428571428573</v>
      </c>
      <c r="BK512" s="72">
        <v>1503</v>
      </c>
      <c r="BL512" s="72">
        <v>1398</v>
      </c>
      <c r="BM512" s="72">
        <v>1331.4285714285716</v>
      </c>
      <c r="BN512" s="150" t="s">
        <v>1381</v>
      </c>
      <c r="BO512" s="72" t="s">
        <v>1475</v>
      </c>
    </row>
    <row r="513" spans="1:67" ht="27.6" customHeight="1">
      <c r="A513" s="55">
        <v>504</v>
      </c>
      <c r="B513" s="145" t="s">
        <v>437</v>
      </c>
      <c r="C513" s="147" t="s">
        <v>975</v>
      </c>
      <c r="D513" s="148" t="s">
        <v>849</v>
      </c>
      <c r="E513" s="145">
        <v>11</v>
      </c>
      <c r="F513" s="146" t="s">
        <v>1279</v>
      </c>
      <c r="G513" s="70">
        <v>0</v>
      </c>
      <c r="H513" s="57">
        <v>0</v>
      </c>
      <c r="I513" s="57">
        <v>0</v>
      </c>
      <c r="J513" s="57">
        <v>0</v>
      </c>
      <c r="K513" s="70">
        <v>0</v>
      </c>
      <c r="L513" s="57">
        <v>0</v>
      </c>
      <c r="M513" s="57">
        <v>0</v>
      </c>
      <c r="N513" s="57">
        <v>0</v>
      </c>
      <c r="O513" s="70">
        <v>75.399999999999991</v>
      </c>
      <c r="P513" s="57">
        <v>7728499.9999999991</v>
      </c>
      <c r="Q513" s="57">
        <v>0</v>
      </c>
      <c r="R513" s="57">
        <v>7728500</v>
      </c>
      <c r="S513" s="70">
        <v>90.600000000000009</v>
      </c>
      <c r="T513" s="57">
        <v>9286500</v>
      </c>
      <c r="U513" s="57">
        <v>0</v>
      </c>
      <c r="V513" s="57">
        <v>9286500</v>
      </c>
      <c r="W513" s="57"/>
      <c r="X513" s="57"/>
      <c r="Y513" s="57"/>
      <c r="Z513" s="57">
        <v>112500</v>
      </c>
      <c r="AA513" s="57">
        <v>0</v>
      </c>
      <c r="AB513" s="57">
        <v>112500</v>
      </c>
      <c r="AC513" s="59">
        <v>902</v>
      </c>
      <c r="AD513" s="59">
        <v>46</v>
      </c>
      <c r="AE513" s="59">
        <v>0</v>
      </c>
      <c r="AF513" s="59">
        <v>0</v>
      </c>
      <c r="AG513" s="59">
        <v>902</v>
      </c>
      <c r="AH513" s="59">
        <v>46</v>
      </c>
      <c r="AI513" s="57">
        <v>47100000</v>
      </c>
      <c r="AJ513" s="57">
        <v>0</v>
      </c>
      <c r="AK513" s="58">
        <v>10500000</v>
      </c>
      <c r="AL513" s="57">
        <v>36600000</v>
      </c>
      <c r="AM513" s="57">
        <v>0</v>
      </c>
      <c r="AN513" s="70">
        <v>300</v>
      </c>
      <c r="AO513" s="70">
        <v>370.7</v>
      </c>
      <c r="AP513" s="70">
        <v>48.800000000000004</v>
      </c>
      <c r="AQ513" s="57">
        <v>16311750</v>
      </c>
      <c r="AR513" s="57">
        <v>0</v>
      </c>
      <c r="AS513" s="57">
        <v>0</v>
      </c>
      <c r="AT513" s="57">
        <v>0</v>
      </c>
      <c r="AU513" s="57">
        <v>0</v>
      </c>
      <c r="AV513" s="58">
        <v>16311750</v>
      </c>
      <c r="AW513" s="58">
        <v>0</v>
      </c>
      <c r="AX513" s="58">
        <v>0</v>
      </c>
      <c r="AY513" s="57">
        <v>0</v>
      </c>
      <c r="AZ513" s="58">
        <v>0</v>
      </c>
      <c r="BA513" s="58">
        <v>0</v>
      </c>
      <c r="BB513" s="58">
        <v>62310750</v>
      </c>
      <c r="BC513" s="58">
        <v>0</v>
      </c>
      <c r="BD513" s="58">
        <v>0</v>
      </c>
      <c r="BE513" s="58">
        <v>62310750</v>
      </c>
      <c r="BF513" s="58">
        <v>0</v>
      </c>
      <c r="BG513" s="72">
        <v>300</v>
      </c>
      <c r="BH513" s="72">
        <v>631.5</v>
      </c>
      <c r="BI513" s="72">
        <v>331.5</v>
      </c>
      <c r="BJ513" s="72">
        <v>110.5</v>
      </c>
      <c r="BK513" s="72">
        <v>585.5</v>
      </c>
      <c r="BL513" s="72">
        <v>285.5</v>
      </c>
      <c r="BM513" s="72">
        <v>95.166666666666671</v>
      </c>
      <c r="BN513" s="150" t="s">
        <v>1381</v>
      </c>
      <c r="BO513" s="72" t="s">
        <v>1474</v>
      </c>
    </row>
    <row r="514" spans="1:67" ht="27.6" customHeight="1">
      <c r="A514" s="55">
        <v>505</v>
      </c>
      <c r="B514" s="145" t="s">
        <v>435</v>
      </c>
      <c r="C514" s="147" t="s">
        <v>803</v>
      </c>
      <c r="D514" s="148" t="s">
        <v>784</v>
      </c>
      <c r="E514" s="145">
        <v>11</v>
      </c>
      <c r="F514" s="146" t="s">
        <v>1279</v>
      </c>
      <c r="G514" s="70">
        <v>0</v>
      </c>
      <c r="H514" s="57">
        <v>0</v>
      </c>
      <c r="I514" s="57">
        <v>0</v>
      </c>
      <c r="J514" s="57">
        <v>0</v>
      </c>
      <c r="K514" s="70">
        <v>37.300000000000004</v>
      </c>
      <c r="L514" s="57">
        <v>3823250</v>
      </c>
      <c r="M514" s="57">
        <v>0</v>
      </c>
      <c r="N514" s="57">
        <v>3823250</v>
      </c>
      <c r="O514" s="70">
        <v>151.69999999999996</v>
      </c>
      <c r="P514" s="57">
        <v>15549249.999999996</v>
      </c>
      <c r="Q514" s="57">
        <v>0</v>
      </c>
      <c r="R514" s="57">
        <v>15549250</v>
      </c>
      <c r="S514" s="70">
        <v>0</v>
      </c>
      <c r="T514" s="57">
        <v>0</v>
      </c>
      <c r="U514" s="57">
        <v>0</v>
      </c>
      <c r="V514" s="57">
        <v>0</v>
      </c>
      <c r="W514" s="57"/>
      <c r="X514" s="57"/>
      <c r="Y514" s="57"/>
      <c r="Z514" s="57">
        <v>112500</v>
      </c>
      <c r="AA514" s="57">
        <v>0</v>
      </c>
      <c r="AB514" s="57">
        <v>112500</v>
      </c>
      <c r="AC514" s="59">
        <v>940</v>
      </c>
      <c r="AD514" s="59">
        <v>47</v>
      </c>
      <c r="AE514" s="59">
        <v>0</v>
      </c>
      <c r="AF514" s="59">
        <v>0</v>
      </c>
      <c r="AG514" s="59">
        <v>940</v>
      </c>
      <c r="AH514" s="59">
        <v>47</v>
      </c>
      <c r="AI514" s="57">
        <v>49350000</v>
      </c>
      <c r="AJ514" s="57">
        <v>0</v>
      </c>
      <c r="AK514" s="58">
        <v>9450000</v>
      </c>
      <c r="AL514" s="57">
        <v>39900000</v>
      </c>
      <c r="AM514" s="57">
        <v>0</v>
      </c>
      <c r="AN514" s="70">
        <v>287.5</v>
      </c>
      <c r="AO514" s="70">
        <v>933.30000000000007</v>
      </c>
      <c r="AP514" s="70">
        <v>0</v>
      </c>
      <c r="AQ514" s="57">
        <v>79852500</v>
      </c>
      <c r="AR514" s="57">
        <v>0</v>
      </c>
      <c r="AS514" s="57">
        <v>0</v>
      </c>
      <c r="AT514" s="57">
        <v>0</v>
      </c>
      <c r="AU514" s="57">
        <v>54303750</v>
      </c>
      <c r="AV514" s="58">
        <v>25548750</v>
      </c>
      <c r="AW514" s="58">
        <v>0</v>
      </c>
      <c r="AX514" s="58">
        <v>0</v>
      </c>
      <c r="AY514" s="57">
        <v>0</v>
      </c>
      <c r="AZ514" s="58">
        <v>0</v>
      </c>
      <c r="BA514" s="58">
        <v>0</v>
      </c>
      <c r="BB514" s="58">
        <v>69384500</v>
      </c>
      <c r="BC514" s="58">
        <v>0</v>
      </c>
      <c r="BD514" s="58">
        <v>0</v>
      </c>
      <c r="BE514" s="58">
        <v>69384500</v>
      </c>
      <c r="BF514" s="58">
        <v>0</v>
      </c>
      <c r="BG514" s="72">
        <v>287.5</v>
      </c>
      <c r="BH514" s="72">
        <v>1169.3</v>
      </c>
      <c r="BI514" s="72">
        <v>881.8</v>
      </c>
      <c r="BJ514" s="72">
        <v>306.71304347826089</v>
      </c>
      <c r="BK514" s="72">
        <v>1122.3</v>
      </c>
      <c r="BL514" s="72">
        <v>834.8</v>
      </c>
      <c r="BM514" s="72">
        <v>290.36521739130433</v>
      </c>
      <c r="BN514" s="150" t="s">
        <v>1381</v>
      </c>
      <c r="BO514" s="72" t="s">
        <v>1475</v>
      </c>
    </row>
    <row r="515" spans="1:67" ht="27.6" customHeight="1">
      <c r="A515" s="55">
        <v>506</v>
      </c>
      <c r="B515" s="145" t="s">
        <v>436</v>
      </c>
      <c r="C515" s="147" t="s">
        <v>1073</v>
      </c>
      <c r="D515" s="148" t="s">
        <v>811</v>
      </c>
      <c r="E515" s="145">
        <v>11</v>
      </c>
      <c r="F515" s="146" t="s">
        <v>1279</v>
      </c>
      <c r="G515" s="70">
        <v>0</v>
      </c>
      <c r="H515" s="57">
        <v>0</v>
      </c>
      <c r="I515" s="57">
        <v>0</v>
      </c>
      <c r="J515" s="57">
        <v>0</v>
      </c>
      <c r="K515" s="70">
        <v>0</v>
      </c>
      <c r="L515" s="57">
        <v>0</v>
      </c>
      <c r="M515" s="57">
        <v>0</v>
      </c>
      <c r="N515" s="57">
        <v>0</v>
      </c>
      <c r="O515" s="70">
        <v>0</v>
      </c>
      <c r="P515" s="57">
        <v>0</v>
      </c>
      <c r="Q515" s="57">
        <v>0</v>
      </c>
      <c r="R515" s="57">
        <v>0</v>
      </c>
      <c r="S515" s="70">
        <v>0</v>
      </c>
      <c r="T515" s="57">
        <v>0</v>
      </c>
      <c r="U515" s="57">
        <v>0</v>
      </c>
      <c r="V515" s="57">
        <v>0</v>
      </c>
      <c r="W515" s="57"/>
      <c r="X515" s="57"/>
      <c r="Y515" s="57"/>
      <c r="Z515" s="57">
        <v>112500</v>
      </c>
      <c r="AA515" s="57">
        <v>0</v>
      </c>
      <c r="AB515" s="57">
        <v>112500</v>
      </c>
      <c r="AC515" s="59">
        <v>328</v>
      </c>
      <c r="AD515" s="59">
        <v>17</v>
      </c>
      <c r="AE515" s="59">
        <v>0</v>
      </c>
      <c r="AF515" s="59">
        <v>0</v>
      </c>
      <c r="AG515" s="59">
        <v>328</v>
      </c>
      <c r="AH515" s="59">
        <v>17</v>
      </c>
      <c r="AI515" s="57">
        <v>17050000</v>
      </c>
      <c r="AJ515" s="57">
        <v>0</v>
      </c>
      <c r="AK515" s="58">
        <v>0</v>
      </c>
      <c r="AL515" s="57">
        <v>17050000</v>
      </c>
      <c r="AM515" s="57">
        <v>0</v>
      </c>
      <c r="AN515" s="70">
        <v>240</v>
      </c>
      <c r="AO515" s="70">
        <v>627.79999999999995</v>
      </c>
      <c r="AP515" s="70">
        <v>0</v>
      </c>
      <c r="AQ515" s="57">
        <v>53377500</v>
      </c>
      <c r="AR515" s="57">
        <v>0</v>
      </c>
      <c r="AS515" s="57">
        <v>0</v>
      </c>
      <c r="AT515" s="57">
        <v>0</v>
      </c>
      <c r="AU515" s="57">
        <v>14500000</v>
      </c>
      <c r="AV515" s="58">
        <v>38877500</v>
      </c>
      <c r="AW515" s="58">
        <v>0</v>
      </c>
      <c r="AX515" s="58">
        <v>0</v>
      </c>
      <c r="AY515" s="57">
        <v>0</v>
      </c>
      <c r="AZ515" s="58">
        <v>0</v>
      </c>
      <c r="BA515" s="58">
        <v>0</v>
      </c>
      <c r="BB515" s="58">
        <v>56040000</v>
      </c>
      <c r="BC515" s="58">
        <v>0</v>
      </c>
      <c r="BD515" s="58">
        <v>0</v>
      </c>
      <c r="BE515" s="58">
        <v>56040000</v>
      </c>
      <c r="BF515" s="58">
        <v>0</v>
      </c>
      <c r="BG515" s="72">
        <v>240</v>
      </c>
      <c r="BH515" s="72">
        <v>644.79999999999995</v>
      </c>
      <c r="BI515" s="72">
        <v>404.79999999999995</v>
      </c>
      <c r="BJ515" s="72">
        <v>168.66666666666666</v>
      </c>
      <c r="BK515" s="72">
        <v>627.79999999999995</v>
      </c>
      <c r="BL515" s="72">
        <v>387.79999999999995</v>
      </c>
      <c r="BM515" s="72">
        <v>161.58333333333331</v>
      </c>
      <c r="BN515" s="150" t="s">
        <v>1381</v>
      </c>
      <c r="BO515" s="72" t="s">
        <v>1475</v>
      </c>
    </row>
    <row r="516" spans="1:67" ht="27.6" customHeight="1">
      <c r="A516" s="55">
        <v>507</v>
      </c>
      <c r="B516" s="145" t="s">
        <v>1280</v>
      </c>
      <c r="C516" s="147" t="s">
        <v>1281</v>
      </c>
      <c r="D516" s="148" t="s">
        <v>811</v>
      </c>
      <c r="E516" s="145">
        <v>11</v>
      </c>
      <c r="F516" s="146" t="s">
        <v>1279</v>
      </c>
      <c r="G516" s="70">
        <v>0</v>
      </c>
      <c r="H516" s="57">
        <v>0</v>
      </c>
      <c r="I516" s="57">
        <v>0</v>
      </c>
      <c r="J516" s="57">
        <v>0</v>
      </c>
      <c r="K516" s="70">
        <v>0</v>
      </c>
      <c r="L516" s="57">
        <v>0</v>
      </c>
      <c r="M516" s="57">
        <v>0</v>
      </c>
      <c r="N516" s="57">
        <v>0</v>
      </c>
      <c r="O516" s="70">
        <v>0</v>
      </c>
      <c r="P516" s="57">
        <v>0</v>
      </c>
      <c r="Q516" s="57">
        <v>0</v>
      </c>
      <c r="R516" s="57">
        <v>0</v>
      </c>
      <c r="S516" s="70">
        <v>0</v>
      </c>
      <c r="T516" s="57">
        <v>0</v>
      </c>
      <c r="U516" s="57">
        <v>0</v>
      </c>
      <c r="V516" s="57">
        <v>0</v>
      </c>
      <c r="W516" s="57"/>
      <c r="X516" s="57"/>
      <c r="Y516" s="57"/>
      <c r="Z516" s="57">
        <v>112500</v>
      </c>
      <c r="AA516" s="57">
        <v>0</v>
      </c>
      <c r="AB516" s="57">
        <v>112500</v>
      </c>
      <c r="AC516" s="59">
        <v>30</v>
      </c>
      <c r="AD516" s="59">
        <v>5</v>
      </c>
      <c r="AE516" s="59">
        <v>0</v>
      </c>
      <c r="AF516" s="59">
        <v>0</v>
      </c>
      <c r="AG516" s="59">
        <v>30</v>
      </c>
      <c r="AH516" s="59">
        <v>5</v>
      </c>
      <c r="AI516" s="57">
        <v>2000000</v>
      </c>
      <c r="AJ516" s="57">
        <v>0</v>
      </c>
      <c r="AK516" s="58">
        <v>0</v>
      </c>
      <c r="AL516" s="57">
        <v>2000000</v>
      </c>
      <c r="AM516" s="57">
        <v>0</v>
      </c>
      <c r="AN516" s="70">
        <v>160</v>
      </c>
      <c r="AO516" s="70">
        <v>601.20000000000005</v>
      </c>
      <c r="AP516" s="70">
        <v>0</v>
      </c>
      <c r="AQ516" s="57">
        <v>54285000</v>
      </c>
      <c r="AR516" s="57">
        <v>0</v>
      </c>
      <c r="AS516" s="57">
        <v>0</v>
      </c>
      <c r="AT516" s="57">
        <v>0</v>
      </c>
      <c r="AU516" s="57">
        <v>16830500</v>
      </c>
      <c r="AV516" s="58">
        <v>37454500</v>
      </c>
      <c r="AW516" s="58">
        <v>0</v>
      </c>
      <c r="AX516" s="58">
        <v>0</v>
      </c>
      <c r="AY516" s="57">
        <v>0</v>
      </c>
      <c r="AZ516" s="58">
        <v>0</v>
      </c>
      <c r="BA516" s="58">
        <v>0</v>
      </c>
      <c r="BB516" s="58">
        <v>39567000</v>
      </c>
      <c r="BC516" s="58">
        <v>0</v>
      </c>
      <c r="BD516" s="58">
        <v>0</v>
      </c>
      <c r="BE516" s="58">
        <v>39567000</v>
      </c>
      <c r="BF516" s="58">
        <v>0</v>
      </c>
      <c r="BG516" s="72">
        <v>160</v>
      </c>
      <c r="BH516" s="72">
        <v>606.20000000000005</v>
      </c>
      <c r="BI516" s="72">
        <v>446.20000000000005</v>
      </c>
      <c r="BJ516" s="72">
        <v>278.875</v>
      </c>
      <c r="BK516" s="72">
        <v>601.20000000000005</v>
      </c>
      <c r="BL516" s="72">
        <v>441.20000000000005</v>
      </c>
      <c r="BM516" s="72">
        <v>275.75</v>
      </c>
      <c r="BN516" s="150" t="s">
        <v>1381</v>
      </c>
      <c r="BO516" s="72" t="s">
        <v>1475</v>
      </c>
    </row>
    <row r="517" spans="1:67" ht="27.6" customHeight="1">
      <c r="A517" s="55">
        <v>508</v>
      </c>
      <c r="B517" s="145" t="s">
        <v>434</v>
      </c>
      <c r="C517" s="147" t="s">
        <v>1072</v>
      </c>
      <c r="D517" s="148" t="s">
        <v>649</v>
      </c>
      <c r="E517" s="145">
        <v>11</v>
      </c>
      <c r="F517" s="146" t="s">
        <v>1279</v>
      </c>
      <c r="G517" s="70">
        <v>0</v>
      </c>
      <c r="H517" s="57">
        <v>0</v>
      </c>
      <c r="I517" s="57">
        <v>0</v>
      </c>
      <c r="J517" s="57">
        <v>0</v>
      </c>
      <c r="K517" s="70">
        <v>0</v>
      </c>
      <c r="L517" s="57">
        <v>0</v>
      </c>
      <c r="M517" s="57">
        <v>0</v>
      </c>
      <c r="N517" s="57">
        <v>0</v>
      </c>
      <c r="O517" s="70">
        <v>0</v>
      </c>
      <c r="P517" s="57">
        <v>0</v>
      </c>
      <c r="Q517" s="57">
        <v>0</v>
      </c>
      <c r="R517" s="57">
        <v>0</v>
      </c>
      <c r="S517" s="70">
        <v>106.60000000000002</v>
      </c>
      <c r="T517" s="57">
        <v>10926500.000000002</v>
      </c>
      <c r="U517" s="57">
        <v>0</v>
      </c>
      <c r="V517" s="57">
        <v>10926500.000000002</v>
      </c>
      <c r="W517" s="57"/>
      <c r="X517" s="57"/>
      <c r="Y517" s="57"/>
      <c r="Z517" s="57">
        <v>112500</v>
      </c>
      <c r="AA517" s="57">
        <v>0</v>
      </c>
      <c r="AB517" s="57">
        <v>112500</v>
      </c>
      <c r="AC517" s="59">
        <v>712</v>
      </c>
      <c r="AD517" s="59">
        <v>36</v>
      </c>
      <c r="AE517" s="59">
        <v>0</v>
      </c>
      <c r="AF517" s="59">
        <v>0</v>
      </c>
      <c r="AG517" s="59">
        <v>712</v>
      </c>
      <c r="AH517" s="59">
        <v>36</v>
      </c>
      <c r="AI517" s="57">
        <v>37350000</v>
      </c>
      <c r="AJ517" s="57">
        <v>0</v>
      </c>
      <c r="AK517" s="58">
        <v>0</v>
      </c>
      <c r="AL517" s="57">
        <v>37350000</v>
      </c>
      <c r="AM517" s="57">
        <v>0</v>
      </c>
      <c r="AN517" s="70">
        <v>180</v>
      </c>
      <c r="AO517" s="70">
        <v>470.9</v>
      </c>
      <c r="AP517" s="70">
        <v>0</v>
      </c>
      <c r="AQ517" s="57">
        <v>39707850</v>
      </c>
      <c r="AR517" s="57">
        <v>0</v>
      </c>
      <c r="AS517" s="57">
        <v>0</v>
      </c>
      <c r="AT517" s="57">
        <v>0</v>
      </c>
      <c r="AU517" s="57">
        <v>0</v>
      </c>
      <c r="AV517" s="58">
        <v>39707850</v>
      </c>
      <c r="AW517" s="58">
        <v>0</v>
      </c>
      <c r="AX517" s="58">
        <v>0</v>
      </c>
      <c r="AY517" s="57">
        <v>0</v>
      </c>
      <c r="AZ517" s="58">
        <v>0</v>
      </c>
      <c r="BA517" s="58">
        <v>0</v>
      </c>
      <c r="BB517" s="58">
        <v>88096850</v>
      </c>
      <c r="BC517" s="58">
        <v>0</v>
      </c>
      <c r="BD517" s="58">
        <v>0</v>
      </c>
      <c r="BE517" s="58">
        <v>88096850</v>
      </c>
      <c r="BF517" s="58">
        <v>0</v>
      </c>
      <c r="BG517" s="72">
        <v>180</v>
      </c>
      <c r="BH517" s="72">
        <v>613.5</v>
      </c>
      <c r="BI517" s="72">
        <v>433.5</v>
      </c>
      <c r="BJ517" s="72">
        <v>240.83333333333331</v>
      </c>
      <c r="BK517" s="72">
        <v>577.5</v>
      </c>
      <c r="BL517" s="72">
        <v>397.5</v>
      </c>
      <c r="BM517" s="72">
        <v>220.83333333333334</v>
      </c>
      <c r="BN517" s="150" t="s">
        <v>1381</v>
      </c>
      <c r="BO517" s="72" t="s">
        <v>1474</v>
      </c>
    </row>
    <row r="518" spans="1:67" ht="27.6" customHeight="1">
      <c r="A518" s="55">
        <v>509</v>
      </c>
      <c r="B518" s="145" t="s">
        <v>438</v>
      </c>
      <c r="C518" s="147" t="s">
        <v>1064</v>
      </c>
      <c r="D518" s="148" t="s">
        <v>655</v>
      </c>
      <c r="E518" s="145">
        <v>11</v>
      </c>
      <c r="F518" s="146" t="s">
        <v>1279</v>
      </c>
      <c r="G518" s="70">
        <v>0</v>
      </c>
      <c r="H518" s="57">
        <v>0</v>
      </c>
      <c r="I518" s="57">
        <v>0</v>
      </c>
      <c r="J518" s="57">
        <v>0</v>
      </c>
      <c r="K518" s="70">
        <v>0</v>
      </c>
      <c r="L518" s="57">
        <v>0</v>
      </c>
      <c r="M518" s="57">
        <v>0</v>
      </c>
      <c r="N518" s="57">
        <v>0</v>
      </c>
      <c r="O518" s="70">
        <v>0</v>
      </c>
      <c r="P518" s="57">
        <v>0</v>
      </c>
      <c r="Q518" s="57">
        <v>0</v>
      </c>
      <c r="R518" s="57">
        <v>0</v>
      </c>
      <c r="S518" s="70">
        <v>0</v>
      </c>
      <c r="T518" s="57">
        <v>0</v>
      </c>
      <c r="U518" s="57">
        <v>0</v>
      </c>
      <c r="V518" s="57">
        <v>0</v>
      </c>
      <c r="W518" s="57"/>
      <c r="X518" s="57"/>
      <c r="Y518" s="57"/>
      <c r="Z518" s="57">
        <v>0</v>
      </c>
      <c r="AA518" s="57">
        <v>0</v>
      </c>
      <c r="AB518" s="57">
        <v>0</v>
      </c>
      <c r="AC518" s="59">
        <v>0</v>
      </c>
      <c r="AD518" s="59">
        <v>0</v>
      </c>
      <c r="AE518" s="59">
        <v>0</v>
      </c>
      <c r="AF518" s="59">
        <v>0</v>
      </c>
      <c r="AG518" s="59">
        <v>0</v>
      </c>
      <c r="AH518" s="59">
        <v>0</v>
      </c>
      <c r="AI518" s="57">
        <v>0</v>
      </c>
      <c r="AJ518" s="57">
        <v>0</v>
      </c>
      <c r="AK518" s="58">
        <v>0</v>
      </c>
      <c r="AL518" s="57">
        <v>0</v>
      </c>
      <c r="AM518" s="57">
        <v>0</v>
      </c>
      <c r="AN518" s="70">
        <v>0</v>
      </c>
      <c r="AO518" s="70">
        <v>0</v>
      </c>
      <c r="AP518" s="70">
        <v>0</v>
      </c>
      <c r="AQ518" s="57">
        <v>0</v>
      </c>
      <c r="AR518" s="57">
        <v>0</v>
      </c>
      <c r="AS518" s="57">
        <v>0</v>
      </c>
      <c r="AT518" s="57">
        <v>0</v>
      </c>
      <c r="AU518" s="57">
        <v>0</v>
      </c>
      <c r="AV518" s="58">
        <v>0</v>
      </c>
      <c r="AW518" s="58">
        <v>0</v>
      </c>
      <c r="AX518" s="58">
        <v>0</v>
      </c>
      <c r="AY518" s="57">
        <v>0</v>
      </c>
      <c r="AZ518" s="58">
        <v>0</v>
      </c>
      <c r="BA518" s="58">
        <v>0</v>
      </c>
      <c r="BB518" s="58">
        <v>0</v>
      </c>
      <c r="BC518" s="58">
        <v>0</v>
      </c>
      <c r="BD518" s="58">
        <v>0</v>
      </c>
      <c r="BE518" s="58">
        <v>0</v>
      </c>
      <c r="BF518" s="58">
        <v>0</v>
      </c>
      <c r="BG518" s="72">
        <v>0</v>
      </c>
      <c r="BH518" s="72">
        <v>0</v>
      </c>
      <c r="BI518" s="72">
        <v>0</v>
      </c>
      <c r="BJ518" s="72">
        <v>0</v>
      </c>
      <c r="BK518" s="72">
        <v>0</v>
      </c>
      <c r="BL518" s="72">
        <v>0</v>
      </c>
      <c r="BM518" s="72">
        <v>0</v>
      </c>
      <c r="BN518" s="150" t="s">
        <v>1381</v>
      </c>
      <c r="BO518" s="72" t="s">
        <v>1474</v>
      </c>
    </row>
    <row r="519" spans="1:67" ht="27.6" customHeight="1">
      <c r="A519" s="55">
        <v>510</v>
      </c>
      <c r="B519" s="145" t="s">
        <v>439</v>
      </c>
      <c r="C519" s="147" t="s">
        <v>1077</v>
      </c>
      <c r="D519" s="148" t="s">
        <v>634</v>
      </c>
      <c r="E519" s="145">
        <v>11</v>
      </c>
      <c r="F519" s="146" t="s">
        <v>1282</v>
      </c>
      <c r="G519" s="70">
        <v>0</v>
      </c>
      <c r="H519" s="57">
        <v>0</v>
      </c>
      <c r="I519" s="57">
        <v>0</v>
      </c>
      <c r="J519" s="57">
        <v>0</v>
      </c>
      <c r="K519" s="70">
        <v>0</v>
      </c>
      <c r="L519" s="57">
        <v>0</v>
      </c>
      <c r="M519" s="57">
        <v>0</v>
      </c>
      <c r="N519" s="57">
        <v>0</v>
      </c>
      <c r="O519" s="70">
        <v>30.599999999999998</v>
      </c>
      <c r="P519" s="57">
        <v>3136500</v>
      </c>
      <c r="Q519" s="57">
        <v>0</v>
      </c>
      <c r="R519" s="57">
        <v>3136500</v>
      </c>
      <c r="S519" s="70">
        <v>90.800000000000011</v>
      </c>
      <c r="T519" s="57">
        <v>9307000.0000000019</v>
      </c>
      <c r="U519" s="57">
        <v>0</v>
      </c>
      <c r="V519" s="57">
        <v>9307000.0000000019</v>
      </c>
      <c r="W519" s="57"/>
      <c r="X519" s="57"/>
      <c r="Y519" s="57"/>
      <c r="Z519" s="57">
        <v>0</v>
      </c>
      <c r="AA519" s="57">
        <v>0</v>
      </c>
      <c r="AB519" s="57">
        <v>0</v>
      </c>
      <c r="AC519" s="59">
        <v>960</v>
      </c>
      <c r="AD519" s="59">
        <v>50</v>
      </c>
      <c r="AE519" s="59">
        <v>0</v>
      </c>
      <c r="AF519" s="59">
        <v>0</v>
      </c>
      <c r="AG519" s="59">
        <v>960</v>
      </c>
      <c r="AH519" s="59">
        <v>50</v>
      </c>
      <c r="AI519" s="57">
        <v>50250000</v>
      </c>
      <c r="AJ519" s="57">
        <v>0</v>
      </c>
      <c r="AK519" s="58">
        <v>8350000</v>
      </c>
      <c r="AL519" s="57">
        <v>41900000</v>
      </c>
      <c r="AM519" s="57">
        <v>0</v>
      </c>
      <c r="AN519" s="70">
        <v>300</v>
      </c>
      <c r="AO519" s="70">
        <v>875.8</v>
      </c>
      <c r="AP519" s="70">
        <v>49.8</v>
      </c>
      <c r="AQ519" s="57">
        <v>95594400</v>
      </c>
      <c r="AR519" s="57">
        <v>0</v>
      </c>
      <c r="AS519" s="57">
        <v>0</v>
      </c>
      <c r="AT519" s="57">
        <v>0</v>
      </c>
      <c r="AU519" s="57">
        <v>35702700</v>
      </c>
      <c r="AV519" s="58">
        <v>59891700</v>
      </c>
      <c r="AW519" s="58">
        <v>0</v>
      </c>
      <c r="AX519" s="58">
        <v>0</v>
      </c>
      <c r="AY519" s="57">
        <v>0</v>
      </c>
      <c r="AZ519" s="58">
        <v>0</v>
      </c>
      <c r="BA519" s="58">
        <v>0</v>
      </c>
      <c r="BB519" s="58">
        <v>111098700</v>
      </c>
      <c r="BC519" s="58">
        <v>0</v>
      </c>
      <c r="BD519" s="58">
        <v>0</v>
      </c>
      <c r="BE519" s="58">
        <v>111098700</v>
      </c>
      <c r="BF519" s="58">
        <v>0</v>
      </c>
      <c r="BG519" s="72">
        <v>300</v>
      </c>
      <c r="BH519" s="72">
        <v>1097</v>
      </c>
      <c r="BI519" s="72">
        <v>797</v>
      </c>
      <c r="BJ519" s="72">
        <v>265.66666666666669</v>
      </c>
      <c r="BK519" s="72">
        <v>1047</v>
      </c>
      <c r="BL519" s="72">
        <v>747</v>
      </c>
      <c r="BM519" s="72">
        <v>249.00000000000003</v>
      </c>
      <c r="BN519" s="150" t="s">
        <v>1382</v>
      </c>
      <c r="BO519" s="72" t="s">
        <v>1475</v>
      </c>
    </row>
    <row r="520" spans="1:67" ht="27.6" customHeight="1">
      <c r="A520" s="55">
        <v>511</v>
      </c>
      <c r="B520" s="145" t="s">
        <v>440</v>
      </c>
      <c r="C520" s="147" t="s">
        <v>1074</v>
      </c>
      <c r="D520" s="148" t="s">
        <v>696</v>
      </c>
      <c r="E520" s="145">
        <v>11</v>
      </c>
      <c r="F520" s="146" t="s">
        <v>1282</v>
      </c>
      <c r="G520" s="70">
        <v>0</v>
      </c>
      <c r="H520" s="57">
        <v>0</v>
      </c>
      <c r="I520" s="57">
        <v>0</v>
      </c>
      <c r="J520" s="57">
        <v>0</v>
      </c>
      <c r="K520" s="70">
        <v>0</v>
      </c>
      <c r="L520" s="57">
        <v>0</v>
      </c>
      <c r="M520" s="57">
        <v>0</v>
      </c>
      <c r="N520" s="57">
        <v>0</v>
      </c>
      <c r="O520" s="70">
        <v>60.7</v>
      </c>
      <c r="P520" s="57">
        <v>6221750</v>
      </c>
      <c r="Q520" s="57">
        <v>0</v>
      </c>
      <c r="R520" s="57">
        <v>6221750</v>
      </c>
      <c r="S520" s="70">
        <v>90.5</v>
      </c>
      <c r="T520" s="57">
        <v>9276250</v>
      </c>
      <c r="U520" s="57">
        <v>0</v>
      </c>
      <c r="V520" s="57">
        <v>9276250</v>
      </c>
      <c r="W520" s="57"/>
      <c r="X520" s="57"/>
      <c r="Y520" s="57"/>
      <c r="Z520" s="57">
        <v>358500</v>
      </c>
      <c r="AA520" s="57">
        <v>0</v>
      </c>
      <c r="AB520" s="57">
        <v>358500</v>
      </c>
      <c r="AC520" s="59">
        <v>860</v>
      </c>
      <c r="AD520" s="59">
        <v>42</v>
      </c>
      <c r="AE520" s="59">
        <v>0</v>
      </c>
      <c r="AF520" s="59">
        <v>0</v>
      </c>
      <c r="AG520" s="59">
        <v>860</v>
      </c>
      <c r="AH520" s="59">
        <v>42</v>
      </c>
      <c r="AI520" s="57">
        <v>45150000</v>
      </c>
      <c r="AJ520" s="57">
        <v>0</v>
      </c>
      <c r="AK520" s="58">
        <v>7350000</v>
      </c>
      <c r="AL520" s="57">
        <v>37800000</v>
      </c>
      <c r="AM520" s="57">
        <v>0</v>
      </c>
      <c r="AN520" s="70">
        <v>300</v>
      </c>
      <c r="AO520" s="70">
        <v>1040.9000000000001</v>
      </c>
      <c r="AP520" s="70">
        <v>0</v>
      </c>
      <c r="AQ520" s="57">
        <v>96187550</v>
      </c>
      <c r="AR520" s="57">
        <v>0</v>
      </c>
      <c r="AS520" s="57">
        <v>0</v>
      </c>
      <c r="AT520" s="57">
        <v>0</v>
      </c>
      <c r="AU520" s="57">
        <v>38338000</v>
      </c>
      <c r="AV520" s="58">
        <v>57849550</v>
      </c>
      <c r="AW520" s="58">
        <v>0</v>
      </c>
      <c r="AX520" s="58">
        <v>0</v>
      </c>
      <c r="AY520" s="57">
        <v>0</v>
      </c>
      <c r="AZ520" s="58">
        <v>0</v>
      </c>
      <c r="BA520" s="58">
        <v>0</v>
      </c>
      <c r="BB520" s="58">
        <v>105284300</v>
      </c>
      <c r="BC520" s="58">
        <v>0</v>
      </c>
      <c r="BD520" s="58">
        <v>0</v>
      </c>
      <c r="BE520" s="58">
        <v>105284300</v>
      </c>
      <c r="BF520" s="58">
        <v>0</v>
      </c>
      <c r="BG520" s="72">
        <v>300</v>
      </c>
      <c r="BH520" s="72">
        <v>1234.1000000000001</v>
      </c>
      <c r="BI520" s="72">
        <v>934.10000000000014</v>
      </c>
      <c r="BJ520" s="72">
        <v>311.36666666666667</v>
      </c>
      <c r="BK520" s="72">
        <v>1192.1000000000001</v>
      </c>
      <c r="BL520" s="72">
        <v>892.10000000000014</v>
      </c>
      <c r="BM520" s="72">
        <v>297.36666666666667</v>
      </c>
      <c r="BN520" s="150" t="s">
        <v>1382</v>
      </c>
      <c r="BO520" s="72" t="s">
        <v>1475</v>
      </c>
    </row>
    <row r="521" spans="1:67" ht="27.6" customHeight="1">
      <c r="A521" s="55">
        <v>512</v>
      </c>
      <c r="B521" s="145" t="s">
        <v>441</v>
      </c>
      <c r="C521" s="147" t="s">
        <v>660</v>
      </c>
      <c r="D521" s="148" t="s">
        <v>749</v>
      </c>
      <c r="E521" s="145">
        <v>11</v>
      </c>
      <c r="F521" s="146" t="s">
        <v>1282</v>
      </c>
      <c r="G521" s="70">
        <v>0</v>
      </c>
      <c r="H521" s="57">
        <v>0</v>
      </c>
      <c r="I521" s="57">
        <v>0</v>
      </c>
      <c r="J521" s="57">
        <v>0</v>
      </c>
      <c r="K521" s="70">
        <v>0</v>
      </c>
      <c r="L521" s="57">
        <v>0</v>
      </c>
      <c r="M521" s="57">
        <v>0</v>
      </c>
      <c r="N521" s="57">
        <v>0</v>
      </c>
      <c r="O521" s="70">
        <v>90.9</v>
      </c>
      <c r="P521" s="57">
        <v>9317250</v>
      </c>
      <c r="Q521" s="57">
        <v>0</v>
      </c>
      <c r="R521" s="57">
        <v>9317250</v>
      </c>
      <c r="S521" s="70">
        <v>90.699999999999989</v>
      </c>
      <c r="T521" s="57">
        <v>9296749.9999999981</v>
      </c>
      <c r="U521" s="57">
        <v>0</v>
      </c>
      <c r="V521" s="57">
        <v>9296750</v>
      </c>
      <c r="W521" s="57"/>
      <c r="X521" s="57"/>
      <c r="Y521" s="57"/>
      <c r="Z521" s="57">
        <v>358500</v>
      </c>
      <c r="AA521" s="57">
        <v>0</v>
      </c>
      <c r="AB521" s="57">
        <v>358500</v>
      </c>
      <c r="AC521" s="59">
        <v>920</v>
      </c>
      <c r="AD521" s="59">
        <v>46</v>
      </c>
      <c r="AE521" s="59">
        <v>0</v>
      </c>
      <c r="AF521" s="59">
        <v>0</v>
      </c>
      <c r="AG521" s="59">
        <v>920</v>
      </c>
      <c r="AH521" s="59">
        <v>46</v>
      </c>
      <c r="AI521" s="57">
        <v>48300000</v>
      </c>
      <c r="AJ521" s="57">
        <v>0</v>
      </c>
      <c r="AK521" s="58">
        <v>8400000</v>
      </c>
      <c r="AL521" s="57">
        <v>39900000</v>
      </c>
      <c r="AM521" s="57">
        <v>0</v>
      </c>
      <c r="AN521" s="70">
        <v>240</v>
      </c>
      <c r="AO521" s="70">
        <v>1361.6</v>
      </c>
      <c r="AP521" s="70">
        <v>222.49999999999997</v>
      </c>
      <c r="AQ521" s="57">
        <v>168269950</v>
      </c>
      <c r="AR521" s="57">
        <v>0</v>
      </c>
      <c r="AS521" s="57">
        <v>0</v>
      </c>
      <c r="AT521" s="57">
        <v>0</v>
      </c>
      <c r="AU521" s="57">
        <v>45447850</v>
      </c>
      <c r="AV521" s="58">
        <v>122822100</v>
      </c>
      <c r="AW521" s="58">
        <v>0</v>
      </c>
      <c r="AX521" s="58">
        <v>0</v>
      </c>
      <c r="AY521" s="57">
        <v>4000000</v>
      </c>
      <c r="AZ521" s="58">
        <v>0</v>
      </c>
      <c r="BA521" s="58">
        <v>4000000</v>
      </c>
      <c r="BB521" s="58">
        <v>176377350</v>
      </c>
      <c r="BC521" s="58">
        <v>0</v>
      </c>
      <c r="BD521" s="58">
        <v>0</v>
      </c>
      <c r="BE521" s="58">
        <v>176377350</v>
      </c>
      <c r="BF521" s="58">
        <v>0</v>
      </c>
      <c r="BG521" s="72">
        <v>240</v>
      </c>
      <c r="BH521" s="72">
        <v>1811.6999999999998</v>
      </c>
      <c r="BI521" s="72">
        <v>1571.6999999999998</v>
      </c>
      <c r="BJ521" s="72">
        <v>654.87499999999989</v>
      </c>
      <c r="BK521" s="72">
        <v>1765.6999999999998</v>
      </c>
      <c r="BL521" s="72">
        <v>1525.6999999999998</v>
      </c>
      <c r="BM521" s="72">
        <v>635.70833333333326</v>
      </c>
      <c r="BN521" s="150" t="s">
        <v>1382</v>
      </c>
      <c r="BO521" s="72" t="s">
        <v>1475</v>
      </c>
    </row>
    <row r="522" spans="1:67" ht="27.6" customHeight="1">
      <c r="A522" s="55">
        <v>513</v>
      </c>
      <c r="B522" s="145" t="s">
        <v>442</v>
      </c>
      <c r="C522" s="147" t="s">
        <v>1078</v>
      </c>
      <c r="D522" s="148" t="s">
        <v>1079</v>
      </c>
      <c r="E522" s="145">
        <v>11</v>
      </c>
      <c r="F522" s="146" t="s">
        <v>1282</v>
      </c>
      <c r="G522" s="70">
        <v>0</v>
      </c>
      <c r="H522" s="57">
        <v>0</v>
      </c>
      <c r="I522" s="57">
        <v>0</v>
      </c>
      <c r="J522" s="57">
        <v>0</v>
      </c>
      <c r="K522" s="70">
        <v>0</v>
      </c>
      <c r="L522" s="57">
        <v>0</v>
      </c>
      <c r="M522" s="57">
        <v>0</v>
      </c>
      <c r="N522" s="57">
        <v>0</v>
      </c>
      <c r="O522" s="70">
        <v>0</v>
      </c>
      <c r="P522" s="57">
        <v>0</v>
      </c>
      <c r="Q522" s="57">
        <v>0</v>
      </c>
      <c r="R522" s="57">
        <v>0</v>
      </c>
      <c r="S522" s="70">
        <v>76.8</v>
      </c>
      <c r="T522" s="57">
        <v>7872000</v>
      </c>
      <c r="U522" s="57">
        <v>0</v>
      </c>
      <c r="V522" s="57">
        <v>7872000</v>
      </c>
      <c r="W522" s="57"/>
      <c r="X522" s="57"/>
      <c r="Y522" s="57"/>
      <c r="Z522" s="57">
        <v>358500</v>
      </c>
      <c r="AA522" s="57">
        <v>0</v>
      </c>
      <c r="AB522" s="57">
        <v>358500</v>
      </c>
      <c r="AC522" s="59">
        <v>964</v>
      </c>
      <c r="AD522" s="59">
        <v>50</v>
      </c>
      <c r="AE522" s="59">
        <v>0</v>
      </c>
      <c r="AF522" s="59">
        <v>0</v>
      </c>
      <c r="AG522" s="59">
        <v>964</v>
      </c>
      <c r="AH522" s="59">
        <v>50</v>
      </c>
      <c r="AI522" s="57">
        <v>50100000</v>
      </c>
      <c r="AJ522" s="57">
        <v>0</v>
      </c>
      <c r="AK522" s="58">
        <v>8400000</v>
      </c>
      <c r="AL522" s="57">
        <v>41700000</v>
      </c>
      <c r="AM522" s="57">
        <v>0</v>
      </c>
      <c r="AN522" s="70">
        <v>255</v>
      </c>
      <c r="AO522" s="70">
        <v>1105.7</v>
      </c>
      <c r="AP522" s="70">
        <v>0</v>
      </c>
      <c r="AQ522" s="57">
        <v>109308650</v>
      </c>
      <c r="AR522" s="57">
        <v>0</v>
      </c>
      <c r="AS522" s="57">
        <v>0</v>
      </c>
      <c r="AT522" s="57">
        <v>0</v>
      </c>
      <c r="AU522" s="57">
        <v>82014850</v>
      </c>
      <c r="AV522" s="58">
        <v>27293800</v>
      </c>
      <c r="AW522" s="58">
        <v>0</v>
      </c>
      <c r="AX522" s="58">
        <v>0</v>
      </c>
      <c r="AY522" s="57">
        <v>0</v>
      </c>
      <c r="AZ522" s="58">
        <v>0</v>
      </c>
      <c r="BA522" s="58">
        <v>0</v>
      </c>
      <c r="BB522" s="58">
        <v>77224300</v>
      </c>
      <c r="BC522" s="58">
        <v>0</v>
      </c>
      <c r="BD522" s="58">
        <v>0</v>
      </c>
      <c r="BE522" s="58">
        <v>77224300</v>
      </c>
      <c r="BF522" s="58">
        <v>0</v>
      </c>
      <c r="BG522" s="72">
        <v>255</v>
      </c>
      <c r="BH522" s="72">
        <v>1232.5</v>
      </c>
      <c r="BI522" s="72">
        <v>977.5</v>
      </c>
      <c r="BJ522" s="72">
        <v>383.33333333333337</v>
      </c>
      <c r="BK522" s="72">
        <v>1182.5</v>
      </c>
      <c r="BL522" s="72">
        <v>927.5</v>
      </c>
      <c r="BM522" s="72">
        <v>363.72549019607845</v>
      </c>
      <c r="BN522" s="150" t="s">
        <v>1382</v>
      </c>
      <c r="BO522" s="72" t="s">
        <v>1475</v>
      </c>
    </row>
    <row r="523" spans="1:67" ht="27.6" customHeight="1">
      <c r="A523" s="55">
        <v>514</v>
      </c>
      <c r="B523" s="145" t="s">
        <v>443</v>
      </c>
      <c r="C523" s="147" t="s">
        <v>872</v>
      </c>
      <c r="D523" s="148" t="s">
        <v>1076</v>
      </c>
      <c r="E523" s="145">
        <v>11</v>
      </c>
      <c r="F523" s="146" t="s">
        <v>1282</v>
      </c>
      <c r="G523" s="70">
        <v>0</v>
      </c>
      <c r="H523" s="57">
        <v>0</v>
      </c>
      <c r="I523" s="57">
        <v>0</v>
      </c>
      <c r="J523" s="57">
        <v>0</v>
      </c>
      <c r="K523" s="70">
        <v>0</v>
      </c>
      <c r="L523" s="57">
        <v>0</v>
      </c>
      <c r="M523" s="57">
        <v>0</v>
      </c>
      <c r="N523" s="57">
        <v>0</v>
      </c>
      <c r="O523" s="70">
        <v>91.1</v>
      </c>
      <c r="P523" s="57">
        <v>9337750</v>
      </c>
      <c r="Q523" s="57">
        <v>0</v>
      </c>
      <c r="R523" s="57">
        <v>9337750</v>
      </c>
      <c r="S523" s="70">
        <v>60.7</v>
      </c>
      <c r="T523" s="57">
        <v>6221750</v>
      </c>
      <c r="U523" s="57">
        <v>0</v>
      </c>
      <c r="V523" s="57">
        <v>6221750</v>
      </c>
      <c r="W523" s="57"/>
      <c r="X523" s="57"/>
      <c r="Y523" s="57"/>
      <c r="Z523" s="57">
        <v>0</v>
      </c>
      <c r="AA523" s="57">
        <v>0</v>
      </c>
      <c r="AB523" s="57">
        <v>0</v>
      </c>
      <c r="AC523" s="59">
        <v>320</v>
      </c>
      <c r="AD523" s="59">
        <v>16</v>
      </c>
      <c r="AE523" s="59">
        <v>0</v>
      </c>
      <c r="AF523" s="59">
        <v>0</v>
      </c>
      <c r="AG523" s="59">
        <v>320</v>
      </c>
      <c r="AH523" s="59">
        <v>16</v>
      </c>
      <c r="AI523" s="57">
        <v>16800000</v>
      </c>
      <c r="AJ523" s="57">
        <v>0</v>
      </c>
      <c r="AK523" s="58">
        <v>3150000</v>
      </c>
      <c r="AL523" s="57">
        <v>13650000</v>
      </c>
      <c r="AM523" s="57">
        <v>0</v>
      </c>
      <c r="AN523" s="70">
        <v>90</v>
      </c>
      <c r="AO523" s="70">
        <v>614.90000000000009</v>
      </c>
      <c r="AP523" s="70">
        <v>0</v>
      </c>
      <c r="AQ523" s="57">
        <v>66251250</v>
      </c>
      <c r="AR523" s="57">
        <v>0</v>
      </c>
      <c r="AS523" s="57">
        <v>0</v>
      </c>
      <c r="AT523" s="57">
        <v>0</v>
      </c>
      <c r="AU523" s="57">
        <v>18441150</v>
      </c>
      <c r="AV523" s="58">
        <v>47810100</v>
      </c>
      <c r="AW523" s="58">
        <v>0</v>
      </c>
      <c r="AX523" s="58">
        <v>0</v>
      </c>
      <c r="AY523" s="57">
        <v>4000000</v>
      </c>
      <c r="AZ523" s="58">
        <v>0</v>
      </c>
      <c r="BA523" s="58">
        <v>4000000</v>
      </c>
      <c r="BB523" s="58">
        <v>71681850</v>
      </c>
      <c r="BC523" s="58">
        <v>0</v>
      </c>
      <c r="BD523" s="58">
        <v>0</v>
      </c>
      <c r="BE523" s="58">
        <v>71681850</v>
      </c>
      <c r="BF523" s="58">
        <v>0</v>
      </c>
      <c r="BG523" s="72">
        <v>90</v>
      </c>
      <c r="BH523" s="72">
        <v>782.7</v>
      </c>
      <c r="BI523" s="72">
        <v>692.7</v>
      </c>
      <c r="BJ523" s="72">
        <v>769.66666666666674</v>
      </c>
      <c r="BK523" s="72">
        <v>766.7</v>
      </c>
      <c r="BL523" s="72">
        <v>676.7</v>
      </c>
      <c r="BM523" s="72">
        <v>751.88888888888891</v>
      </c>
      <c r="BN523" s="150" t="s">
        <v>1382</v>
      </c>
      <c r="BO523" s="72" t="s">
        <v>1475</v>
      </c>
    </row>
    <row r="524" spans="1:67" ht="27.6" customHeight="1">
      <c r="A524" s="55">
        <v>515</v>
      </c>
      <c r="B524" s="145" t="s">
        <v>444</v>
      </c>
      <c r="C524" s="147" t="s">
        <v>1075</v>
      </c>
      <c r="D524" s="148" t="s">
        <v>814</v>
      </c>
      <c r="E524" s="145">
        <v>11</v>
      </c>
      <c r="F524" s="146" t="s">
        <v>1282</v>
      </c>
      <c r="G524" s="70">
        <v>0</v>
      </c>
      <c r="H524" s="57">
        <v>0</v>
      </c>
      <c r="I524" s="57">
        <v>0</v>
      </c>
      <c r="J524" s="57">
        <v>0</v>
      </c>
      <c r="K524" s="70">
        <v>0</v>
      </c>
      <c r="L524" s="57">
        <v>0</v>
      </c>
      <c r="M524" s="57">
        <v>0</v>
      </c>
      <c r="N524" s="57">
        <v>0</v>
      </c>
      <c r="O524" s="70">
        <v>30.3</v>
      </c>
      <c r="P524" s="57">
        <v>3105750</v>
      </c>
      <c r="Q524" s="57">
        <v>0</v>
      </c>
      <c r="R524" s="57">
        <v>3105750</v>
      </c>
      <c r="S524" s="70">
        <v>91.9</v>
      </c>
      <c r="T524" s="57">
        <v>9419750</v>
      </c>
      <c r="U524" s="57">
        <v>0</v>
      </c>
      <c r="V524" s="57">
        <v>9419750</v>
      </c>
      <c r="W524" s="57"/>
      <c r="X524" s="57"/>
      <c r="Y524" s="57"/>
      <c r="Z524" s="57">
        <v>358500</v>
      </c>
      <c r="AA524" s="57">
        <v>0</v>
      </c>
      <c r="AB524" s="57">
        <v>358500</v>
      </c>
      <c r="AC524" s="59">
        <v>900</v>
      </c>
      <c r="AD524" s="59">
        <v>45</v>
      </c>
      <c r="AE524" s="59">
        <v>0</v>
      </c>
      <c r="AF524" s="59">
        <v>0</v>
      </c>
      <c r="AG524" s="59">
        <v>900</v>
      </c>
      <c r="AH524" s="59">
        <v>45</v>
      </c>
      <c r="AI524" s="57">
        <v>47250000</v>
      </c>
      <c r="AJ524" s="57">
        <v>0</v>
      </c>
      <c r="AK524" s="58">
        <v>9450000</v>
      </c>
      <c r="AL524" s="57">
        <v>37800000</v>
      </c>
      <c r="AM524" s="57">
        <v>0</v>
      </c>
      <c r="AN524" s="70">
        <v>300</v>
      </c>
      <c r="AO524" s="70">
        <v>933.9</v>
      </c>
      <c r="AP524" s="70">
        <v>0</v>
      </c>
      <c r="AQ524" s="57">
        <v>80851050</v>
      </c>
      <c r="AR524" s="57">
        <v>0</v>
      </c>
      <c r="AS524" s="57">
        <v>0</v>
      </c>
      <c r="AT524" s="57">
        <v>0</v>
      </c>
      <c r="AU524" s="57">
        <v>58791350</v>
      </c>
      <c r="AV524" s="58">
        <v>22059700</v>
      </c>
      <c r="AW524" s="58">
        <v>0</v>
      </c>
      <c r="AX524" s="58">
        <v>0</v>
      </c>
      <c r="AY524" s="57">
        <v>0</v>
      </c>
      <c r="AZ524" s="58">
        <v>0</v>
      </c>
      <c r="BA524" s="58">
        <v>0</v>
      </c>
      <c r="BB524" s="58">
        <v>69637950</v>
      </c>
      <c r="BC524" s="58">
        <v>0</v>
      </c>
      <c r="BD524" s="58">
        <v>0</v>
      </c>
      <c r="BE524" s="58">
        <v>69637950</v>
      </c>
      <c r="BF524" s="58">
        <v>0</v>
      </c>
      <c r="BG524" s="72">
        <v>300</v>
      </c>
      <c r="BH524" s="72">
        <v>1101.0999999999999</v>
      </c>
      <c r="BI524" s="72">
        <v>801.09999999999991</v>
      </c>
      <c r="BJ524" s="72">
        <v>267.0333333333333</v>
      </c>
      <c r="BK524" s="72">
        <v>1056.0999999999999</v>
      </c>
      <c r="BL524" s="72">
        <v>756.09999999999991</v>
      </c>
      <c r="BM524" s="72">
        <v>252.03333333333327</v>
      </c>
      <c r="BN524" s="150" t="s">
        <v>1382</v>
      </c>
      <c r="BO524" s="72" t="s">
        <v>1475</v>
      </c>
    </row>
    <row r="525" spans="1:67" ht="27.6" customHeight="1">
      <c r="A525" s="55">
        <v>516</v>
      </c>
      <c r="B525" s="145" t="s">
        <v>449</v>
      </c>
      <c r="C525" s="147" t="s">
        <v>697</v>
      </c>
      <c r="D525" s="148" t="s">
        <v>1080</v>
      </c>
      <c r="E525" s="145">
        <v>11</v>
      </c>
      <c r="F525" s="146" t="s">
        <v>1282</v>
      </c>
      <c r="G525" s="70">
        <v>0</v>
      </c>
      <c r="H525" s="57">
        <v>0</v>
      </c>
      <c r="I525" s="57">
        <v>0</v>
      </c>
      <c r="J525" s="57">
        <v>0</v>
      </c>
      <c r="K525" s="70">
        <v>59.8</v>
      </c>
      <c r="L525" s="57">
        <v>6129500</v>
      </c>
      <c r="M525" s="57">
        <v>0</v>
      </c>
      <c r="N525" s="57">
        <v>6129500</v>
      </c>
      <c r="O525" s="70">
        <v>75.7</v>
      </c>
      <c r="P525" s="57">
        <v>7759250</v>
      </c>
      <c r="Q525" s="57">
        <v>0</v>
      </c>
      <c r="R525" s="57">
        <v>7759250</v>
      </c>
      <c r="S525" s="70">
        <v>75.7</v>
      </c>
      <c r="T525" s="57">
        <v>7759250</v>
      </c>
      <c r="U525" s="57">
        <v>0</v>
      </c>
      <c r="V525" s="57">
        <v>7759250</v>
      </c>
      <c r="W525" s="57"/>
      <c r="X525" s="57"/>
      <c r="Y525" s="57"/>
      <c r="Z525" s="57">
        <v>0</v>
      </c>
      <c r="AA525" s="57">
        <v>0</v>
      </c>
      <c r="AB525" s="57">
        <v>0</v>
      </c>
      <c r="AC525" s="59">
        <v>1000</v>
      </c>
      <c r="AD525" s="59">
        <v>50</v>
      </c>
      <c r="AE525" s="59">
        <v>0</v>
      </c>
      <c r="AF525" s="59">
        <v>0</v>
      </c>
      <c r="AG525" s="59">
        <v>1000</v>
      </c>
      <c r="AH525" s="59">
        <v>50</v>
      </c>
      <c r="AI525" s="57">
        <v>52200000</v>
      </c>
      <c r="AJ525" s="57">
        <v>0</v>
      </c>
      <c r="AK525" s="58">
        <v>10400000</v>
      </c>
      <c r="AL525" s="57">
        <v>41800000</v>
      </c>
      <c r="AM525" s="57">
        <v>0</v>
      </c>
      <c r="AN525" s="70">
        <v>210</v>
      </c>
      <c r="AO525" s="70">
        <v>1221.2</v>
      </c>
      <c r="AP525" s="70">
        <v>84.6</v>
      </c>
      <c r="AQ525" s="57">
        <v>154676700</v>
      </c>
      <c r="AR525" s="57">
        <v>0</v>
      </c>
      <c r="AS525" s="57">
        <v>0</v>
      </c>
      <c r="AT525" s="57">
        <v>0</v>
      </c>
      <c r="AU525" s="57">
        <v>65091750</v>
      </c>
      <c r="AV525" s="58">
        <v>89584950</v>
      </c>
      <c r="AW525" s="58">
        <v>0</v>
      </c>
      <c r="AX525" s="58">
        <v>0</v>
      </c>
      <c r="AY525" s="57">
        <v>0</v>
      </c>
      <c r="AZ525" s="58">
        <v>0</v>
      </c>
      <c r="BA525" s="58">
        <v>0</v>
      </c>
      <c r="BB525" s="58">
        <v>145273700</v>
      </c>
      <c r="BC525" s="58">
        <v>0</v>
      </c>
      <c r="BD525" s="58">
        <v>0</v>
      </c>
      <c r="BE525" s="58">
        <v>145273700</v>
      </c>
      <c r="BF525" s="58">
        <v>0</v>
      </c>
      <c r="BG525" s="72">
        <v>210</v>
      </c>
      <c r="BH525" s="72">
        <v>1567</v>
      </c>
      <c r="BI525" s="72">
        <v>1357</v>
      </c>
      <c r="BJ525" s="72">
        <v>646.19047619047615</v>
      </c>
      <c r="BK525" s="72">
        <v>1517</v>
      </c>
      <c r="BL525" s="72">
        <v>1307</v>
      </c>
      <c r="BM525" s="72">
        <v>622.38095238095241</v>
      </c>
      <c r="BN525" s="150" t="s">
        <v>1382</v>
      </c>
      <c r="BO525" s="72" t="s">
        <v>1475</v>
      </c>
    </row>
    <row r="526" spans="1:67" ht="27.6" customHeight="1">
      <c r="A526" s="55">
        <v>517</v>
      </c>
      <c r="B526" s="145" t="s">
        <v>450</v>
      </c>
      <c r="C526" s="147" t="s">
        <v>646</v>
      </c>
      <c r="D526" s="148" t="s">
        <v>924</v>
      </c>
      <c r="E526" s="145">
        <v>11</v>
      </c>
      <c r="F526" s="146" t="s">
        <v>1282</v>
      </c>
      <c r="G526" s="70">
        <v>32.200000000000003</v>
      </c>
      <c r="H526" s="57">
        <v>3300500</v>
      </c>
      <c r="I526" s="57">
        <v>0</v>
      </c>
      <c r="J526" s="57">
        <v>3300500</v>
      </c>
      <c r="K526" s="70">
        <v>25</v>
      </c>
      <c r="L526" s="57">
        <v>2562500</v>
      </c>
      <c r="M526" s="57">
        <v>0</v>
      </c>
      <c r="N526" s="57">
        <v>2562500</v>
      </c>
      <c r="O526" s="70">
        <v>30.599999999999998</v>
      </c>
      <c r="P526" s="57">
        <v>3136500</v>
      </c>
      <c r="Q526" s="57">
        <v>0</v>
      </c>
      <c r="R526" s="57">
        <v>3136500</v>
      </c>
      <c r="S526" s="70">
        <v>75.400000000000006</v>
      </c>
      <c r="T526" s="57">
        <v>7728500.0000000009</v>
      </c>
      <c r="U526" s="57">
        <v>0</v>
      </c>
      <c r="V526" s="57">
        <v>7728500</v>
      </c>
      <c r="W526" s="57"/>
      <c r="X526" s="57"/>
      <c r="Y526" s="57"/>
      <c r="Z526" s="57">
        <v>112500</v>
      </c>
      <c r="AA526" s="57">
        <v>0</v>
      </c>
      <c r="AB526" s="57">
        <v>112500</v>
      </c>
      <c r="AC526" s="59">
        <v>920</v>
      </c>
      <c r="AD526" s="59">
        <v>45</v>
      </c>
      <c r="AE526" s="59">
        <v>0</v>
      </c>
      <c r="AF526" s="59">
        <v>0</v>
      </c>
      <c r="AG526" s="59">
        <v>920</v>
      </c>
      <c r="AH526" s="59">
        <v>45</v>
      </c>
      <c r="AI526" s="57">
        <v>48200000</v>
      </c>
      <c r="AJ526" s="57">
        <v>0</v>
      </c>
      <c r="AK526" s="58">
        <v>10400000</v>
      </c>
      <c r="AL526" s="57">
        <v>37800000</v>
      </c>
      <c r="AM526" s="57">
        <v>0</v>
      </c>
      <c r="AN526" s="70">
        <v>300</v>
      </c>
      <c r="AO526" s="70">
        <v>1114</v>
      </c>
      <c r="AP526" s="70">
        <v>0</v>
      </c>
      <c r="AQ526" s="57">
        <v>98775000</v>
      </c>
      <c r="AR526" s="57">
        <v>0</v>
      </c>
      <c r="AS526" s="57">
        <v>0</v>
      </c>
      <c r="AT526" s="57">
        <v>0</v>
      </c>
      <c r="AU526" s="57">
        <v>25935000</v>
      </c>
      <c r="AV526" s="58">
        <v>72840000</v>
      </c>
      <c r="AW526" s="58">
        <v>0</v>
      </c>
      <c r="AX526" s="58">
        <v>0</v>
      </c>
      <c r="AY526" s="57">
        <v>0</v>
      </c>
      <c r="AZ526" s="58">
        <v>0</v>
      </c>
      <c r="BA526" s="58">
        <v>0</v>
      </c>
      <c r="BB526" s="58">
        <v>121043500</v>
      </c>
      <c r="BC526" s="58">
        <v>0</v>
      </c>
      <c r="BD526" s="58">
        <v>0</v>
      </c>
      <c r="BE526" s="58">
        <v>121043500</v>
      </c>
      <c r="BF526" s="58">
        <v>0</v>
      </c>
      <c r="BG526" s="72">
        <v>300</v>
      </c>
      <c r="BH526" s="72">
        <v>1322.2</v>
      </c>
      <c r="BI526" s="72">
        <v>1022.2</v>
      </c>
      <c r="BJ526" s="72">
        <v>340.73333333333335</v>
      </c>
      <c r="BK526" s="72">
        <v>1277.2</v>
      </c>
      <c r="BL526" s="72">
        <v>977.2</v>
      </c>
      <c r="BM526" s="72">
        <v>325.73333333333335</v>
      </c>
      <c r="BN526" s="150" t="s">
        <v>1382</v>
      </c>
      <c r="BO526" s="72" t="s">
        <v>1475</v>
      </c>
    </row>
    <row r="527" spans="1:67" ht="27.6" customHeight="1">
      <c r="A527" s="55">
        <v>518</v>
      </c>
      <c r="B527" s="145" t="s">
        <v>451</v>
      </c>
      <c r="C527" s="147" t="s">
        <v>880</v>
      </c>
      <c r="D527" s="148" t="s">
        <v>655</v>
      </c>
      <c r="E527" s="145">
        <v>11</v>
      </c>
      <c r="F527" s="146" t="s">
        <v>1282</v>
      </c>
      <c r="G527" s="70">
        <v>0</v>
      </c>
      <c r="H527" s="57">
        <v>0</v>
      </c>
      <c r="I527" s="57">
        <v>0</v>
      </c>
      <c r="J527" s="57">
        <v>0</v>
      </c>
      <c r="K527" s="70">
        <v>0</v>
      </c>
      <c r="L527" s="57">
        <v>0</v>
      </c>
      <c r="M527" s="57">
        <v>0</v>
      </c>
      <c r="N527" s="57">
        <v>0</v>
      </c>
      <c r="O527" s="70">
        <v>30.3</v>
      </c>
      <c r="P527" s="57">
        <v>3105750</v>
      </c>
      <c r="Q527" s="57">
        <v>0</v>
      </c>
      <c r="R527" s="57">
        <v>3105750</v>
      </c>
      <c r="S527" s="70">
        <v>0</v>
      </c>
      <c r="T527" s="57">
        <v>0</v>
      </c>
      <c r="U527" s="57">
        <v>0</v>
      </c>
      <c r="V527" s="57">
        <v>0</v>
      </c>
      <c r="W527" s="57"/>
      <c r="X527" s="57"/>
      <c r="Y527" s="57"/>
      <c r="Z527" s="57">
        <v>112500</v>
      </c>
      <c r="AA527" s="57">
        <v>0</v>
      </c>
      <c r="AB527" s="57">
        <v>112500</v>
      </c>
      <c r="AC527" s="59">
        <v>500</v>
      </c>
      <c r="AD527" s="59">
        <v>25</v>
      </c>
      <c r="AE527" s="59">
        <v>0</v>
      </c>
      <c r="AF527" s="59">
        <v>0</v>
      </c>
      <c r="AG527" s="59">
        <v>500</v>
      </c>
      <c r="AH527" s="59">
        <v>25</v>
      </c>
      <c r="AI527" s="57">
        <v>26250000</v>
      </c>
      <c r="AJ527" s="57">
        <v>0</v>
      </c>
      <c r="AK527" s="58">
        <v>5250000</v>
      </c>
      <c r="AL527" s="57">
        <v>21000000</v>
      </c>
      <c r="AM527" s="57">
        <v>0</v>
      </c>
      <c r="AN527" s="70">
        <v>240</v>
      </c>
      <c r="AO527" s="70">
        <v>919.8</v>
      </c>
      <c r="AP527" s="70">
        <v>0</v>
      </c>
      <c r="AQ527" s="57">
        <v>83677500</v>
      </c>
      <c r="AR527" s="57">
        <v>0</v>
      </c>
      <c r="AS527" s="57">
        <v>0</v>
      </c>
      <c r="AT527" s="57">
        <v>0</v>
      </c>
      <c r="AU527" s="57">
        <v>58162500</v>
      </c>
      <c r="AV527" s="58">
        <v>25515000</v>
      </c>
      <c r="AW527" s="58">
        <v>0</v>
      </c>
      <c r="AX527" s="58">
        <v>0</v>
      </c>
      <c r="AY527" s="57">
        <v>0</v>
      </c>
      <c r="AZ527" s="58">
        <v>0</v>
      </c>
      <c r="BA527" s="58">
        <v>0</v>
      </c>
      <c r="BB527" s="58">
        <v>46627500</v>
      </c>
      <c r="BC527" s="58">
        <v>0</v>
      </c>
      <c r="BD527" s="58">
        <v>0</v>
      </c>
      <c r="BE527" s="58">
        <v>46627500</v>
      </c>
      <c r="BF527" s="58">
        <v>0</v>
      </c>
      <c r="BG527" s="72">
        <v>240</v>
      </c>
      <c r="BH527" s="72">
        <v>975.09999999999991</v>
      </c>
      <c r="BI527" s="72">
        <v>735.09999999999991</v>
      </c>
      <c r="BJ527" s="72">
        <v>306.29166666666663</v>
      </c>
      <c r="BK527" s="72">
        <v>950.09999999999991</v>
      </c>
      <c r="BL527" s="72">
        <v>710.09999999999991</v>
      </c>
      <c r="BM527" s="72">
        <v>295.875</v>
      </c>
      <c r="BN527" s="150" t="s">
        <v>1382</v>
      </c>
      <c r="BO527" s="72" t="s">
        <v>1475</v>
      </c>
    </row>
    <row r="528" spans="1:67" ht="27.6" customHeight="1">
      <c r="A528" s="55">
        <v>519</v>
      </c>
      <c r="B528" s="145" t="s">
        <v>445</v>
      </c>
      <c r="C528" s="147" t="s">
        <v>1081</v>
      </c>
      <c r="D528" s="148" t="s">
        <v>645</v>
      </c>
      <c r="E528" s="145">
        <v>11</v>
      </c>
      <c r="F528" s="146" t="s">
        <v>1282</v>
      </c>
      <c r="G528" s="70">
        <v>0</v>
      </c>
      <c r="H528" s="57">
        <v>0</v>
      </c>
      <c r="I528" s="57">
        <v>0</v>
      </c>
      <c r="J528" s="57">
        <v>0</v>
      </c>
      <c r="K528" s="70">
        <v>0</v>
      </c>
      <c r="L528" s="57">
        <v>0</v>
      </c>
      <c r="M528" s="57">
        <v>0</v>
      </c>
      <c r="N528" s="57">
        <v>0</v>
      </c>
      <c r="O528" s="70">
        <v>76.400000000000006</v>
      </c>
      <c r="P528" s="57">
        <v>7831000.0000000009</v>
      </c>
      <c r="Q528" s="57">
        <v>0</v>
      </c>
      <c r="R528" s="57">
        <v>7831000</v>
      </c>
      <c r="S528" s="70">
        <v>105.9</v>
      </c>
      <c r="T528" s="57">
        <v>10854750</v>
      </c>
      <c r="U528" s="57">
        <v>0</v>
      </c>
      <c r="V528" s="57">
        <v>10854750</v>
      </c>
      <c r="W528" s="57"/>
      <c r="X528" s="57"/>
      <c r="Y528" s="57"/>
      <c r="Z528" s="57">
        <v>337500</v>
      </c>
      <c r="AA528" s="57">
        <v>0</v>
      </c>
      <c r="AB528" s="57">
        <v>337500</v>
      </c>
      <c r="AC528" s="59">
        <v>900</v>
      </c>
      <c r="AD528" s="59">
        <v>45</v>
      </c>
      <c r="AE528" s="59">
        <v>0</v>
      </c>
      <c r="AF528" s="59">
        <v>0</v>
      </c>
      <c r="AG528" s="59">
        <v>900</v>
      </c>
      <c r="AH528" s="59">
        <v>45</v>
      </c>
      <c r="AI528" s="57">
        <v>47250000</v>
      </c>
      <c r="AJ528" s="57">
        <v>0</v>
      </c>
      <c r="AK528" s="58">
        <v>9450000</v>
      </c>
      <c r="AL528" s="57">
        <v>37800000</v>
      </c>
      <c r="AM528" s="57">
        <v>0</v>
      </c>
      <c r="AN528" s="70">
        <v>240</v>
      </c>
      <c r="AO528" s="70">
        <v>798.7</v>
      </c>
      <c r="AP528" s="70">
        <v>49.8</v>
      </c>
      <c r="AQ528" s="57">
        <v>75656250</v>
      </c>
      <c r="AR528" s="57">
        <v>0</v>
      </c>
      <c r="AS528" s="57">
        <v>0</v>
      </c>
      <c r="AT528" s="57">
        <v>0</v>
      </c>
      <c r="AU528" s="57">
        <v>31572450</v>
      </c>
      <c r="AV528" s="58">
        <v>44083800</v>
      </c>
      <c r="AW528" s="58">
        <v>0</v>
      </c>
      <c r="AX528" s="58">
        <v>0</v>
      </c>
      <c r="AY528" s="57">
        <v>0</v>
      </c>
      <c r="AZ528" s="58">
        <v>0</v>
      </c>
      <c r="BA528" s="58">
        <v>0</v>
      </c>
      <c r="BB528" s="58">
        <v>93076050</v>
      </c>
      <c r="BC528" s="58">
        <v>0</v>
      </c>
      <c r="BD528" s="58">
        <v>0</v>
      </c>
      <c r="BE528" s="58">
        <v>93076050</v>
      </c>
      <c r="BF528" s="58">
        <v>0</v>
      </c>
      <c r="BG528" s="72">
        <v>240</v>
      </c>
      <c r="BH528" s="72">
        <v>1075.8</v>
      </c>
      <c r="BI528" s="72">
        <v>835.8</v>
      </c>
      <c r="BJ528" s="72">
        <v>348.25</v>
      </c>
      <c r="BK528" s="72">
        <v>1030.8</v>
      </c>
      <c r="BL528" s="72">
        <v>790.8</v>
      </c>
      <c r="BM528" s="72">
        <v>329.5</v>
      </c>
      <c r="BN528" s="150" t="s">
        <v>1382</v>
      </c>
      <c r="BO528" s="72" t="s">
        <v>1475</v>
      </c>
    </row>
    <row r="529" spans="1:67" ht="27.6" customHeight="1">
      <c r="A529" s="55">
        <v>520</v>
      </c>
      <c r="B529" s="145" t="s">
        <v>446</v>
      </c>
      <c r="C529" s="147" t="s">
        <v>1082</v>
      </c>
      <c r="D529" s="148" t="s">
        <v>895</v>
      </c>
      <c r="E529" s="145">
        <v>11</v>
      </c>
      <c r="F529" s="146" t="s">
        <v>1282</v>
      </c>
      <c r="G529" s="70">
        <v>0</v>
      </c>
      <c r="H529" s="57">
        <v>0</v>
      </c>
      <c r="I529" s="57">
        <v>0</v>
      </c>
      <c r="J529" s="57">
        <v>0</v>
      </c>
      <c r="K529" s="70">
        <v>0</v>
      </c>
      <c r="L529" s="57">
        <v>0</v>
      </c>
      <c r="M529" s="57">
        <v>0</v>
      </c>
      <c r="N529" s="57">
        <v>0</v>
      </c>
      <c r="O529" s="70">
        <v>45.6</v>
      </c>
      <c r="P529" s="57">
        <v>4674000</v>
      </c>
      <c r="Q529" s="57">
        <v>0</v>
      </c>
      <c r="R529" s="57">
        <v>4674000</v>
      </c>
      <c r="S529" s="70">
        <v>90.399999999999991</v>
      </c>
      <c r="T529" s="57">
        <v>9266000</v>
      </c>
      <c r="U529" s="57">
        <v>0</v>
      </c>
      <c r="V529" s="57">
        <v>9266000</v>
      </c>
      <c r="W529" s="57"/>
      <c r="X529" s="57"/>
      <c r="Y529" s="57"/>
      <c r="Z529" s="57">
        <v>225000</v>
      </c>
      <c r="AA529" s="57">
        <v>0</v>
      </c>
      <c r="AB529" s="57">
        <v>225000</v>
      </c>
      <c r="AC529" s="59">
        <v>920</v>
      </c>
      <c r="AD529" s="59">
        <v>46</v>
      </c>
      <c r="AE529" s="59">
        <v>0</v>
      </c>
      <c r="AF529" s="59">
        <v>0</v>
      </c>
      <c r="AG529" s="59">
        <v>920</v>
      </c>
      <c r="AH529" s="59">
        <v>46</v>
      </c>
      <c r="AI529" s="57">
        <v>48300000</v>
      </c>
      <c r="AJ529" s="57">
        <v>0</v>
      </c>
      <c r="AK529" s="58">
        <v>9450000</v>
      </c>
      <c r="AL529" s="57">
        <v>38850000</v>
      </c>
      <c r="AM529" s="57">
        <v>0</v>
      </c>
      <c r="AN529" s="70">
        <v>240</v>
      </c>
      <c r="AO529" s="70">
        <v>2554.0500000000002</v>
      </c>
      <c r="AP529" s="70">
        <v>0</v>
      </c>
      <c r="AQ529" s="57">
        <v>267530625</v>
      </c>
      <c r="AR529" s="57">
        <v>0</v>
      </c>
      <c r="AS529" s="57">
        <v>0</v>
      </c>
      <c r="AT529" s="57">
        <v>0</v>
      </c>
      <c r="AU529" s="57">
        <v>127608750</v>
      </c>
      <c r="AV529" s="58">
        <v>139921875</v>
      </c>
      <c r="AW529" s="58">
        <v>0</v>
      </c>
      <c r="AX529" s="58">
        <v>0</v>
      </c>
      <c r="AY529" s="57">
        <v>0</v>
      </c>
      <c r="AZ529" s="58">
        <v>0</v>
      </c>
      <c r="BA529" s="58">
        <v>0</v>
      </c>
      <c r="BB529" s="58">
        <v>188262875</v>
      </c>
      <c r="BC529" s="58">
        <v>0</v>
      </c>
      <c r="BD529" s="58">
        <v>0</v>
      </c>
      <c r="BE529" s="58">
        <v>188262875</v>
      </c>
      <c r="BF529" s="58">
        <v>0</v>
      </c>
      <c r="BG529" s="72">
        <v>240</v>
      </c>
      <c r="BH529" s="72">
        <v>2736.05</v>
      </c>
      <c r="BI529" s="72">
        <v>2496.0500000000002</v>
      </c>
      <c r="BJ529" s="72">
        <v>1040.0208333333333</v>
      </c>
      <c r="BK529" s="72">
        <v>2690.05</v>
      </c>
      <c r="BL529" s="72">
        <v>2450.0500000000002</v>
      </c>
      <c r="BM529" s="72">
        <v>1020.8541666666667</v>
      </c>
      <c r="BN529" s="150" t="s">
        <v>1382</v>
      </c>
      <c r="BO529" s="72" t="s">
        <v>1475</v>
      </c>
    </row>
    <row r="530" spans="1:67" ht="27.6" customHeight="1">
      <c r="A530" s="55">
        <v>521</v>
      </c>
      <c r="B530" s="145" t="s">
        <v>1283</v>
      </c>
      <c r="C530" s="147" t="s">
        <v>1284</v>
      </c>
      <c r="D530" s="148" t="s">
        <v>661</v>
      </c>
      <c r="E530" s="145">
        <v>11</v>
      </c>
      <c r="F530" s="146" t="s">
        <v>1282</v>
      </c>
      <c r="G530" s="70">
        <v>0</v>
      </c>
      <c r="H530" s="57">
        <v>0</v>
      </c>
      <c r="I530" s="57">
        <v>0</v>
      </c>
      <c r="J530" s="57">
        <v>0</v>
      </c>
      <c r="K530" s="70">
        <v>0</v>
      </c>
      <c r="L530" s="57">
        <v>0</v>
      </c>
      <c r="M530" s="57">
        <v>0</v>
      </c>
      <c r="N530" s="57">
        <v>0</v>
      </c>
      <c r="O530" s="70">
        <v>0</v>
      </c>
      <c r="P530" s="57">
        <v>0</v>
      </c>
      <c r="Q530" s="57">
        <v>0</v>
      </c>
      <c r="R530" s="57">
        <v>0</v>
      </c>
      <c r="S530" s="70">
        <v>30.3</v>
      </c>
      <c r="T530" s="57">
        <v>3105750</v>
      </c>
      <c r="U530" s="57">
        <v>0</v>
      </c>
      <c r="V530" s="57">
        <v>3105750</v>
      </c>
      <c r="W530" s="57"/>
      <c r="X530" s="57"/>
      <c r="Y530" s="57"/>
      <c r="Z530" s="57">
        <v>225000</v>
      </c>
      <c r="AA530" s="57">
        <v>0</v>
      </c>
      <c r="AB530" s="57">
        <v>225000</v>
      </c>
      <c r="AC530" s="59">
        <v>36</v>
      </c>
      <c r="AD530" s="59">
        <v>6</v>
      </c>
      <c r="AE530" s="59">
        <v>0</v>
      </c>
      <c r="AF530" s="59">
        <v>0</v>
      </c>
      <c r="AG530" s="59">
        <v>36</v>
      </c>
      <c r="AH530" s="59">
        <v>6</v>
      </c>
      <c r="AI530" s="57">
        <v>2400000</v>
      </c>
      <c r="AJ530" s="57">
        <v>0</v>
      </c>
      <c r="AK530" s="58">
        <v>0</v>
      </c>
      <c r="AL530" s="57">
        <v>2400000</v>
      </c>
      <c r="AM530" s="57">
        <v>0</v>
      </c>
      <c r="AN530" s="70">
        <v>180</v>
      </c>
      <c r="AO530" s="70">
        <v>686.2</v>
      </c>
      <c r="AP530" s="70">
        <v>0</v>
      </c>
      <c r="AQ530" s="57">
        <v>61597500</v>
      </c>
      <c r="AR530" s="57">
        <v>0</v>
      </c>
      <c r="AS530" s="57">
        <v>0</v>
      </c>
      <c r="AT530" s="57">
        <v>0</v>
      </c>
      <c r="AU530" s="57">
        <v>4059000</v>
      </c>
      <c r="AV530" s="58">
        <v>57538500</v>
      </c>
      <c r="AW530" s="58">
        <v>0</v>
      </c>
      <c r="AX530" s="58">
        <v>0</v>
      </c>
      <c r="AY530" s="57">
        <v>0</v>
      </c>
      <c r="AZ530" s="58">
        <v>0</v>
      </c>
      <c r="BA530" s="58">
        <v>0</v>
      </c>
      <c r="BB530" s="58">
        <v>63269250</v>
      </c>
      <c r="BC530" s="58">
        <v>0</v>
      </c>
      <c r="BD530" s="58">
        <v>0</v>
      </c>
      <c r="BE530" s="58">
        <v>63269250</v>
      </c>
      <c r="BF530" s="58">
        <v>0</v>
      </c>
      <c r="BG530" s="72">
        <v>180</v>
      </c>
      <c r="BH530" s="72">
        <v>722.5</v>
      </c>
      <c r="BI530" s="72">
        <v>542.5</v>
      </c>
      <c r="BJ530" s="72">
        <v>301.38888888888886</v>
      </c>
      <c r="BK530" s="72">
        <v>716.5</v>
      </c>
      <c r="BL530" s="72">
        <v>536.5</v>
      </c>
      <c r="BM530" s="72">
        <v>298.05555555555554</v>
      </c>
      <c r="BN530" s="150" t="s">
        <v>1382</v>
      </c>
      <c r="BO530" s="72" t="s">
        <v>1475</v>
      </c>
    </row>
    <row r="531" spans="1:67" ht="27.6" customHeight="1">
      <c r="A531" s="55">
        <v>522</v>
      </c>
      <c r="B531" s="145" t="s">
        <v>452</v>
      </c>
      <c r="C531" s="147" t="s">
        <v>1088</v>
      </c>
      <c r="D531" s="148" t="s">
        <v>1089</v>
      </c>
      <c r="E531" s="145">
        <v>11</v>
      </c>
      <c r="F531" s="146" t="s">
        <v>1285</v>
      </c>
      <c r="G531" s="70">
        <v>32.799999999999997</v>
      </c>
      <c r="H531" s="57">
        <v>3362000</v>
      </c>
      <c r="I531" s="57">
        <v>0</v>
      </c>
      <c r="J531" s="57">
        <v>3362000</v>
      </c>
      <c r="K531" s="70">
        <v>0</v>
      </c>
      <c r="L531" s="57">
        <v>0</v>
      </c>
      <c r="M531" s="57">
        <v>0</v>
      </c>
      <c r="N531" s="57">
        <v>0</v>
      </c>
      <c r="O531" s="70">
        <v>228.80000000000004</v>
      </c>
      <c r="P531" s="57">
        <v>23452000.000000004</v>
      </c>
      <c r="Q531" s="57">
        <v>0</v>
      </c>
      <c r="R531" s="57">
        <v>23452000</v>
      </c>
      <c r="S531" s="70">
        <v>225.69999999999996</v>
      </c>
      <c r="T531" s="57">
        <v>23134249.999999996</v>
      </c>
      <c r="U531" s="57">
        <v>0</v>
      </c>
      <c r="V531" s="57">
        <v>23134250</v>
      </c>
      <c r="W531" s="57"/>
      <c r="X531" s="57"/>
      <c r="Y531" s="57"/>
      <c r="Z531" s="57">
        <v>0</v>
      </c>
      <c r="AA531" s="57">
        <v>0</v>
      </c>
      <c r="AB531" s="57">
        <v>0</v>
      </c>
      <c r="AC531" s="59">
        <v>760</v>
      </c>
      <c r="AD531" s="59">
        <v>37</v>
      </c>
      <c r="AE531" s="59">
        <v>0</v>
      </c>
      <c r="AF531" s="59">
        <v>0</v>
      </c>
      <c r="AG531" s="59">
        <v>760</v>
      </c>
      <c r="AH531" s="59">
        <v>37</v>
      </c>
      <c r="AI531" s="57">
        <v>39900000</v>
      </c>
      <c r="AJ531" s="57">
        <v>0</v>
      </c>
      <c r="AK531" s="58">
        <v>6300000</v>
      </c>
      <c r="AL531" s="57">
        <v>33600000</v>
      </c>
      <c r="AM531" s="57">
        <v>0</v>
      </c>
      <c r="AN531" s="70">
        <v>300</v>
      </c>
      <c r="AO531" s="70">
        <v>998.4</v>
      </c>
      <c r="AP531" s="70">
        <v>147.20000000000002</v>
      </c>
      <c r="AQ531" s="57">
        <v>113799200</v>
      </c>
      <c r="AR531" s="57">
        <v>0</v>
      </c>
      <c r="AS531" s="57">
        <v>0</v>
      </c>
      <c r="AT531" s="57">
        <v>0</v>
      </c>
      <c r="AU531" s="57">
        <v>56510900</v>
      </c>
      <c r="AV531" s="58">
        <v>57288300</v>
      </c>
      <c r="AW531" s="58">
        <v>0</v>
      </c>
      <c r="AX531" s="58">
        <v>0</v>
      </c>
      <c r="AY531" s="57">
        <v>0</v>
      </c>
      <c r="AZ531" s="58">
        <v>0</v>
      </c>
      <c r="BA531" s="58">
        <v>0</v>
      </c>
      <c r="BB531" s="58">
        <v>114022550</v>
      </c>
      <c r="BC531" s="58">
        <v>0</v>
      </c>
      <c r="BD531" s="58">
        <v>0</v>
      </c>
      <c r="BE531" s="58">
        <v>114022550</v>
      </c>
      <c r="BF531" s="58">
        <v>0</v>
      </c>
      <c r="BG531" s="72">
        <v>300</v>
      </c>
      <c r="BH531" s="72">
        <v>1669.8999999999999</v>
      </c>
      <c r="BI531" s="72">
        <v>1369.8999999999999</v>
      </c>
      <c r="BJ531" s="72">
        <v>456.63333333333327</v>
      </c>
      <c r="BK531" s="72">
        <v>1632.8999999999999</v>
      </c>
      <c r="BL531" s="72">
        <v>1332.8999999999999</v>
      </c>
      <c r="BM531" s="72">
        <v>444.29999999999995</v>
      </c>
      <c r="BN531" s="150" t="s">
        <v>1383</v>
      </c>
      <c r="BO531" s="72" t="s">
        <v>1475</v>
      </c>
    </row>
    <row r="532" spans="1:67" ht="27.6" customHeight="1">
      <c r="A532" s="55">
        <v>523</v>
      </c>
      <c r="B532" s="145" t="s">
        <v>454</v>
      </c>
      <c r="C532" s="147" t="s">
        <v>944</v>
      </c>
      <c r="D532" s="148" t="s">
        <v>999</v>
      </c>
      <c r="E532" s="145">
        <v>11</v>
      </c>
      <c r="F532" s="146" t="s">
        <v>1285</v>
      </c>
      <c r="G532" s="70">
        <v>0</v>
      </c>
      <c r="H532" s="57">
        <v>0</v>
      </c>
      <c r="I532" s="57">
        <v>0</v>
      </c>
      <c r="J532" s="57">
        <v>0</v>
      </c>
      <c r="K532" s="70">
        <v>0</v>
      </c>
      <c r="L532" s="57">
        <v>0</v>
      </c>
      <c r="M532" s="57">
        <v>0</v>
      </c>
      <c r="N532" s="57">
        <v>0</v>
      </c>
      <c r="O532" s="70">
        <v>45.6</v>
      </c>
      <c r="P532" s="57">
        <v>4674000</v>
      </c>
      <c r="Q532" s="57">
        <v>0</v>
      </c>
      <c r="R532" s="57">
        <v>4674000</v>
      </c>
      <c r="S532" s="70">
        <v>60.9</v>
      </c>
      <c r="T532" s="57">
        <v>6242250</v>
      </c>
      <c r="U532" s="57">
        <v>0</v>
      </c>
      <c r="V532" s="57">
        <v>6242250</v>
      </c>
      <c r="W532" s="57"/>
      <c r="X532" s="57"/>
      <c r="Y532" s="57"/>
      <c r="Z532" s="57">
        <v>239000</v>
      </c>
      <c r="AA532" s="57">
        <v>0</v>
      </c>
      <c r="AB532" s="57">
        <v>239000</v>
      </c>
      <c r="AC532" s="59">
        <v>848</v>
      </c>
      <c r="AD532" s="59">
        <v>42</v>
      </c>
      <c r="AE532" s="59">
        <v>0</v>
      </c>
      <c r="AF532" s="59">
        <v>0</v>
      </c>
      <c r="AG532" s="59">
        <v>848</v>
      </c>
      <c r="AH532" s="59">
        <v>42</v>
      </c>
      <c r="AI532" s="57">
        <v>44450000</v>
      </c>
      <c r="AJ532" s="57">
        <v>0</v>
      </c>
      <c r="AK532" s="58">
        <v>7700000</v>
      </c>
      <c r="AL532" s="57">
        <v>36750000</v>
      </c>
      <c r="AM532" s="57">
        <v>0</v>
      </c>
      <c r="AN532" s="70">
        <v>300</v>
      </c>
      <c r="AO532" s="70">
        <v>1639.1</v>
      </c>
      <c r="AP532" s="70">
        <v>74.099999999999994</v>
      </c>
      <c r="AQ532" s="57">
        <v>176527400</v>
      </c>
      <c r="AR532" s="57">
        <v>0</v>
      </c>
      <c r="AS532" s="57">
        <v>0</v>
      </c>
      <c r="AT532" s="57">
        <v>0</v>
      </c>
      <c r="AU532" s="57">
        <v>119000100</v>
      </c>
      <c r="AV532" s="58">
        <v>57527300</v>
      </c>
      <c r="AW532" s="58">
        <v>0</v>
      </c>
      <c r="AX532" s="58">
        <v>0</v>
      </c>
      <c r="AY532" s="57">
        <v>0</v>
      </c>
      <c r="AZ532" s="58">
        <v>0</v>
      </c>
      <c r="BA532" s="58">
        <v>0</v>
      </c>
      <c r="BB532" s="58">
        <v>100758550</v>
      </c>
      <c r="BC532" s="58">
        <v>0</v>
      </c>
      <c r="BD532" s="58">
        <v>0</v>
      </c>
      <c r="BE532" s="58">
        <v>100758550</v>
      </c>
      <c r="BF532" s="58">
        <v>0</v>
      </c>
      <c r="BG532" s="72">
        <v>300</v>
      </c>
      <c r="BH532" s="72">
        <v>1861.6999999999998</v>
      </c>
      <c r="BI532" s="72">
        <v>1561.6999999999998</v>
      </c>
      <c r="BJ532" s="72">
        <v>520.56666666666661</v>
      </c>
      <c r="BK532" s="72">
        <v>1819.6999999999998</v>
      </c>
      <c r="BL532" s="72">
        <v>1519.6999999999998</v>
      </c>
      <c r="BM532" s="72">
        <v>506.56666666666661</v>
      </c>
      <c r="BN532" s="150" t="s">
        <v>1383</v>
      </c>
      <c r="BO532" s="72" t="s">
        <v>1475</v>
      </c>
    </row>
    <row r="533" spans="1:67" ht="27.6" customHeight="1">
      <c r="A533" s="55">
        <v>524</v>
      </c>
      <c r="B533" s="145" t="s">
        <v>455</v>
      </c>
      <c r="C533" s="147" t="s">
        <v>1084</v>
      </c>
      <c r="D533" s="148" t="s">
        <v>1085</v>
      </c>
      <c r="E533" s="145">
        <v>11</v>
      </c>
      <c r="F533" s="146" t="s">
        <v>1285</v>
      </c>
      <c r="G533" s="70">
        <v>0</v>
      </c>
      <c r="H533" s="57">
        <v>0</v>
      </c>
      <c r="I533" s="57">
        <v>0</v>
      </c>
      <c r="J533" s="57">
        <v>0</v>
      </c>
      <c r="K533" s="70">
        <v>0</v>
      </c>
      <c r="L533" s="57">
        <v>0</v>
      </c>
      <c r="M533" s="57">
        <v>0</v>
      </c>
      <c r="N533" s="57">
        <v>0</v>
      </c>
      <c r="O533" s="70">
        <v>135.99999999999997</v>
      </c>
      <c r="P533" s="57">
        <v>13939999.999999996</v>
      </c>
      <c r="Q533" s="57">
        <v>0</v>
      </c>
      <c r="R533" s="57">
        <v>13940000</v>
      </c>
      <c r="S533" s="70">
        <v>91</v>
      </c>
      <c r="T533" s="57">
        <v>9327500</v>
      </c>
      <c r="U533" s="57">
        <v>0</v>
      </c>
      <c r="V533" s="57">
        <v>9327499.9999999963</v>
      </c>
      <c r="W533" s="57"/>
      <c r="X533" s="57"/>
      <c r="Y533" s="57"/>
      <c r="Z533" s="57">
        <v>0</v>
      </c>
      <c r="AA533" s="57">
        <v>0</v>
      </c>
      <c r="AB533" s="57">
        <v>0</v>
      </c>
      <c r="AC533" s="59">
        <v>860</v>
      </c>
      <c r="AD533" s="59">
        <v>42</v>
      </c>
      <c r="AE533" s="59">
        <v>0</v>
      </c>
      <c r="AF533" s="59">
        <v>0</v>
      </c>
      <c r="AG533" s="59">
        <v>860</v>
      </c>
      <c r="AH533" s="59">
        <v>42</v>
      </c>
      <c r="AI533" s="57">
        <v>45150000</v>
      </c>
      <c r="AJ533" s="57">
        <v>0</v>
      </c>
      <c r="AK533" s="58">
        <v>6300000</v>
      </c>
      <c r="AL533" s="57">
        <v>38850000</v>
      </c>
      <c r="AM533" s="57">
        <v>0</v>
      </c>
      <c r="AN533" s="70">
        <v>300</v>
      </c>
      <c r="AO533" s="70">
        <v>1394.4</v>
      </c>
      <c r="AP533" s="70">
        <v>90.1</v>
      </c>
      <c r="AQ533" s="57">
        <v>149197750</v>
      </c>
      <c r="AR533" s="57">
        <v>0</v>
      </c>
      <c r="AS533" s="57">
        <v>0</v>
      </c>
      <c r="AT533" s="57">
        <v>0</v>
      </c>
      <c r="AU533" s="57">
        <v>85623750</v>
      </c>
      <c r="AV533" s="58">
        <v>63574000</v>
      </c>
      <c r="AW533" s="58">
        <v>0</v>
      </c>
      <c r="AX533" s="58">
        <v>0</v>
      </c>
      <c r="AY533" s="57">
        <v>0</v>
      </c>
      <c r="AZ533" s="58">
        <v>0</v>
      </c>
      <c r="BA533" s="58">
        <v>0</v>
      </c>
      <c r="BB533" s="58">
        <v>111751500</v>
      </c>
      <c r="BC533" s="58">
        <v>0</v>
      </c>
      <c r="BD533" s="58">
        <v>0</v>
      </c>
      <c r="BE533" s="58">
        <v>111751500</v>
      </c>
      <c r="BF533" s="58">
        <v>0</v>
      </c>
      <c r="BG533" s="72">
        <v>300</v>
      </c>
      <c r="BH533" s="72">
        <v>1753.5</v>
      </c>
      <c r="BI533" s="72">
        <v>1453.5</v>
      </c>
      <c r="BJ533" s="72">
        <v>484.5</v>
      </c>
      <c r="BK533" s="72">
        <v>1711.5</v>
      </c>
      <c r="BL533" s="72">
        <v>1411.5</v>
      </c>
      <c r="BM533" s="72">
        <v>470.5</v>
      </c>
      <c r="BN533" s="150" t="s">
        <v>1383</v>
      </c>
      <c r="BO533" s="72" t="s">
        <v>1475</v>
      </c>
    </row>
    <row r="534" spans="1:67" ht="27.6" customHeight="1">
      <c r="A534" s="55">
        <v>525</v>
      </c>
      <c r="B534" s="145" t="s">
        <v>457</v>
      </c>
      <c r="C534" s="147" t="s">
        <v>1086</v>
      </c>
      <c r="D534" s="148" t="s">
        <v>794</v>
      </c>
      <c r="E534" s="145">
        <v>11</v>
      </c>
      <c r="F534" s="146" t="s">
        <v>1285</v>
      </c>
      <c r="G534" s="70">
        <v>0</v>
      </c>
      <c r="H534" s="57">
        <v>0</v>
      </c>
      <c r="I534" s="57">
        <v>0</v>
      </c>
      <c r="J534" s="57">
        <v>0</v>
      </c>
      <c r="K534" s="70">
        <v>0</v>
      </c>
      <c r="L534" s="57">
        <v>0</v>
      </c>
      <c r="M534" s="57">
        <v>0</v>
      </c>
      <c r="N534" s="57">
        <v>0</v>
      </c>
      <c r="O534" s="70">
        <v>45.6</v>
      </c>
      <c r="P534" s="57">
        <v>4674000</v>
      </c>
      <c r="Q534" s="57">
        <v>0</v>
      </c>
      <c r="R534" s="57">
        <v>4674000</v>
      </c>
      <c r="S534" s="70">
        <v>136.20000000000002</v>
      </c>
      <c r="T534" s="57">
        <v>13960500.000000002</v>
      </c>
      <c r="U534" s="57">
        <v>0</v>
      </c>
      <c r="V534" s="57">
        <v>13960500</v>
      </c>
      <c r="W534" s="57"/>
      <c r="X534" s="57"/>
      <c r="Y534" s="57"/>
      <c r="Z534" s="57">
        <v>239000</v>
      </c>
      <c r="AA534" s="57">
        <v>0</v>
      </c>
      <c r="AB534" s="57">
        <v>239000</v>
      </c>
      <c r="AC534" s="59">
        <v>840</v>
      </c>
      <c r="AD534" s="59">
        <v>42</v>
      </c>
      <c r="AE534" s="59">
        <v>0</v>
      </c>
      <c r="AF534" s="59">
        <v>0</v>
      </c>
      <c r="AG534" s="59">
        <v>840</v>
      </c>
      <c r="AH534" s="59">
        <v>42</v>
      </c>
      <c r="AI534" s="57">
        <v>44100000</v>
      </c>
      <c r="AJ534" s="57">
        <v>0</v>
      </c>
      <c r="AK534" s="58">
        <v>7350000</v>
      </c>
      <c r="AL534" s="57">
        <v>36750000</v>
      </c>
      <c r="AM534" s="57">
        <v>0</v>
      </c>
      <c r="AN534" s="70">
        <v>105</v>
      </c>
      <c r="AO534" s="70">
        <v>1210</v>
      </c>
      <c r="AP534" s="70">
        <v>0</v>
      </c>
      <c r="AQ534" s="57">
        <v>139697500</v>
      </c>
      <c r="AR534" s="57">
        <v>0</v>
      </c>
      <c r="AS534" s="57">
        <v>0</v>
      </c>
      <c r="AT534" s="57">
        <v>0</v>
      </c>
      <c r="AU534" s="57">
        <v>88678300</v>
      </c>
      <c r="AV534" s="58">
        <v>51019200</v>
      </c>
      <c r="AW534" s="58">
        <v>0</v>
      </c>
      <c r="AX534" s="58">
        <v>0</v>
      </c>
      <c r="AY534" s="57">
        <v>0</v>
      </c>
      <c r="AZ534" s="58">
        <v>0</v>
      </c>
      <c r="BA534" s="58">
        <v>0</v>
      </c>
      <c r="BB534" s="58">
        <v>101968700</v>
      </c>
      <c r="BC534" s="58">
        <v>0</v>
      </c>
      <c r="BD534" s="58">
        <v>0</v>
      </c>
      <c r="BE534" s="58">
        <v>101968700</v>
      </c>
      <c r="BF534" s="58">
        <v>0</v>
      </c>
      <c r="BG534" s="72">
        <v>105</v>
      </c>
      <c r="BH534" s="72">
        <v>1433.8</v>
      </c>
      <c r="BI534" s="72">
        <v>1328.8</v>
      </c>
      <c r="BJ534" s="72">
        <v>1265.5238095238096</v>
      </c>
      <c r="BK534" s="72">
        <v>1391.8</v>
      </c>
      <c r="BL534" s="72">
        <v>1286.8</v>
      </c>
      <c r="BM534" s="72">
        <v>1225.5238095238094</v>
      </c>
      <c r="BN534" s="150" t="s">
        <v>1383</v>
      </c>
      <c r="BO534" s="72" t="s">
        <v>1475</v>
      </c>
    </row>
    <row r="535" spans="1:67" ht="27.6" customHeight="1">
      <c r="A535" s="55">
        <v>526</v>
      </c>
      <c r="B535" s="145" t="s">
        <v>458</v>
      </c>
      <c r="C535" s="147" t="s">
        <v>964</v>
      </c>
      <c r="D535" s="148" t="s">
        <v>619</v>
      </c>
      <c r="E535" s="145">
        <v>11</v>
      </c>
      <c r="F535" s="146" t="s">
        <v>1285</v>
      </c>
      <c r="G535" s="70">
        <v>0</v>
      </c>
      <c r="H535" s="57">
        <v>0</v>
      </c>
      <c r="I535" s="57">
        <v>0</v>
      </c>
      <c r="J535" s="57">
        <v>0</v>
      </c>
      <c r="K535" s="70">
        <v>0</v>
      </c>
      <c r="L535" s="57">
        <v>0</v>
      </c>
      <c r="M535" s="57">
        <v>0</v>
      </c>
      <c r="N535" s="57">
        <v>0</v>
      </c>
      <c r="O535" s="70">
        <v>0</v>
      </c>
      <c r="P535" s="57">
        <v>0</v>
      </c>
      <c r="Q535" s="57">
        <v>0</v>
      </c>
      <c r="R535" s="57">
        <v>0</v>
      </c>
      <c r="S535" s="70">
        <v>0</v>
      </c>
      <c r="T535" s="57">
        <v>0</v>
      </c>
      <c r="U535" s="57">
        <v>0</v>
      </c>
      <c r="V535" s="57">
        <v>0</v>
      </c>
      <c r="W535" s="57"/>
      <c r="X535" s="57"/>
      <c r="Y535" s="57"/>
      <c r="Z535" s="57">
        <v>0</v>
      </c>
      <c r="AA535" s="57">
        <v>0</v>
      </c>
      <c r="AB535" s="57">
        <v>0</v>
      </c>
      <c r="AC535" s="59">
        <v>400</v>
      </c>
      <c r="AD535" s="59">
        <v>22</v>
      </c>
      <c r="AE535" s="59">
        <v>0</v>
      </c>
      <c r="AF535" s="59">
        <v>0</v>
      </c>
      <c r="AG535" s="59">
        <v>400</v>
      </c>
      <c r="AH535" s="59">
        <v>22</v>
      </c>
      <c r="AI535" s="57">
        <v>20600000</v>
      </c>
      <c r="AJ535" s="57">
        <v>0</v>
      </c>
      <c r="AK535" s="58">
        <v>6600000</v>
      </c>
      <c r="AL535" s="57">
        <v>14000000</v>
      </c>
      <c r="AM535" s="57">
        <v>0</v>
      </c>
      <c r="AN535" s="70">
        <v>60</v>
      </c>
      <c r="AO535" s="70">
        <v>63.1</v>
      </c>
      <c r="AP535" s="70">
        <v>49.8</v>
      </c>
      <c r="AQ535" s="57">
        <v>7670500</v>
      </c>
      <c r="AR535" s="57">
        <v>0</v>
      </c>
      <c r="AS535" s="57">
        <v>0</v>
      </c>
      <c r="AT535" s="57">
        <v>0</v>
      </c>
      <c r="AU535" s="57">
        <v>7670500</v>
      </c>
      <c r="AV535" s="58">
        <v>0</v>
      </c>
      <c r="AW535" s="58">
        <v>0</v>
      </c>
      <c r="AX535" s="58">
        <v>0</v>
      </c>
      <c r="AY535" s="57">
        <v>0</v>
      </c>
      <c r="AZ535" s="58">
        <v>0</v>
      </c>
      <c r="BA535" s="58">
        <v>0</v>
      </c>
      <c r="BB535" s="58">
        <v>14000000</v>
      </c>
      <c r="BC535" s="58">
        <v>0</v>
      </c>
      <c r="BD535" s="58">
        <v>0</v>
      </c>
      <c r="BE535" s="58">
        <v>14000000</v>
      </c>
      <c r="BF535" s="58">
        <v>0</v>
      </c>
      <c r="BG535" s="72">
        <v>60</v>
      </c>
      <c r="BH535" s="72">
        <v>134.89999999999998</v>
      </c>
      <c r="BI535" s="72">
        <v>74.899999999999977</v>
      </c>
      <c r="BJ535" s="72">
        <v>124.83333333333329</v>
      </c>
      <c r="BK535" s="72">
        <v>112.9</v>
      </c>
      <c r="BL535" s="72">
        <v>52.900000000000006</v>
      </c>
      <c r="BM535" s="72">
        <v>88.166666666666671</v>
      </c>
      <c r="BN535" s="150" t="s">
        <v>1383</v>
      </c>
      <c r="BO535" s="72" t="s">
        <v>1474</v>
      </c>
    </row>
    <row r="536" spans="1:67" ht="27.6" customHeight="1">
      <c r="A536" s="55">
        <v>527</v>
      </c>
      <c r="B536" s="145" t="s">
        <v>459</v>
      </c>
      <c r="C536" s="147" t="s">
        <v>729</v>
      </c>
      <c r="D536" s="148" t="s">
        <v>895</v>
      </c>
      <c r="E536" s="145">
        <v>11</v>
      </c>
      <c r="F536" s="146" t="s">
        <v>1285</v>
      </c>
      <c r="G536" s="70">
        <v>0</v>
      </c>
      <c r="H536" s="57">
        <v>0</v>
      </c>
      <c r="I536" s="57">
        <v>0</v>
      </c>
      <c r="J536" s="57">
        <v>0</v>
      </c>
      <c r="K536" s="70">
        <v>0</v>
      </c>
      <c r="L536" s="57">
        <v>0</v>
      </c>
      <c r="M536" s="57">
        <v>0</v>
      </c>
      <c r="N536" s="57">
        <v>0</v>
      </c>
      <c r="O536" s="70">
        <v>30.1</v>
      </c>
      <c r="P536" s="57">
        <v>3085250</v>
      </c>
      <c r="Q536" s="57">
        <v>0</v>
      </c>
      <c r="R536" s="57">
        <v>3085250</v>
      </c>
      <c r="S536" s="70">
        <v>121.00000000000001</v>
      </c>
      <c r="T536" s="57">
        <v>12402500.000000002</v>
      </c>
      <c r="U536" s="57">
        <v>0</v>
      </c>
      <c r="V536" s="57">
        <v>12402500.000000002</v>
      </c>
      <c r="W536" s="57"/>
      <c r="X536" s="57"/>
      <c r="Y536" s="57"/>
      <c r="Z536" s="57">
        <v>0</v>
      </c>
      <c r="AA536" s="57">
        <v>0</v>
      </c>
      <c r="AB536" s="57">
        <v>0</v>
      </c>
      <c r="AC536" s="59">
        <v>930</v>
      </c>
      <c r="AD536" s="59">
        <v>44</v>
      </c>
      <c r="AE536" s="59">
        <v>0</v>
      </c>
      <c r="AF536" s="59">
        <v>0</v>
      </c>
      <c r="AG536" s="59">
        <v>930</v>
      </c>
      <c r="AH536" s="59">
        <v>44</v>
      </c>
      <c r="AI536" s="57">
        <v>48625000</v>
      </c>
      <c r="AJ536" s="57">
        <v>0</v>
      </c>
      <c r="AK536" s="58">
        <v>8400000</v>
      </c>
      <c r="AL536" s="57">
        <v>40225000</v>
      </c>
      <c r="AM536" s="57">
        <v>0</v>
      </c>
      <c r="AN536" s="70">
        <v>300</v>
      </c>
      <c r="AO536" s="70">
        <v>1681.1000000000001</v>
      </c>
      <c r="AP536" s="70">
        <v>0</v>
      </c>
      <c r="AQ536" s="57">
        <v>170141450</v>
      </c>
      <c r="AR536" s="57">
        <v>0</v>
      </c>
      <c r="AS536" s="57">
        <v>0</v>
      </c>
      <c r="AT536" s="57">
        <v>0</v>
      </c>
      <c r="AU536" s="57">
        <v>127037800</v>
      </c>
      <c r="AV536" s="58">
        <v>43103650</v>
      </c>
      <c r="AW536" s="58">
        <v>0</v>
      </c>
      <c r="AX536" s="58">
        <v>0</v>
      </c>
      <c r="AY536" s="57">
        <v>0</v>
      </c>
      <c r="AZ536" s="58">
        <v>0</v>
      </c>
      <c r="BA536" s="58">
        <v>0</v>
      </c>
      <c r="BB536" s="58">
        <v>95731150</v>
      </c>
      <c r="BC536" s="58">
        <v>0</v>
      </c>
      <c r="BD536" s="58">
        <v>0</v>
      </c>
      <c r="BE536" s="58">
        <v>95731150</v>
      </c>
      <c r="BF536" s="58">
        <v>0</v>
      </c>
      <c r="BG536" s="72">
        <v>300</v>
      </c>
      <c r="BH536" s="72">
        <v>1876.2000000000003</v>
      </c>
      <c r="BI536" s="72">
        <v>1576.2000000000003</v>
      </c>
      <c r="BJ536" s="72">
        <v>525.40000000000009</v>
      </c>
      <c r="BK536" s="72">
        <v>1832.2000000000003</v>
      </c>
      <c r="BL536" s="72">
        <v>1532.2000000000003</v>
      </c>
      <c r="BM536" s="72">
        <v>510.73333333333341</v>
      </c>
      <c r="BN536" s="150" t="s">
        <v>1383</v>
      </c>
      <c r="BO536" s="72" t="s">
        <v>1475</v>
      </c>
    </row>
    <row r="537" spans="1:67" ht="27.6" customHeight="1">
      <c r="A537" s="55">
        <v>528</v>
      </c>
      <c r="B537" s="145" t="s">
        <v>460</v>
      </c>
      <c r="C537" s="147" t="s">
        <v>985</v>
      </c>
      <c r="D537" s="148" t="s">
        <v>723</v>
      </c>
      <c r="E537" s="145">
        <v>11</v>
      </c>
      <c r="F537" s="146" t="s">
        <v>1285</v>
      </c>
      <c r="G537" s="70">
        <v>0</v>
      </c>
      <c r="H537" s="57">
        <v>0</v>
      </c>
      <c r="I537" s="57">
        <v>0</v>
      </c>
      <c r="J537" s="57">
        <v>0</v>
      </c>
      <c r="K537" s="70">
        <v>0</v>
      </c>
      <c r="L537" s="57">
        <v>0</v>
      </c>
      <c r="M537" s="57">
        <v>0</v>
      </c>
      <c r="N537" s="57">
        <v>0</v>
      </c>
      <c r="O537" s="70">
        <v>91.2</v>
      </c>
      <c r="P537" s="57">
        <v>9348000</v>
      </c>
      <c r="Q537" s="57">
        <v>0</v>
      </c>
      <c r="R537" s="57">
        <v>9348000</v>
      </c>
      <c r="S537" s="70">
        <v>91.8</v>
      </c>
      <c r="T537" s="57">
        <v>9409500</v>
      </c>
      <c r="U537" s="57">
        <v>0</v>
      </c>
      <c r="V537" s="57">
        <v>9409500</v>
      </c>
      <c r="W537" s="57"/>
      <c r="X537" s="57"/>
      <c r="Y537" s="57"/>
      <c r="Z537" s="57">
        <v>239000</v>
      </c>
      <c r="AA537" s="57">
        <v>0</v>
      </c>
      <c r="AB537" s="57">
        <v>239000</v>
      </c>
      <c r="AC537" s="59">
        <v>840</v>
      </c>
      <c r="AD537" s="59">
        <v>42</v>
      </c>
      <c r="AE537" s="59">
        <v>0</v>
      </c>
      <c r="AF537" s="59">
        <v>0</v>
      </c>
      <c r="AG537" s="59">
        <v>840</v>
      </c>
      <c r="AH537" s="59">
        <v>42</v>
      </c>
      <c r="AI537" s="57">
        <v>44100000</v>
      </c>
      <c r="AJ537" s="57">
        <v>0</v>
      </c>
      <c r="AK537" s="58">
        <v>7350000</v>
      </c>
      <c r="AL537" s="57">
        <v>36750000</v>
      </c>
      <c r="AM537" s="57">
        <v>0</v>
      </c>
      <c r="AN537" s="70">
        <v>287.5</v>
      </c>
      <c r="AO537" s="70">
        <v>1737.9</v>
      </c>
      <c r="AP537" s="70">
        <v>0</v>
      </c>
      <c r="AQ537" s="57">
        <v>180972800</v>
      </c>
      <c r="AR537" s="57">
        <v>0</v>
      </c>
      <c r="AS537" s="57">
        <v>0</v>
      </c>
      <c r="AT537" s="57">
        <v>0</v>
      </c>
      <c r="AU537" s="57">
        <v>127862350</v>
      </c>
      <c r="AV537" s="58">
        <v>53110450</v>
      </c>
      <c r="AW537" s="58">
        <v>0</v>
      </c>
      <c r="AX537" s="58">
        <v>0</v>
      </c>
      <c r="AY537" s="57">
        <v>0</v>
      </c>
      <c r="AZ537" s="58">
        <v>0</v>
      </c>
      <c r="BA537" s="58">
        <v>0</v>
      </c>
      <c r="BB537" s="58">
        <v>99508950</v>
      </c>
      <c r="BC537" s="58">
        <v>0</v>
      </c>
      <c r="BD537" s="58">
        <v>0</v>
      </c>
      <c r="BE537" s="58">
        <v>99508950</v>
      </c>
      <c r="BF537" s="58">
        <v>0</v>
      </c>
      <c r="BG537" s="72">
        <v>287.5</v>
      </c>
      <c r="BH537" s="72">
        <v>1962.9</v>
      </c>
      <c r="BI537" s="72">
        <v>1675.4</v>
      </c>
      <c r="BJ537" s="72">
        <v>582.74782608695648</v>
      </c>
      <c r="BK537" s="72">
        <v>1920.9</v>
      </c>
      <c r="BL537" s="72">
        <v>1633.4</v>
      </c>
      <c r="BM537" s="72">
        <v>568.1391304347826</v>
      </c>
      <c r="BN537" s="150" t="s">
        <v>1383</v>
      </c>
      <c r="BO537" s="72" t="s">
        <v>1475</v>
      </c>
    </row>
    <row r="538" spans="1:67" ht="27.6" customHeight="1">
      <c r="A538" s="55">
        <v>529</v>
      </c>
      <c r="B538" s="145" t="s">
        <v>461</v>
      </c>
      <c r="C538" s="147" t="s">
        <v>782</v>
      </c>
      <c r="D538" s="148" t="s">
        <v>707</v>
      </c>
      <c r="E538" s="145">
        <v>11</v>
      </c>
      <c r="F538" s="146" t="s">
        <v>1285</v>
      </c>
      <c r="G538" s="70">
        <v>0</v>
      </c>
      <c r="H538" s="57">
        <v>0</v>
      </c>
      <c r="I538" s="57">
        <v>0</v>
      </c>
      <c r="J538" s="57">
        <v>0</v>
      </c>
      <c r="K538" s="70">
        <v>0</v>
      </c>
      <c r="L538" s="57">
        <v>0</v>
      </c>
      <c r="M538" s="57">
        <v>0</v>
      </c>
      <c r="N538" s="57">
        <v>0</v>
      </c>
      <c r="O538" s="70">
        <v>106.30000000000001</v>
      </c>
      <c r="P538" s="57">
        <v>10895750.000000002</v>
      </c>
      <c r="Q538" s="57">
        <v>0</v>
      </c>
      <c r="R538" s="57">
        <v>10895750</v>
      </c>
      <c r="S538" s="70">
        <v>121.9</v>
      </c>
      <c r="T538" s="57">
        <v>12494750</v>
      </c>
      <c r="U538" s="57">
        <v>0</v>
      </c>
      <c r="V538" s="57">
        <v>12494750</v>
      </c>
      <c r="W538" s="57"/>
      <c r="X538" s="57"/>
      <c r="Y538" s="57"/>
      <c r="Z538" s="57">
        <v>0</v>
      </c>
      <c r="AA538" s="57">
        <v>0</v>
      </c>
      <c r="AB538" s="57">
        <v>0</v>
      </c>
      <c r="AC538" s="59">
        <v>840</v>
      </c>
      <c r="AD538" s="59">
        <v>42</v>
      </c>
      <c r="AE538" s="59">
        <v>0</v>
      </c>
      <c r="AF538" s="59">
        <v>0</v>
      </c>
      <c r="AG538" s="59">
        <v>840</v>
      </c>
      <c r="AH538" s="59">
        <v>42</v>
      </c>
      <c r="AI538" s="57">
        <v>44100000</v>
      </c>
      <c r="AJ538" s="57">
        <v>0</v>
      </c>
      <c r="AK538" s="58">
        <v>7350000</v>
      </c>
      <c r="AL538" s="57">
        <v>36750000</v>
      </c>
      <c r="AM538" s="57">
        <v>0</v>
      </c>
      <c r="AN538" s="70">
        <v>300</v>
      </c>
      <c r="AO538" s="70">
        <v>1529.9</v>
      </c>
      <c r="AP538" s="70">
        <v>0</v>
      </c>
      <c r="AQ538" s="57">
        <v>152073050</v>
      </c>
      <c r="AR538" s="57">
        <v>0</v>
      </c>
      <c r="AS538" s="57">
        <v>0</v>
      </c>
      <c r="AT538" s="57">
        <v>0</v>
      </c>
      <c r="AU538" s="57">
        <v>116330600</v>
      </c>
      <c r="AV538" s="58">
        <v>35742450</v>
      </c>
      <c r="AW538" s="58">
        <v>0</v>
      </c>
      <c r="AX538" s="58">
        <v>0</v>
      </c>
      <c r="AY538" s="57">
        <v>0</v>
      </c>
      <c r="AZ538" s="58">
        <v>0</v>
      </c>
      <c r="BA538" s="58">
        <v>0</v>
      </c>
      <c r="BB538" s="58">
        <v>84987200</v>
      </c>
      <c r="BC538" s="58">
        <v>0</v>
      </c>
      <c r="BD538" s="58">
        <v>0</v>
      </c>
      <c r="BE538" s="58">
        <v>84987200</v>
      </c>
      <c r="BF538" s="58">
        <v>0</v>
      </c>
      <c r="BG538" s="72">
        <v>300</v>
      </c>
      <c r="BH538" s="72">
        <v>1800.1000000000001</v>
      </c>
      <c r="BI538" s="72">
        <v>1500.1000000000001</v>
      </c>
      <c r="BJ538" s="72">
        <v>500.03333333333336</v>
      </c>
      <c r="BK538" s="72">
        <v>1758.1000000000001</v>
      </c>
      <c r="BL538" s="72">
        <v>1458.1000000000001</v>
      </c>
      <c r="BM538" s="72">
        <v>486.03333333333342</v>
      </c>
      <c r="BN538" s="150" t="s">
        <v>1383</v>
      </c>
      <c r="BO538" s="72" t="s">
        <v>1475</v>
      </c>
    </row>
    <row r="539" spans="1:67" ht="27.6" customHeight="1">
      <c r="A539" s="55">
        <v>530</v>
      </c>
      <c r="B539" s="145" t="s">
        <v>462</v>
      </c>
      <c r="C539" s="147" t="s">
        <v>1087</v>
      </c>
      <c r="D539" s="148" t="s">
        <v>826</v>
      </c>
      <c r="E539" s="145">
        <v>11</v>
      </c>
      <c r="F539" s="146" t="s">
        <v>1285</v>
      </c>
      <c r="G539" s="70">
        <v>0</v>
      </c>
      <c r="H539" s="57">
        <v>0</v>
      </c>
      <c r="I539" s="57">
        <v>0</v>
      </c>
      <c r="J539" s="57">
        <v>0</v>
      </c>
      <c r="K539" s="70">
        <v>0</v>
      </c>
      <c r="L539" s="57">
        <v>0</v>
      </c>
      <c r="M539" s="57">
        <v>0</v>
      </c>
      <c r="N539" s="57">
        <v>0</v>
      </c>
      <c r="O539" s="70">
        <v>60.2</v>
      </c>
      <c r="P539" s="57">
        <v>6170500</v>
      </c>
      <c r="Q539" s="57">
        <v>0</v>
      </c>
      <c r="R539" s="57">
        <v>6170500</v>
      </c>
      <c r="S539" s="70">
        <v>167</v>
      </c>
      <c r="T539" s="57">
        <v>17117500</v>
      </c>
      <c r="U539" s="57">
        <v>0</v>
      </c>
      <c r="V539" s="57">
        <v>17117500</v>
      </c>
      <c r="W539" s="57"/>
      <c r="X539" s="57"/>
      <c r="Y539" s="57"/>
      <c r="Z539" s="57">
        <v>0</v>
      </c>
      <c r="AA539" s="57">
        <v>0</v>
      </c>
      <c r="AB539" s="57">
        <v>0</v>
      </c>
      <c r="AC539" s="59">
        <v>860</v>
      </c>
      <c r="AD539" s="59">
        <v>43</v>
      </c>
      <c r="AE539" s="59">
        <v>0</v>
      </c>
      <c r="AF539" s="59">
        <v>0</v>
      </c>
      <c r="AG539" s="59">
        <v>860</v>
      </c>
      <c r="AH539" s="59">
        <v>43</v>
      </c>
      <c r="AI539" s="57">
        <v>45150000</v>
      </c>
      <c r="AJ539" s="57">
        <v>0</v>
      </c>
      <c r="AK539" s="58">
        <v>8400000</v>
      </c>
      <c r="AL539" s="57">
        <v>36750000</v>
      </c>
      <c r="AM539" s="57">
        <v>0</v>
      </c>
      <c r="AN539" s="70">
        <v>105</v>
      </c>
      <c r="AO539" s="70">
        <v>1432.1</v>
      </c>
      <c r="AP539" s="70">
        <v>0</v>
      </c>
      <c r="AQ539" s="57">
        <v>163688450</v>
      </c>
      <c r="AR539" s="57">
        <v>0</v>
      </c>
      <c r="AS539" s="57">
        <v>0</v>
      </c>
      <c r="AT539" s="57">
        <v>0</v>
      </c>
      <c r="AU539" s="57">
        <v>134817250</v>
      </c>
      <c r="AV539" s="58">
        <v>28871200</v>
      </c>
      <c r="AW539" s="58">
        <v>0</v>
      </c>
      <c r="AX539" s="58">
        <v>0</v>
      </c>
      <c r="AY539" s="57">
        <v>0</v>
      </c>
      <c r="AZ539" s="58">
        <v>0</v>
      </c>
      <c r="BA539" s="58">
        <v>0</v>
      </c>
      <c r="BB539" s="58">
        <v>82738700</v>
      </c>
      <c r="BC539" s="58">
        <v>0</v>
      </c>
      <c r="BD539" s="58">
        <v>0</v>
      </c>
      <c r="BE539" s="58">
        <v>82738700</v>
      </c>
      <c r="BF539" s="58">
        <v>0</v>
      </c>
      <c r="BG539" s="72">
        <v>105</v>
      </c>
      <c r="BH539" s="72">
        <v>1702.3</v>
      </c>
      <c r="BI539" s="72">
        <v>1597.3</v>
      </c>
      <c r="BJ539" s="72">
        <v>1521.2380952380952</v>
      </c>
      <c r="BK539" s="72">
        <v>1659.3</v>
      </c>
      <c r="BL539" s="72">
        <v>1554.3</v>
      </c>
      <c r="BM539" s="72">
        <v>1480.2857142857142</v>
      </c>
      <c r="BN539" s="150" t="s">
        <v>1383</v>
      </c>
      <c r="BO539" s="72" t="s">
        <v>1475</v>
      </c>
    </row>
    <row r="540" spans="1:67" ht="27.6" customHeight="1">
      <c r="A540" s="55">
        <v>531</v>
      </c>
      <c r="B540" s="145" t="s">
        <v>463</v>
      </c>
      <c r="C540" s="147" t="s">
        <v>973</v>
      </c>
      <c r="D540" s="148" t="s">
        <v>999</v>
      </c>
      <c r="E540" s="145">
        <v>11</v>
      </c>
      <c r="F540" s="146" t="s">
        <v>1285</v>
      </c>
      <c r="G540" s="70">
        <v>0</v>
      </c>
      <c r="H540" s="57">
        <v>0</v>
      </c>
      <c r="I540" s="57">
        <v>0</v>
      </c>
      <c r="J540" s="57">
        <v>0</v>
      </c>
      <c r="K540" s="70">
        <v>38.299999999999997</v>
      </c>
      <c r="L540" s="57">
        <v>3925750</v>
      </c>
      <c r="M540" s="57">
        <v>0</v>
      </c>
      <c r="N540" s="57">
        <v>3925750</v>
      </c>
      <c r="O540" s="70">
        <v>75.599999999999994</v>
      </c>
      <c r="P540" s="57">
        <v>7748999.9999999991</v>
      </c>
      <c r="Q540" s="57">
        <v>0</v>
      </c>
      <c r="R540" s="57">
        <v>7749000</v>
      </c>
      <c r="S540" s="70">
        <v>152.39999999999995</v>
      </c>
      <c r="T540" s="57">
        <v>15620999.999999994</v>
      </c>
      <c r="U540" s="57">
        <v>0</v>
      </c>
      <c r="V540" s="57">
        <v>15620999.999999993</v>
      </c>
      <c r="W540" s="57"/>
      <c r="X540" s="57"/>
      <c r="Y540" s="57"/>
      <c r="Z540" s="57">
        <v>0</v>
      </c>
      <c r="AA540" s="57">
        <v>0</v>
      </c>
      <c r="AB540" s="57">
        <v>0</v>
      </c>
      <c r="AC540" s="59">
        <v>880</v>
      </c>
      <c r="AD540" s="59">
        <v>43</v>
      </c>
      <c r="AE540" s="59">
        <v>0</v>
      </c>
      <c r="AF540" s="59">
        <v>0</v>
      </c>
      <c r="AG540" s="59">
        <v>880</v>
      </c>
      <c r="AH540" s="59">
        <v>43</v>
      </c>
      <c r="AI540" s="57">
        <v>46100000</v>
      </c>
      <c r="AJ540" s="57">
        <v>0</v>
      </c>
      <c r="AK540" s="58">
        <v>9350000</v>
      </c>
      <c r="AL540" s="57">
        <v>36750000</v>
      </c>
      <c r="AM540" s="57">
        <v>0</v>
      </c>
      <c r="AN540" s="70">
        <v>240</v>
      </c>
      <c r="AO540" s="70">
        <v>1142.9000000000001</v>
      </c>
      <c r="AP540" s="70">
        <v>0</v>
      </c>
      <c r="AQ540" s="57">
        <v>112996550</v>
      </c>
      <c r="AR540" s="57">
        <v>0</v>
      </c>
      <c r="AS540" s="57">
        <v>0</v>
      </c>
      <c r="AT540" s="57">
        <v>0</v>
      </c>
      <c r="AU540" s="57">
        <v>78329600</v>
      </c>
      <c r="AV540" s="58">
        <v>34666950</v>
      </c>
      <c r="AW540" s="58">
        <v>0</v>
      </c>
      <c r="AX540" s="58">
        <v>0</v>
      </c>
      <c r="AY540" s="57">
        <v>0</v>
      </c>
      <c r="AZ540" s="58">
        <v>0</v>
      </c>
      <c r="BA540" s="58">
        <v>0</v>
      </c>
      <c r="BB540" s="58">
        <v>90963700</v>
      </c>
      <c r="BC540" s="58">
        <v>0</v>
      </c>
      <c r="BD540" s="58">
        <v>0</v>
      </c>
      <c r="BE540" s="58">
        <v>90963700</v>
      </c>
      <c r="BF540" s="58">
        <v>0</v>
      </c>
      <c r="BG540" s="72">
        <v>240</v>
      </c>
      <c r="BH540" s="72">
        <v>1452.2</v>
      </c>
      <c r="BI540" s="72">
        <v>1212.2</v>
      </c>
      <c r="BJ540" s="72">
        <v>505.08333333333331</v>
      </c>
      <c r="BK540" s="72">
        <v>1409.2</v>
      </c>
      <c r="BL540" s="72">
        <v>1169.2</v>
      </c>
      <c r="BM540" s="72">
        <v>487.16666666666669</v>
      </c>
      <c r="BN540" s="150" t="s">
        <v>1383</v>
      </c>
      <c r="BO540" s="72" t="s">
        <v>1475</v>
      </c>
    </row>
    <row r="541" spans="1:67" ht="27.6" customHeight="1">
      <c r="A541" s="55">
        <v>532</v>
      </c>
      <c r="B541" s="145" t="s">
        <v>456</v>
      </c>
      <c r="C541" s="147" t="s">
        <v>807</v>
      </c>
      <c r="D541" s="148" t="s">
        <v>749</v>
      </c>
      <c r="E541" s="145">
        <v>11</v>
      </c>
      <c r="F541" s="146" t="s">
        <v>1285</v>
      </c>
      <c r="G541" s="70">
        <v>0</v>
      </c>
      <c r="H541" s="57">
        <v>0</v>
      </c>
      <c r="I541" s="57">
        <v>0</v>
      </c>
      <c r="J541" s="57">
        <v>0</v>
      </c>
      <c r="K541" s="70">
        <v>0</v>
      </c>
      <c r="L541" s="57">
        <v>0</v>
      </c>
      <c r="M541" s="57">
        <v>0</v>
      </c>
      <c r="N541" s="57">
        <v>0</v>
      </c>
      <c r="O541" s="70">
        <v>45.7</v>
      </c>
      <c r="P541" s="57">
        <v>4684250</v>
      </c>
      <c r="Q541" s="57">
        <v>0</v>
      </c>
      <c r="R541" s="57">
        <v>4684250</v>
      </c>
      <c r="S541" s="70">
        <v>120.7</v>
      </c>
      <c r="T541" s="57">
        <v>12371750</v>
      </c>
      <c r="U541" s="57">
        <v>0</v>
      </c>
      <c r="V541" s="57">
        <v>12371750</v>
      </c>
      <c r="W541" s="57"/>
      <c r="X541" s="57"/>
      <c r="Y541" s="57"/>
      <c r="Z541" s="57">
        <v>0</v>
      </c>
      <c r="AA541" s="57">
        <v>0</v>
      </c>
      <c r="AB541" s="57">
        <v>0</v>
      </c>
      <c r="AC541" s="59">
        <v>940</v>
      </c>
      <c r="AD541" s="59">
        <v>49</v>
      </c>
      <c r="AE541" s="59">
        <v>0</v>
      </c>
      <c r="AF541" s="59">
        <v>0</v>
      </c>
      <c r="AG541" s="59">
        <v>940</v>
      </c>
      <c r="AH541" s="59">
        <v>49</v>
      </c>
      <c r="AI541" s="57">
        <v>49100000</v>
      </c>
      <c r="AJ541" s="57">
        <v>0</v>
      </c>
      <c r="AK541" s="58">
        <v>9350000</v>
      </c>
      <c r="AL541" s="57">
        <v>39750000</v>
      </c>
      <c r="AM541" s="57">
        <v>0</v>
      </c>
      <c r="AN541" s="70">
        <v>240</v>
      </c>
      <c r="AO541" s="70">
        <v>1121.2</v>
      </c>
      <c r="AP541" s="70">
        <v>0</v>
      </c>
      <c r="AQ541" s="57">
        <v>110403400</v>
      </c>
      <c r="AR541" s="57">
        <v>0</v>
      </c>
      <c r="AS541" s="57">
        <v>0</v>
      </c>
      <c r="AT541" s="57">
        <v>0</v>
      </c>
      <c r="AU541" s="57">
        <v>76226400</v>
      </c>
      <c r="AV541" s="58">
        <v>34177000</v>
      </c>
      <c r="AW541" s="58">
        <v>0</v>
      </c>
      <c r="AX541" s="58">
        <v>0</v>
      </c>
      <c r="AY541" s="57">
        <v>0</v>
      </c>
      <c r="AZ541" s="58">
        <v>0</v>
      </c>
      <c r="BA541" s="58">
        <v>0</v>
      </c>
      <c r="BB541" s="58">
        <v>86298750</v>
      </c>
      <c r="BC541" s="58">
        <v>0</v>
      </c>
      <c r="BD541" s="58">
        <v>0</v>
      </c>
      <c r="BE541" s="58">
        <v>86298750</v>
      </c>
      <c r="BF541" s="58">
        <v>0</v>
      </c>
      <c r="BG541" s="72">
        <v>240</v>
      </c>
      <c r="BH541" s="72">
        <v>1336.6000000000001</v>
      </c>
      <c r="BI541" s="72">
        <v>1096.6000000000001</v>
      </c>
      <c r="BJ541" s="72">
        <v>456.91666666666669</v>
      </c>
      <c r="BK541" s="72">
        <v>1287.6000000000001</v>
      </c>
      <c r="BL541" s="72">
        <v>1047.6000000000001</v>
      </c>
      <c r="BM541" s="72">
        <v>436.5</v>
      </c>
      <c r="BN541" s="150" t="s">
        <v>1383</v>
      </c>
      <c r="BO541" s="72" t="s">
        <v>1475</v>
      </c>
    </row>
    <row r="542" spans="1:67" ht="27.6" customHeight="1">
      <c r="A542" s="55">
        <v>533</v>
      </c>
      <c r="B542" s="145" t="s">
        <v>422</v>
      </c>
      <c r="C542" s="147" t="s">
        <v>1095</v>
      </c>
      <c r="D542" s="148" t="s">
        <v>797</v>
      </c>
      <c r="E542" s="145">
        <v>11</v>
      </c>
      <c r="F542" s="146" t="s">
        <v>1286</v>
      </c>
      <c r="G542" s="70">
        <v>0</v>
      </c>
      <c r="H542" s="57">
        <v>0</v>
      </c>
      <c r="I542" s="57">
        <v>0</v>
      </c>
      <c r="J542" s="57">
        <v>0</v>
      </c>
      <c r="K542" s="70">
        <v>0</v>
      </c>
      <c r="L542" s="57">
        <v>0</v>
      </c>
      <c r="M542" s="57">
        <v>0</v>
      </c>
      <c r="N542" s="57">
        <v>0</v>
      </c>
      <c r="O542" s="70">
        <v>0</v>
      </c>
      <c r="P542" s="57">
        <v>0</v>
      </c>
      <c r="Q542" s="57">
        <v>0</v>
      </c>
      <c r="R542" s="57">
        <v>0</v>
      </c>
      <c r="S542" s="70">
        <v>0</v>
      </c>
      <c r="T542" s="57">
        <v>0</v>
      </c>
      <c r="U542" s="57">
        <v>0</v>
      </c>
      <c r="V542" s="57">
        <v>0</v>
      </c>
      <c r="W542" s="57"/>
      <c r="X542" s="57"/>
      <c r="Y542" s="57"/>
      <c r="Z542" s="57">
        <v>0</v>
      </c>
      <c r="AA542" s="57">
        <v>0</v>
      </c>
      <c r="AB542" s="57">
        <v>0</v>
      </c>
      <c r="AC542" s="59">
        <v>520</v>
      </c>
      <c r="AD542" s="59">
        <v>23</v>
      </c>
      <c r="AE542" s="59">
        <v>0</v>
      </c>
      <c r="AF542" s="59">
        <v>0</v>
      </c>
      <c r="AG542" s="59">
        <v>520</v>
      </c>
      <c r="AH542" s="59">
        <v>23</v>
      </c>
      <c r="AI542" s="57">
        <v>27050000</v>
      </c>
      <c r="AJ542" s="57">
        <v>0</v>
      </c>
      <c r="AK542" s="58">
        <v>9200000</v>
      </c>
      <c r="AL542" s="57">
        <v>17850000</v>
      </c>
      <c r="AM542" s="57">
        <v>0</v>
      </c>
      <c r="AN542" s="70">
        <v>75</v>
      </c>
      <c r="AO542" s="70">
        <v>214.6</v>
      </c>
      <c r="AP542" s="70">
        <v>81.8</v>
      </c>
      <c r="AQ542" s="57">
        <v>37748700</v>
      </c>
      <c r="AR542" s="57">
        <v>0</v>
      </c>
      <c r="AS542" s="57">
        <v>0</v>
      </c>
      <c r="AT542" s="57">
        <v>0</v>
      </c>
      <c r="AU542" s="57">
        <v>21039700</v>
      </c>
      <c r="AV542" s="58">
        <v>16709000</v>
      </c>
      <c r="AW542" s="58">
        <v>0</v>
      </c>
      <c r="AX542" s="58">
        <v>0</v>
      </c>
      <c r="AY542" s="57">
        <v>0</v>
      </c>
      <c r="AZ542" s="58">
        <v>0</v>
      </c>
      <c r="BA542" s="58">
        <v>0</v>
      </c>
      <c r="BB542" s="58">
        <v>34559000</v>
      </c>
      <c r="BC542" s="58">
        <v>0</v>
      </c>
      <c r="BD542" s="58">
        <v>0</v>
      </c>
      <c r="BE542" s="58">
        <v>34559000</v>
      </c>
      <c r="BF542" s="58">
        <v>0</v>
      </c>
      <c r="BG542" s="72">
        <v>75</v>
      </c>
      <c r="BH542" s="72">
        <v>319.39999999999998</v>
      </c>
      <c r="BI542" s="72">
        <v>244.39999999999998</v>
      </c>
      <c r="BJ542" s="72">
        <v>325.86666666666662</v>
      </c>
      <c r="BK542" s="72">
        <v>296.39999999999998</v>
      </c>
      <c r="BL542" s="72">
        <v>221.39999999999998</v>
      </c>
      <c r="BM542" s="72">
        <v>295.19999999999993</v>
      </c>
      <c r="BN542" s="150" t="s">
        <v>1384</v>
      </c>
      <c r="BO542" s="72" t="s">
        <v>1474</v>
      </c>
    </row>
    <row r="543" spans="1:67" ht="27.6" customHeight="1">
      <c r="A543" s="55">
        <v>534</v>
      </c>
      <c r="B543" s="145" t="s">
        <v>423</v>
      </c>
      <c r="C543" s="147" t="s">
        <v>1093</v>
      </c>
      <c r="D543" s="148" t="s">
        <v>1094</v>
      </c>
      <c r="E543" s="145">
        <v>11</v>
      </c>
      <c r="F543" s="146" t="s">
        <v>1286</v>
      </c>
      <c r="G543" s="70">
        <v>0</v>
      </c>
      <c r="H543" s="57">
        <v>0</v>
      </c>
      <c r="I543" s="57">
        <v>0</v>
      </c>
      <c r="J543" s="57">
        <v>0</v>
      </c>
      <c r="K543" s="70">
        <v>0</v>
      </c>
      <c r="L543" s="57">
        <v>0</v>
      </c>
      <c r="M543" s="57">
        <v>0</v>
      </c>
      <c r="N543" s="57">
        <v>0</v>
      </c>
      <c r="O543" s="70">
        <v>46.3</v>
      </c>
      <c r="P543" s="57">
        <v>4745750</v>
      </c>
      <c r="Q543" s="57">
        <v>0</v>
      </c>
      <c r="R543" s="57">
        <v>4745750</v>
      </c>
      <c r="S543" s="70">
        <v>0</v>
      </c>
      <c r="T543" s="57">
        <v>0</v>
      </c>
      <c r="U543" s="57">
        <v>0</v>
      </c>
      <c r="V543" s="57">
        <v>0</v>
      </c>
      <c r="W543" s="57"/>
      <c r="X543" s="57"/>
      <c r="Y543" s="57"/>
      <c r="Z543" s="57">
        <v>0</v>
      </c>
      <c r="AA543" s="57">
        <v>0</v>
      </c>
      <c r="AB543" s="57">
        <v>0</v>
      </c>
      <c r="AC543" s="59">
        <v>1080</v>
      </c>
      <c r="AD543" s="59">
        <v>51</v>
      </c>
      <c r="AE543" s="59">
        <v>0</v>
      </c>
      <c r="AF543" s="59">
        <v>0</v>
      </c>
      <c r="AG543" s="59">
        <v>1080</v>
      </c>
      <c r="AH543" s="59">
        <v>51</v>
      </c>
      <c r="AI543" s="57">
        <v>55950000</v>
      </c>
      <c r="AJ543" s="57">
        <v>0</v>
      </c>
      <c r="AK543" s="58">
        <v>11800000</v>
      </c>
      <c r="AL543" s="57">
        <v>44150000</v>
      </c>
      <c r="AM543" s="57">
        <v>0</v>
      </c>
      <c r="AN543" s="70">
        <v>180</v>
      </c>
      <c r="AO543" s="70">
        <v>976.1</v>
      </c>
      <c r="AP543" s="70">
        <v>133.69999999999999</v>
      </c>
      <c r="AQ543" s="57">
        <v>137117700</v>
      </c>
      <c r="AR543" s="57">
        <v>0</v>
      </c>
      <c r="AS543" s="57">
        <v>0</v>
      </c>
      <c r="AT543" s="57">
        <v>0</v>
      </c>
      <c r="AU543" s="57">
        <v>65127600</v>
      </c>
      <c r="AV543" s="58">
        <v>71990100</v>
      </c>
      <c r="AW543" s="58">
        <v>0</v>
      </c>
      <c r="AX543" s="58">
        <v>0</v>
      </c>
      <c r="AY543" s="57">
        <v>0</v>
      </c>
      <c r="AZ543" s="58">
        <v>0</v>
      </c>
      <c r="BA543" s="58">
        <v>0</v>
      </c>
      <c r="BB543" s="58">
        <v>116140100</v>
      </c>
      <c r="BC543" s="58">
        <v>0</v>
      </c>
      <c r="BD543" s="58">
        <v>0</v>
      </c>
      <c r="BE543" s="58">
        <v>116140100</v>
      </c>
      <c r="BF543" s="58">
        <v>0</v>
      </c>
      <c r="BG543" s="72">
        <v>180</v>
      </c>
      <c r="BH543" s="72">
        <v>1207.1000000000001</v>
      </c>
      <c r="BI543" s="72">
        <v>1027.1000000000001</v>
      </c>
      <c r="BJ543" s="72">
        <v>570.6111111111112</v>
      </c>
      <c r="BK543" s="72">
        <v>1156.0999999999999</v>
      </c>
      <c r="BL543" s="72">
        <v>976.09999999999991</v>
      </c>
      <c r="BM543" s="72">
        <v>542.27777777777771</v>
      </c>
      <c r="BN543" s="150" t="s">
        <v>1384</v>
      </c>
      <c r="BO543" s="72" t="s">
        <v>1475</v>
      </c>
    </row>
    <row r="544" spans="1:67" ht="27.6" customHeight="1">
      <c r="A544" s="55">
        <v>535</v>
      </c>
      <c r="B544" s="145" t="s">
        <v>424</v>
      </c>
      <c r="C544" s="147" t="s">
        <v>1092</v>
      </c>
      <c r="D544" s="148" t="s">
        <v>811</v>
      </c>
      <c r="E544" s="145">
        <v>11</v>
      </c>
      <c r="F544" s="146" t="s">
        <v>1286</v>
      </c>
      <c r="G544" s="70">
        <v>0</v>
      </c>
      <c r="H544" s="57">
        <v>0</v>
      </c>
      <c r="I544" s="57">
        <v>0</v>
      </c>
      <c r="J544" s="57">
        <v>0</v>
      </c>
      <c r="K544" s="70">
        <v>0</v>
      </c>
      <c r="L544" s="57">
        <v>0</v>
      </c>
      <c r="M544" s="57">
        <v>0</v>
      </c>
      <c r="N544" s="57">
        <v>0</v>
      </c>
      <c r="O544" s="70">
        <v>90.7</v>
      </c>
      <c r="P544" s="57">
        <v>9296750</v>
      </c>
      <c r="Q544" s="57">
        <v>0</v>
      </c>
      <c r="R544" s="57">
        <v>9296750</v>
      </c>
      <c r="S544" s="70">
        <v>257.49999999999994</v>
      </c>
      <c r="T544" s="57">
        <v>26393749.999999993</v>
      </c>
      <c r="U544" s="57">
        <v>0</v>
      </c>
      <c r="V544" s="57">
        <v>26393749.999999993</v>
      </c>
      <c r="W544" s="57"/>
      <c r="X544" s="57"/>
      <c r="Y544" s="57"/>
      <c r="Z544" s="57">
        <v>0</v>
      </c>
      <c r="AA544" s="57">
        <v>0</v>
      </c>
      <c r="AB544" s="57">
        <v>0</v>
      </c>
      <c r="AC544" s="59">
        <v>880</v>
      </c>
      <c r="AD544" s="59">
        <v>44</v>
      </c>
      <c r="AE544" s="59">
        <v>0</v>
      </c>
      <c r="AF544" s="59">
        <v>0</v>
      </c>
      <c r="AG544" s="59">
        <v>880</v>
      </c>
      <c r="AH544" s="59">
        <v>44</v>
      </c>
      <c r="AI544" s="57">
        <v>46200000</v>
      </c>
      <c r="AJ544" s="57">
        <v>0</v>
      </c>
      <c r="AK544" s="58">
        <v>9450000</v>
      </c>
      <c r="AL544" s="57">
        <v>36750000</v>
      </c>
      <c r="AM544" s="57">
        <v>0</v>
      </c>
      <c r="AN544" s="70">
        <v>105</v>
      </c>
      <c r="AO544" s="70">
        <v>1158.3000000000002</v>
      </c>
      <c r="AP544" s="70">
        <v>0</v>
      </c>
      <c r="AQ544" s="57">
        <v>130969350</v>
      </c>
      <c r="AR544" s="57">
        <v>0</v>
      </c>
      <c r="AS544" s="57">
        <v>0</v>
      </c>
      <c r="AT544" s="57">
        <v>0</v>
      </c>
      <c r="AU544" s="57">
        <v>68399150</v>
      </c>
      <c r="AV544" s="58">
        <v>62570200</v>
      </c>
      <c r="AW544" s="58">
        <v>0</v>
      </c>
      <c r="AX544" s="58">
        <v>0</v>
      </c>
      <c r="AY544" s="57">
        <v>0</v>
      </c>
      <c r="AZ544" s="58">
        <v>0</v>
      </c>
      <c r="BA544" s="58">
        <v>0</v>
      </c>
      <c r="BB544" s="58">
        <v>125713950</v>
      </c>
      <c r="BC544" s="58">
        <v>0</v>
      </c>
      <c r="BD544" s="58">
        <v>0</v>
      </c>
      <c r="BE544" s="58">
        <v>125713950</v>
      </c>
      <c r="BF544" s="58">
        <v>0</v>
      </c>
      <c r="BG544" s="72">
        <v>105</v>
      </c>
      <c r="BH544" s="72">
        <v>1550.5</v>
      </c>
      <c r="BI544" s="72">
        <v>1445.5</v>
      </c>
      <c r="BJ544" s="72">
        <v>1376.6666666666667</v>
      </c>
      <c r="BK544" s="72">
        <v>1506.5</v>
      </c>
      <c r="BL544" s="72">
        <v>1401.5</v>
      </c>
      <c r="BM544" s="72">
        <v>1334.7619047619048</v>
      </c>
      <c r="BN544" s="150" t="s">
        <v>1384</v>
      </c>
      <c r="BO544" s="72" t="s">
        <v>1475</v>
      </c>
    </row>
    <row r="545" spans="1:67" ht="27.6" customHeight="1">
      <c r="A545" s="55">
        <v>536</v>
      </c>
      <c r="B545" s="145" t="s">
        <v>425</v>
      </c>
      <c r="C545" s="147" t="s">
        <v>1096</v>
      </c>
      <c r="D545" s="148" t="s">
        <v>709</v>
      </c>
      <c r="E545" s="145">
        <v>11</v>
      </c>
      <c r="F545" s="146" t="s">
        <v>1286</v>
      </c>
      <c r="G545" s="70">
        <v>0</v>
      </c>
      <c r="H545" s="57">
        <v>0</v>
      </c>
      <c r="I545" s="57">
        <v>0</v>
      </c>
      <c r="J545" s="57">
        <v>0</v>
      </c>
      <c r="K545" s="70">
        <v>0</v>
      </c>
      <c r="L545" s="57">
        <v>0</v>
      </c>
      <c r="M545" s="57">
        <v>0</v>
      </c>
      <c r="N545" s="57">
        <v>0</v>
      </c>
      <c r="O545" s="70">
        <v>196.49999999999994</v>
      </c>
      <c r="P545" s="57">
        <v>20141249.999999993</v>
      </c>
      <c r="Q545" s="57">
        <v>0</v>
      </c>
      <c r="R545" s="57">
        <v>20141250</v>
      </c>
      <c r="S545" s="70">
        <v>167.29999999999998</v>
      </c>
      <c r="T545" s="57">
        <v>17148250</v>
      </c>
      <c r="U545" s="57">
        <v>0</v>
      </c>
      <c r="V545" s="57">
        <v>17148249.999999993</v>
      </c>
      <c r="W545" s="57"/>
      <c r="X545" s="57"/>
      <c r="Y545" s="57"/>
      <c r="Z545" s="57">
        <v>0</v>
      </c>
      <c r="AA545" s="57">
        <v>0</v>
      </c>
      <c r="AB545" s="57">
        <v>0</v>
      </c>
      <c r="AC545" s="59">
        <v>880</v>
      </c>
      <c r="AD545" s="59">
        <v>44</v>
      </c>
      <c r="AE545" s="59">
        <v>0</v>
      </c>
      <c r="AF545" s="59">
        <v>0</v>
      </c>
      <c r="AG545" s="59">
        <v>880</v>
      </c>
      <c r="AH545" s="59">
        <v>44</v>
      </c>
      <c r="AI545" s="57">
        <v>46200000</v>
      </c>
      <c r="AJ545" s="57">
        <v>0</v>
      </c>
      <c r="AK545" s="58">
        <v>9450000</v>
      </c>
      <c r="AL545" s="57">
        <v>36750000</v>
      </c>
      <c r="AM545" s="57">
        <v>0</v>
      </c>
      <c r="AN545" s="70">
        <v>105</v>
      </c>
      <c r="AO545" s="70">
        <v>1109.5</v>
      </c>
      <c r="AP545" s="70">
        <v>0</v>
      </c>
      <c r="AQ545" s="57">
        <v>125137750</v>
      </c>
      <c r="AR545" s="57">
        <v>0</v>
      </c>
      <c r="AS545" s="57">
        <v>0</v>
      </c>
      <c r="AT545" s="57">
        <v>0</v>
      </c>
      <c r="AU545" s="57">
        <v>70586000</v>
      </c>
      <c r="AV545" s="58">
        <v>54551750</v>
      </c>
      <c r="AW545" s="58">
        <v>0</v>
      </c>
      <c r="AX545" s="58">
        <v>0</v>
      </c>
      <c r="AY545" s="57">
        <v>0</v>
      </c>
      <c r="AZ545" s="58">
        <v>0</v>
      </c>
      <c r="BA545" s="58">
        <v>0</v>
      </c>
      <c r="BB545" s="58">
        <v>108450000</v>
      </c>
      <c r="BC545" s="58">
        <v>0</v>
      </c>
      <c r="BD545" s="58">
        <v>0</v>
      </c>
      <c r="BE545" s="58">
        <v>108450000</v>
      </c>
      <c r="BF545" s="58">
        <v>0</v>
      </c>
      <c r="BG545" s="72">
        <v>105</v>
      </c>
      <c r="BH545" s="72">
        <v>1517.3</v>
      </c>
      <c r="BI545" s="72">
        <v>1412.3</v>
      </c>
      <c r="BJ545" s="72">
        <v>1345.047619047619</v>
      </c>
      <c r="BK545" s="72">
        <v>1473.3</v>
      </c>
      <c r="BL545" s="72">
        <v>1368.3</v>
      </c>
      <c r="BM545" s="72">
        <v>1303.1428571428571</v>
      </c>
      <c r="BN545" s="150" t="s">
        <v>1384</v>
      </c>
      <c r="BO545" s="72" t="s">
        <v>1475</v>
      </c>
    </row>
    <row r="546" spans="1:67" ht="27.6" customHeight="1">
      <c r="A546" s="55">
        <v>537</v>
      </c>
      <c r="B546" s="145" t="s">
        <v>426</v>
      </c>
      <c r="C546" s="147" t="s">
        <v>1090</v>
      </c>
      <c r="D546" s="148" t="s">
        <v>1004</v>
      </c>
      <c r="E546" s="145">
        <v>11</v>
      </c>
      <c r="F546" s="146" t="s">
        <v>1286</v>
      </c>
      <c r="G546" s="70">
        <v>0</v>
      </c>
      <c r="H546" s="57">
        <v>0</v>
      </c>
      <c r="I546" s="57">
        <v>0</v>
      </c>
      <c r="J546" s="57">
        <v>0</v>
      </c>
      <c r="K546" s="70">
        <v>0</v>
      </c>
      <c r="L546" s="57">
        <v>0</v>
      </c>
      <c r="M546" s="57">
        <v>0</v>
      </c>
      <c r="N546" s="57">
        <v>0</v>
      </c>
      <c r="O546" s="70">
        <v>255.99999999999994</v>
      </c>
      <c r="P546" s="57">
        <v>26239999.999999993</v>
      </c>
      <c r="Q546" s="57">
        <v>0</v>
      </c>
      <c r="R546" s="57">
        <v>26240000</v>
      </c>
      <c r="S546" s="70">
        <v>136.29999999999998</v>
      </c>
      <c r="T546" s="57">
        <v>13970749.999999998</v>
      </c>
      <c r="U546" s="57">
        <v>0</v>
      </c>
      <c r="V546" s="57">
        <v>13970749.999999993</v>
      </c>
      <c r="W546" s="57"/>
      <c r="X546" s="57"/>
      <c r="Y546" s="57"/>
      <c r="Z546" s="57">
        <v>239000</v>
      </c>
      <c r="AA546" s="57">
        <v>0</v>
      </c>
      <c r="AB546" s="57">
        <v>239000</v>
      </c>
      <c r="AC546" s="59">
        <v>900</v>
      </c>
      <c r="AD546" s="59">
        <v>45</v>
      </c>
      <c r="AE546" s="59">
        <v>0</v>
      </c>
      <c r="AF546" s="59">
        <v>0</v>
      </c>
      <c r="AG546" s="59">
        <v>900</v>
      </c>
      <c r="AH546" s="59">
        <v>45</v>
      </c>
      <c r="AI546" s="57">
        <v>47250000</v>
      </c>
      <c r="AJ546" s="57">
        <v>0</v>
      </c>
      <c r="AK546" s="58">
        <v>10500000</v>
      </c>
      <c r="AL546" s="57">
        <v>36750000</v>
      </c>
      <c r="AM546" s="57">
        <v>0</v>
      </c>
      <c r="AN546" s="70">
        <v>240</v>
      </c>
      <c r="AO546" s="70">
        <v>1073.3</v>
      </c>
      <c r="AP546" s="70">
        <v>49.8</v>
      </c>
      <c r="AQ546" s="57">
        <v>113180450</v>
      </c>
      <c r="AR546" s="57">
        <v>0</v>
      </c>
      <c r="AS546" s="57">
        <v>0</v>
      </c>
      <c r="AT546" s="57">
        <v>0</v>
      </c>
      <c r="AU546" s="57">
        <v>49008950</v>
      </c>
      <c r="AV546" s="58">
        <v>64171500</v>
      </c>
      <c r="AW546" s="58">
        <v>0</v>
      </c>
      <c r="AX546" s="58">
        <v>0</v>
      </c>
      <c r="AY546" s="57">
        <v>0</v>
      </c>
      <c r="AZ546" s="58">
        <v>0</v>
      </c>
      <c r="BA546" s="58">
        <v>0</v>
      </c>
      <c r="BB546" s="58">
        <v>115131250</v>
      </c>
      <c r="BC546" s="58">
        <v>0</v>
      </c>
      <c r="BD546" s="58">
        <v>0</v>
      </c>
      <c r="BE546" s="58">
        <v>115131250</v>
      </c>
      <c r="BF546" s="58">
        <v>0</v>
      </c>
      <c r="BG546" s="72">
        <v>240</v>
      </c>
      <c r="BH546" s="72">
        <v>1560.3999999999999</v>
      </c>
      <c r="BI546" s="72">
        <v>1320.3999999999999</v>
      </c>
      <c r="BJ546" s="72">
        <v>550.16666666666663</v>
      </c>
      <c r="BK546" s="72">
        <v>1515.3999999999999</v>
      </c>
      <c r="BL546" s="72">
        <v>1275.3999999999999</v>
      </c>
      <c r="BM546" s="72">
        <v>531.41666666666663</v>
      </c>
      <c r="BN546" s="150" t="s">
        <v>1384</v>
      </c>
      <c r="BO546" s="72" t="s">
        <v>1475</v>
      </c>
    </row>
    <row r="547" spans="1:67" ht="27.6" customHeight="1">
      <c r="A547" s="55">
        <v>538</v>
      </c>
      <c r="B547" s="145" t="s">
        <v>427</v>
      </c>
      <c r="C547" s="147" t="s">
        <v>772</v>
      </c>
      <c r="D547" s="148" t="s">
        <v>635</v>
      </c>
      <c r="E547" s="145">
        <v>11</v>
      </c>
      <c r="F547" s="146" t="s">
        <v>1286</v>
      </c>
      <c r="G547" s="70">
        <v>0</v>
      </c>
      <c r="H547" s="57">
        <v>0</v>
      </c>
      <c r="I547" s="57">
        <v>0</v>
      </c>
      <c r="J547" s="57">
        <v>0</v>
      </c>
      <c r="K547" s="70">
        <v>0</v>
      </c>
      <c r="L547" s="57">
        <v>0</v>
      </c>
      <c r="M547" s="57">
        <v>0</v>
      </c>
      <c r="N547" s="57">
        <v>0</v>
      </c>
      <c r="O547" s="70">
        <v>241.59999999999991</v>
      </c>
      <c r="P547" s="57">
        <v>24763999.999999989</v>
      </c>
      <c r="Q547" s="57">
        <v>0</v>
      </c>
      <c r="R547" s="57">
        <v>24764000</v>
      </c>
      <c r="S547" s="70">
        <v>241.39999999999998</v>
      </c>
      <c r="T547" s="57">
        <v>24743499.999999996</v>
      </c>
      <c r="U547" s="57">
        <v>0</v>
      </c>
      <c r="V547" s="57">
        <v>24743499.999999985</v>
      </c>
      <c r="W547" s="57"/>
      <c r="X547" s="57"/>
      <c r="Y547" s="57"/>
      <c r="Z547" s="57">
        <v>119500</v>
      </c>
      <c r="AA547" s="57">
        <v>0</v>
      </c>
      <c r="AB547" s="57">
        <v>119500</v>
      </c>
      <c r="AC547" s="59">
        <v>880</v>
      </c>
      <c r="AD547" s="59">
        <v>44</v>
      </c>
      <c r="AE547" s="59">
        <v>0</v>
      </c>
      <c r="AF547" s="59">
        <v>0</v>
      </c>
      <c r="AG547" s="59">
        <v>880</v>
      </c>
      <c r="AH547" s="59">
        <v>44</v>
      </c>
      <c r="AI547" s="57">
        <v>46200000</v>
      </c>
      <c r="AJ547" s="57">
        <v>0</v>
      </c>
      <c r="AK547" s="58">
        <v>8400000</v>
      </c>
      <c r="AL547" s="57">
        <v>37800000</v>
      </c>
      <c r="AM547" s="57">
        <v>0</v>
      </c>
      <c r="AN547" s="70">
        <v>300</v>
      </c>
      <c r="AO547" s="70">
        <v>1241.9000000000001</v>
      </c>
      <c r="AP547" s="70">
        <v>0</v>
      </c>
      <c r="AQ547" s="57">
        <v>120207050</v>
      </c>
      <c r="AR547" s="57">
        <v>0</v>
      </c>
      <c r="AS547" s="57">
        <v>0</v>
      </c>
      <c r="AT547" s="57">
        <v>0</v>
      </c>
      <c r="AU547" s="57">
        <v>34829000</v>
      </c>
      <c r="AV547" s="58">
        <v>85378050</v>
      </c>
      <c r="AW547" s="58">
        <v>0</v>
      </c>
      <c r="AX547" s="58">
        <v>0</v>
      </c>
      <c r="AY547" s="57">
        <v>0</v>
      </c>
      <c r="AZ547" s="58">
        <v>0</v>
      </c>
      <c r="BA547" s="58">
        <v>0</v>
      </c>
      <c r="BB547" s="58">
        <v>148041050</v>
      </c>
      <c r="BC547" s="58">
        <v>0</v>
      </c>
      <c r="BD547" s="58">
        <v>0</v>
      </c>
      <c r="BE547" s="58">
        <v>148041050</v>
      </c>
      <c r="BF547" s="58">
        <v>0</v>
      </c>
      <c r="BG547" s="72">
        <v>300</v>
      </c>
      <c r="BH547" s="72">
        <v>1768.9</v>
      </c>
      <c r="BI547" s="72">
        <v>1468.9</v>
      </c>
      <c r="BJ547" s="72">
        <v>489.63333333333338</v>
      </c>
      <c r="BK547" s="72">
        <v>1724.9</v>
      </c>
      <c r="BL547" s="72">
        <v>1424.9</v>
      </c>
      <c r="BM547" s="72">
        <v>474.9666666666667</v>
      </c>
      <c r="BN547" s="150" t="s">
        <v>1384</v>
      </c>
      <c r="BO547" s="72" t="s">
        <v>1475</v>
      </c>
    </row>
    <row r="548" spans="1:67" ht="27.6" customHeight="1">
      <c r="A548" s="55">
        <v>539</v>
      </c>
      <c r="B548" s="145" t="s">
        <v>429</v>
      </c>
      <c r="C548" s="147" t="s">
        <v>1091</v>
      </c>
      <c r="D548" s="148" t="s">
        <v>632</v>
      </c>
      <c r="E548" s="145">
        <v>11</v>
      </c>
      <c r="F548" s="146" t="s">
        <v>1286</v>
      </c>
      <c r="G548" s="70">
        <v>0</v>
      </c>
      <c r="H548" s="57">
        <v>0</v>
      </c>
      <c r="I548" s="57">
        <v>0</v>
      </c>
      <c r="J548" s="57">
        <v>0</v>
      </c>
      <c r="K548" s="70">
        <v>0</v>
      </c>
      <c r="L548" s="57">
        <v>0</v>
      </c>
      <c r="M548" s="57">
        <v>0</v>
      </c>
      <c r="N548" s="57">
        <v>0</v>
      </c>
      <c r="O548" s="70">
        <v>181.59999999999994</v>
      </c>
      <c r="P548" s="57">
        <v>18613999.999999993</v>
      </c>
      <c r="Q548" s="57">
        <v>0</v>
      </c>
      <c r="R548" s="57">
        <v>18614000</v>
      </c>
      <c r="S548" s="70">
        <v>151.6</v>
      </c>
      <c r="T548" s="57">
        <v>15539000</v>
      </c>
      <c r="U548" s="57">
        <v>0</v>
      </c>
      <c r="V548" s="57">
        <v>15538999.999999993</v>
      </c>
      <c r="W548" s="57"/>
      <c r="X548" s="57"/>
      <c r="Y548" s="57"/>
      <c r="Z548" s="57">
        <v>119500</v>
      </c>
      <c r="AA548" s="57">
        <v>0</v>
      </c>
      <c r="AB548" s="57">
        <v>119500</v>
      </c>
      <c r="AC548" s="59">
        <v>850</v>
      </c>
      <c r="AD548" s="59">
        <v>43</v>
      </c>
      <c r="AE548" s="59">
        <v>0</v>
      </c>
      <c r="AF548" s="59">
        <v>0</v>
      </c>
      <c r="AG548" s="59">
        <v>850</v>
      </c>
      <c r="AH548" s="59">
        <v>43</v>
      </c>
      <c r="AI548" s="57">
        <v>44600000</v>
      </c>
      <c r="AJ548" s="57">
        <v>0</v>
      </c>
      <c r="AK548" s="58">
        <v>7350000</v>
      </c>
      <c r="AL548" s="57">
        <v>37250000</v>
      </c>
      <c r="AM548" s="57">
        <v>0</v>
      </c>
      <c r="AN548" s="70">
        <v>300</v>
      </c>
      <c r="AO548" s="70">
        <v>1225.9000000000001</v>
      </c>
      <c r="AP548" s="70">
        <v>40.5</v>
      </c>
      <c r="AQ548" s="57">
        <v>120584800</v>
      </c>
      <c r="AR548" s="57">
        <v>0</v>
      </c>
      <c r="AS548" s="57">
        <v>0</v>
      </c>
      <c r="AT548" s="57">
        <v>0</v>
      </c>
      <c r="AU548" s="57">
        <v>42168900</v>
      </c>
      <c r="AV548" s="58">
        <v>78415900</v>
      </c>
      <c r="AW548" s="58">
        <v>0</v>
      </c>
      <c r="AX548" s="58">
        <v>0</v>
      </c>
      <c r="AY548" s="57">
        <v>0</v>
      </c>
      <c r="AZ548" s="58">
        <v>0</v>
      </c>
      <c r="BA548" s="58">
        <v>0</v>
      </c>
      <c r="BB548" s="58">
        <v>131324400</v>
      </c>
      <c r="BC548" s="58">
        <v>0</v>
      </c>
      <c r="BD548" s="58">
        <v>0</v>
      </c>
      <c r="BE548" s="58">
        <v>131324400</v>
      </c>
      <c r="BF548" s="58">
        <v>0</v>
      </c>
      <c r="BG548" s="72">
        <v>300</v>
      </c>
      <c r="BH548" s="72">
        <v>1642.6</v>
      </c>
      <c r="BI548" s="72">
        <v>1342.6</v>
      </c>
      <c r="BJ548" s="72">
        <v>447.53333333333336</v>
      </c>
      <c r="BK548" s="72">
        <v>1599.6</v>
      </c>
      <c r="BL548" s="72">
        <v>1299.5999999999999</v>
      </c>
      <c r="BM548" s="72">
        <v>433.2</v>
      </c>
      <c r="BN548" s="150" t="s">
        <v>1384</v>
      </c>
      <c r="BO548" s="72" t="s">
        <v>1475</v>
      </c>
    </row>
    <row r="549" spans="1:67" ht="27.6" customHeight="1">
      <c r="A549" s="55">
        <v>540</v>
      </c>
      <c r="B549" s="145" t="s">
        <v>428</v>
      </c>
      <c r="C549" s="147" t="s">
        <v>944</v>
      </c>
      <c r="D549" s="148" t="s">
        <v>734</v>
      </c>
      <c r="E549" s="145">
        <v>11</v>
      </c>
      <c r="F549" s="146" t="s">
        <v>1286</v>
      </c>
      <c r="G549" s="70">
        <v>0</v>
      </c>
      <c r="H549" s="57">
        <v>0</v>
      </c>
      <c r="I549" s="57">
        <v>0</v>
      </c>
      <c r="J549" s="57">
        <v>0</v>
      </c>
      <c r="K549" s="70">
        <v>0</v>
      </c>
      <c r="L549" s="57">
        <v>0</v>
      </c>
      <c r="M549" s="57">
        <v>0</v>
      </c>
      <c r="N549" s="57">
        <v>0</v>
      </c>
      <c r="O549" s="70">
        <v>0</v>
      </c>
      <c r="P549" s="57">
        <v>0</v>
      </c>
      <c r="Q549" s="57">
        <v>0</v>
      </c>
      <c r="R549" s="57">
        <v>0</v>
      </c>
      <c r="S549" s="70">
        <v>0</v>
      </c>
      <c r="T549" s="57">
        <v>0</v>
      </c>
      <c r="U549" s="57">
        <v>0</v>
      </c>
      <c r="V549" s="57">
        <v>0</v>
      </c>
      <c r="W549" s="57"/>
      <c r="X549" s="57"/>
      <c r="Y549" s="57"/>
      <c r="Z549" s="57">
        <v>0</v>
      </c>
      <c r="AA549" s="57">
        <v>0</v>
      </c>
      <c r="AB549" s="57">
        <v>0</v>
      </c>
      <c r="AC549" s="59">
        <v>0</v>
      </c>
      <c r="AD549" s="59">
        <v>0</v>
      </c>
      <c r="AE549" s="59">
        <v>0</v>
      </c>
      <c r="AF549" s="59">
        <v>0</v>
      </c>
      <c r="AG549" s="59">
        <v>0</v>
      </c>
      <c r="AH549" s="59">
        <v>0</v>
      </c>
      <c r="AI549" s="57">
        <v>0</v>
      </c>
      <c r="AJ549" s="57">
        <v>0</v>
      </c>
      <c r="AK549" s="58">
        <v>0</v>
      </c>
      <c r="AL549" s="57">
        <v>0</v>
      </c>
      <c r="AM549" s="57">
        <v>0</v>
      </c>
      <c r="AN549" s="70">
        <v>0</v>
      </c>
      <c r="AO549" s="70">
        <v>0</v>
      </c>
      <c r="AP549" s="70">
        <v>0</v>
      </c>
      <c r="AQ549" s="57">
        <v>0</v>
      </c>
      <c r="AR549" s="57">
        <v>0</v>
      </c>
      <c r="AS549" s="57">
        <v>0</v>
      </c>
      <c r="AT549" s="57">
        <v>0</v>
      </c>
      <c r="AU549" s="57">
        <v>0</v>
      </c>
      <c r="AV549" s="58">
        <v>0</v>
      </c>
      <c r="AW549" s="58">
        <v>0</v>
      </c>
      <c r="AX549" s="58">
        <v>0</v>
      </c>
      <c r="AY549" s="57">
        <v>0</v>
      </c>
      <c r="AZ549" s="58">
        <v>0</v>
      </c>
      <c r="BA549" s="58">
        <v>0</v>
      </c>
      <c r="BB549" s="58">
        <v>0</v>
      </c>
      <c r="BC549" s="58">
        <v>0</v>
      </c>
      <c r="BD549" s="58">
        <v>0</v>
      </c>
      <c r="BE549" s="58">
        <v>0</v>
      </c>
      <c r="BF549" s="58">
        <v>0</v>
      </c>
      <c r="BG549" s="72">
        <v>0</v>
      </c>
      <c r="BH549" s="72">
        <v>0</v>
      </c>
      <c r="BI549" s="72">
        <v>0</v>
      </c>
      <c r="BJ549" s="72">
        <v>0</v>
      </c>
      <c r="BK549" s="72">
        <v>0</v>
      </c>
      <c r="BL549" s="72">
        <v>0</v>
      </c>
      <c r="BM549" s="72">
        <v>0</v>
      </c>
      <c r="BN549" s="150" t="s">
        <v>1384</v>
      </c>
      <c r="BO549" s="72" t="s">
        <v>1474</v>
      </c>
    </row>
    <row r="550" spans="1:67" ht="27.6" customHeight="1">
      <c r="A550" s="55">
        <v>541</v>
      </c>
      <c r="B550" s="145" t="s">
        <v>464</v>
      </c>
      <c r="C550" s="147" t="s">
        <v>664</v>
      </c>
      <c r="D550" s="148" t="s">
        <v>709</v>
      </c>
      <c r="E550" s="145">
        <v>12</v>
      </c>
      <c r="F550" s="146" t="s">
        <v>1287</v>
      </c>
      <c r="G550" s="70">
        <v>0</v>
      </c>
      <c r="H550" s="57">
        <v>0</v>
      </c>
      <c r="I550" s="57">
        <v>0</v>
      </c>
      <c r="J550" s="57">
        <v>0</v>
      </c>
      <c r="K550" s="70">
        <v>0</v>
      </c>
      <c r="L550" s="57">
        <v>0</v>
      </c>
      <c r="M550" s="57">
        <v>0</v>
      </c>
      <c r="N550" s="57">
        <v>0</v>
      </c>
      <c r="O550" s="70">
        <v>30.1</v>
      </c>
      <c r="P550" s="57">
        <v>3085250</v>
      </c>
      <c r="Q550" s="57">
        <v>0</v>
      </c>
      <c r="R550" s="57">
        <v>3085250</v>
      </c>
      <c r="S550" s="70">
        <v>30.1</v>
      </c>
      <c r="T550" s="57">
        <v>3085250</v>
      </c>
      <c r="U550" s="57">
        <v>0</v>
      </c>
      <c r="V550" s="57">
        <v>3085250</v>
      </c>
      <c r="W550" s="57"/>
      <c r="X550" s="57"/>
      <c r="Y550" s="57"/>
      <c r="Z550" s="57">
        <v>337500</v>
      </c>
      <c r="AA550" s="57">
        <v>0</v>
      </c>
      <c r="AB550" s="57">
        <v>337500</v>
      </c>
      <c r="AC550" s="59">
        <v>92</v>
      </c>
      <c r="AD550" s="59">
        <v>5</v>
      </c>
      <c r="AE550" s="59">
        <v>0</v>
      </c>
      <c r="AF550" s="59">
        <v>0</v>
      </c>
      <c r="AG550" s="59">
        <v>92</v>
      </c>
      <c r="AH550" s="59">
        <v>5</v>
      </c>
      <c r="AI550" s="57">
        <v>5000000</v>
      </c>
      <c r="AJ550" s="57">
        <v>0</v>
      </c>
      <c r="AK550" s="58">
        <v>2900000</v>
      </c>
      <c r="AL550" s="57">
        <v>2100000</v>
      </c>
      <c r="AM550" s="57">
        <v>0</v>
      </c>
      <c r="AN550" s="70">
        <v>210</v>
      </c>
      <c r="AO550" s="70">
        <v>532.79999999999995</v>
      </c>
      <c r="AP550" s="70">
        <v>48.5</v>
      </c>
      <c r="AQ550" s="57">
        <v>48971250</v>
      </c>
      <c r="AR550" s="57">
        <v>0</v>
      </c>
      <c r="AS550" s="57">
        <v>0</v>
      </c>
      <c r="AT550" s="57">
        <v>0</v>
      </c>
      <c r="AU550" s="57">
        <v>4231500</v>
      </c>
      <c r="AV550" s="58">
        <v>44739750</v>
      </c>
      <c r="AW550" s="58">
        <v>0</v>
      </c>
      <c r="AX550" s="58">
        <v>0</v>
      </c>
      <c r="AY550" s="57">
        <v>4000000</v>
      </c>
      <c r="AZ550" s="58">
        <v>0</v>
      </c>
      <c r="BA550" s="58">
        <v>4000000</v>
      </c>
      <c r="BB550" s="58">
        <v>54262500</v>
      </c>
      <c r="BC550" s="58">
        <v>0</v>
      </c>
      <c r="BD550" s="58">
        <v>0</v>
      </c>
      <c r="BE550" s="58">
        <v>54262500</v>
      </c>
      <c r="BF550" s="58">
        <v>0</v>
      </c>
      <c r="BG550" s="72">
        <v>210</v>
      </c>
      <c r="BH550" s="72">
        <v>646.5</v>
      </c>
      <c r="BI550" s="72">
        <v>436.5</v>
      </c>
      <c r="BJ550" s="72">
        <v>207.85714285714286</v>
      </c>
      <c r="BK550" s="72">
        <v>641.5</v>
      </c>
      <c r="BL550" s="72">
        <v>431.5</v>
      </c>
      <c r="BM550" s="72">
        <v>205.47619047619045</v>
      </c>
      <c r="BN550" s="150" t="s">
        <v>1385</v>
      </c>
      <c r="BO550" s="72" t="s">
        <v>1475</v>
      </c>
    </row>
    <row r="551" spans="1:67" ht="27.6" customHeight="1">
      <c r="A551" s="55">
        <v>542</v>
      </c>
      <c r="B551" s="145" t="s">
        <v>465</v>
      </c>
      <c r="C551" s="147" t="s">
        <v>629</v>
      </c>
      <c r="D551" s="148" t="s">
        <v>1098</v>
      </c>
      <c r="E551" s="145">
        <v>12</v>
      </c>
      <c r="F551" s="146" t="s">
        <v>1287</v>
      </c>
      <c r="G551" s="70">
        <v>0</v>
      </c>
      <c r="H551" s="57">
        <v>0</v>
      </c>
      <c r="I551" s="57">
        <v>0</v>
      </c>
      <c r="J551" s="57">
        <v>0</v>
      </c>
      <c r="K551" s="70">
        <v>0</v>
      </c>
      <c r="L551" s="57">
        <v>0</v>
      </c>
      <c r="M551" s="57">
        <v>0</v>
      </c>
      <c r="N551" s="57">
        <v>0</v>
      </c>
      <c r="O551" s="70">
        <v>0</v>
      </c>
      <c r="P551" s="57">
        <v>0</v>
      </c>
      <c r="Q551" s="57">
        <v>0</v>
      </c>
      <c r="R551" s="57">
        <v>0</v>
      </c>
      <c r="S551" s="70">
        <v>0</v>
      </c>
      <c r="T551" s="57">
        <v>0</v>
      </c>
      <c r="U551" s="57">
        <v>0</v>
      </c>
      <c r="V551" s="57">
        <v>0</v>
      </c>
      <c r="W551" s="57"/>
      <c r="X551" s="57"/>
      <c r="Y551" s="57"/>
      <c r="Z551" s="57">
        <v>408000</v>
      </c>
      <c r="AA551" s="57">
        <v>0</v>
      </c>
      <c r="AB551" s="57">
        <v>408000</v>
      </c>
      <c r="AC551" s="59">
        <v>52</v>
      </c>
      <c r="AD551" s="59">
        <v>2</v>
      </c>
      <c r="AE551" s="59">
        <v>0</v>
      </c>
      <c r="AF551" s="59">
        <v>0</v>
      </c>
      <c r="AG551" s="59">
        <v>52</v>
      </c>
      <c r="AH551" s="59">
        <v>2</v>
      </c>
      <c r="AI551" s="57">
        <v>2900000</v>
      </c>
      <c r="AJ551" s="57">
        <v>0</v>
      </c>
      <c r="AK551" s="58">
        <v>2900000</v>
      </c>
      <c r="AL551" s="57">
        <v>0</v>
      </c>
      <c r="AM551" s="57">
        <v>0</v>
      </c>
      <c r="AN551" s="70">
        <v>247.5</v>
      </c>
      <c r="AO551" s="70">
        <v>238.3</v>
      </c>
      <c r="AP551" s="70">
        <v>96.4</v>
      </c>
      <c r="AQ551" s="57">
        <v>14867600</v>
      </c>
      <c r="AR551" s="57">
        <v>0</v>
      </c>
      <c r="AS551" s="57">
        <v>0</v>
      </c>
      <c r="AT551" s="57">
        <v>0</v>
      </c>
      <c r="AU551" s="57">
        <v>0</v>
      </c>
      <c r="AV551" s="58">
        <v>14867600</v>
      </c>
      <c r="AW551" s="58">
        <v>0</v>
      </c>
      <c r="AX551" s="58">
        <v>0</v>
      </c>
      <c r="AY551" s="57">
        <v>0</v>
      </c>
      <c r="AZ551" s="58">
        <v>0</v>
      </c>
      <c r="BA551" s="58">
        <v>0</v>
      </c>
      <c r="BB551" s="58">
        <v>15275600</v>
      </c>
      <c r="BC551" s="58">
        <v>0</v>
      </c>
      <c r="BD551" s="58">
        <v>0</v>
      </c>
      <c r="BE551" s="58">
        <v>15275600</v>
      </c>
      <c r="BF551" s="58">
        <v>0</v>
      </c>
      <c r="BG551" s="72">
        <v>247.5</v>
      </c>
      <c r="BH551" s="72">
        <v>336.70000000000005</v>
      </c>
      <c r="BI551" s="72">
        <v>89.200000000000045</v>
      </c>
      <c r="BJ551" s="72">
        <v>36.040404040404063</v>
      </c>
      <c r="BK551" s="72">
        <v>334.70000000000005</v>
      </c>
      <c r="BL551" s="72">
        <v>87.200000000000045</v>
      </c>
      <c r="BM551" s="72">
        <v>35.232323232323246</v>
      </c>
      <c r="BN551" s="150" t="s">
        <v>1385</v>
      </c>
      <c r="BO551" s="72" t="s">
        <v>1474</v>
      </c>
    </row>
    <row r="552" spans="1:67" ht="27.6" customHeight="1">
      <c r="A552" s="55">
        <v>543</v>
      </c>
      <c r="B552" s="145" t="s">
        <v>466</v>
      </c>
      <c r="C552" s="147" t="s">
        <v>1088</v>
      </c>
      <c r="D552" s="148" t="s">
        <v>797</v>
      </c>
      <c r="E552" s="145">
        <v>12</v>
      </c>
      <c r="F552" s="146" t="s">
        <v>1287</v>
      </c>
      <c r="G552" s="70">
        <v>0</v>
      </c>
      <c r="H552" s="57">
        <v>0</v>
      </c>
      <c r="I552" s="57">
        <v>0</v>
      </c>
      <c r="J552" s="57">
        <v>0</v>
      </c>
      <c r="K552" s="70">
        <v>0</v>
      </c>
      <c r="L552" s="57">
        <v>0</v>
      </c>
      <c r="M552" s="57">
        <v>0</v>
      </c>
      <c r="N552" s="57">
        <v>0</v>
      </c>
      <c r="O552" s="70">
        <v>105.29999999999998</v>
      </c>
      <c r="P552" s="57">
        <v>10793249.999999998</v>
      </c>
      <c r="Q552" s="57">
        <v>0</v>
      </c>
      <c r="R552" s="57">
        <v>10793250</v>
      </c>
      <c r="S552" s="70">
        <v>30.3</v>
      </c>
      <c r="T552" s="57">
        <v>3105750</v>
      </c>
      <c r="U552" s="57">
        <v>0</v>
      </c>
      <c r="V552" s="57">
        <v>3105749.9999999981</v>
      </c>
      <c r="W552" s="57"/>
      <c r="X552" s="57"/>
      <c r="Y552" s="57"/>
      <c r="Z552" s="57">
        <v>337500</v>
      </c>
      <c r="AA552" s="57">
        <v>0</v>
      </c>
      <c r="AB552" s="57">
        <v>337500</v>
      </c>
      <c r="AC552" s="59">
        <v>140</v>
      </c>
      <c r="AD552" s="59">
        <v>7</v>
      </c>
      <c r="AE552" s="59">
        <v>0</v>
      </c>
      <c r="AF552" s="59">
        <v>0</v>
      </c>
      <c r="AG552" s="59">
        <v>140</v>
      </c>
      <c r="AH552" s="59">
        <v>7</v>
      </c>
      <c r="AI552" s="57">
        <v>7350000</v>
      </c>
      <c r="AJ552" s="57">
        <v>0</v>
      </c>
      <c r="AK552" s="58">
        <v>1050000</v>
      </c>
      <c r="AL552" s="57">
        <v>6300000</v>
      </c>
      <c r="AM552" s="57">
        <v>0</v>
      </c>
      <c r="AN552" s="70">
        <v>105</v>
      </c>
      <c r="AO552" s="70">
        <v>498.5</v>
      </c>
      <c r="AP552" s="70">
        <v>0</v>
      </c>
      <c r="AQ552" s="57">
        <v>51468750</v>
      </c>
      <c r="AR552" s="57">
        <v>0</v>
      </c>
      <c r="AS552" s="57">
        <v>0</v>
      </c>
      <c r="AT552" s="57">
        <v>0</v>
      </c>
      <c r="AU552" s="57">
        <v>35544600</v>
      </c>
      <c r="AV552" s="58">
        <v>15924150</v>
      </c>
      <c r="AW552" s="58">
        <v>0</v>
      </c>
      <c r="AX552" s="58">
        <v>0</v>
      </c>
      <c r="AY552" s="57">
        <v>0</v>
      </c>
      <c r="AZ552" s="58">
        <v>0</v>
      </c>
      <c r="BA552" s="58">
        <v>0</v>
      </c>
      <c r="BB552" s="58">
        <v>25667400</v>
      </c>
      <c r="BC552" s="58">
        <v>0</v>
      </c>
      <c r="BD552" s="58">
        <v>0</v>
      </c>
      <c r="BE552" s="58">
        <v>25667400</v>
      </c>
      <c r="BF552" s="58">
        <v>0</v>
      </c>
      <c r="BG552" s="72">
        <v>105</v>
      </c>
      <c r="BH552" s="72">
        <v>641.1</v>
      </c>
      <c r="BI552" s="72">
        <v>536.1</v>
      </c>
      <c r="BJ552" s="72">
        <v>510.57142857142861</v>
      </c>
      <c r="BK552" s="72">
        <v>634.1</v>
      </c>
      <c r="BL552" s="72">
        <v>529.1</v>
      </c>
      <c r="BM552" s="72">
        <v>503.90476190476193</v>
      </c>
      <c r="BN552" s="150" t="s">
        <v>1385</v>
      </c>
      <c r="BO552" s="72" t="s">
        <v>1475</v>
      </c>
    </row>
    <row r="553" spans="1:67" ht="27.6" customHeight="1">
      <c r="A553" s="55">
        <v>544</v>
      </c>
      <c r="B553" s="145" t="s">
        <v>467</v>
      </c>
      <c r="C553" s="147" t="s">
        <v>1097</v>
      </c>
      <c r="D553" s="148" t="s">
        <v>672</v>
      </c>
      <c r="E553" s="145">
        <v>12</v>
      </c>
      <c r="F553" s="146" t="s">
        <v>1287</v>
      </c>
      <c r="G553" s="70">
        <v>0</v>
      </c>
      <c r="H553" s="57">
        <v>0</v>
      </c>
      <c r="I553" s="57">
        <v>0</v>
      </c>
      <c r="J553" s="57">
        <v>0</v>
      </c>
      <c r="K553" s="70">
        <v>0</v>
      </c>
      <c r="L553" s="57">
        <v>0</v>
      </c>
      <c r="M553" s="57">
        <v>0</v>
      </c>
      <c r="N553" s="57">
        <v>0</v>
      </c>
      <c r="O553" s="70">
        <v>91</v>
      </c>
      <c r="P553" s="57">
        <v>9327500</v>
      </c>
      <c r="Q553" s="57">
        <v>0</v>
      </c>
      <c r="R553" s="57">
        <v>9327500</v>
      </c>
      <c r="S553" s="70">
        <v>0</v>
      </c>
      <c r="T553" s="57">
        <v>0</v>
      </c>
      <c r="U553" s="57">
        <v>0</v>
      </c>
      <c r="V553" s="57">
        <v>0</v>
      </c>
      <c r="W553" s="57"/>
      <c r="X553" s="57"/>
      <c r="Y553" s="57"/>
      <c r="Z553" s="57">
        <v>337500</v>
      </c>
      <c r="AA553" s="57">
        <v>0</v>
      </c>
      <c r="AB553" s="57">
        <v>337500</v>
      </c>
      <c r="AC553" s="59">
        <v>122</v>
      </c>
      <c r="AD553" s="59">
        <v>7</v>
      </c>
      <c r="AE553" s="59">
        <v>0</v>
      </c>
      <c r="AF553" s="59">
        <v>0</v>
      </c>
      <c r="AG553" s="59">
        <v>122</v>
      </c>
      <c r="AH553" s="59">
        <v>7</v>
      </c>
      <c r="AI553" s="57">
        <v>6150000</v>
      </c>
      <c r="AJ553" s="57">
        <v>0</v>
      </c>
      <c r="AK553" s="58">
        <v>2100000</v>
      </c>
      <c r="AL553" s="57">
        <v>4050000</v>
      </c>
      <c r="AM553" s="57">
        <v>0</v>
      </c>
      <c r="AN553" s="70">
        <v>87.5</v>
      </c>
      <c r="AO553" s="70">
        <v>188</v>
      </c>
      <c r="AP553" s="70">
        <v>0</v>
      </c>
      <c r="AQ553" s="57">
        <v>13718250</v>
      </c>
      <c r="AR553" s="57">
        <v>0</v>
      </c>
      <c r="AS553" s="57">
        <v>0</v>
      </c>
      <c r="AT553" s="57">
        <v>0</v>
      </c>
      <c r="AU553" s="57">
        <v>0</v>
      </c>
      <c r="AV553" s="58">
        <v>13718250</v>
      </c>
      <c r="AW553" s="58">
        <v>0</v>
      </c>
      <c r="AX553" s="58">
        <v>0</v>
      </c>
      <c r="AY553" s="57">
        <v>0</v>
      </c>
      <c r="AZ553" s="58">
        <v>0</v>
      </c>
      <c r="BA553" s="58">
        <v>0</v>
      </c>
      <c r="BB553" s="58">
        <v>18105750</v>
      </c>
      <c r="BC553" s="58">
        <v>0</v>
      </c>
      <c r="BD553" s="58">
        <v>0</v>
      </c>
      <c r="BE553" s="58">
        <v>18105750</v>
      </c>
      <c r="BF553" s="58">
        <v>0</v>
      </c>
      <c r="BG553" s="72">
        <v>87.5</v>
      </c>
      <c r="BH553" s="72">
        <v>286</v>
      </c>
      <c r="BI553" s="72">
        <v>198.5</v>
      </c>
      <c r="BJ553" s="72">
        <v>226.85714285714286</v>
      </c>
      <c r="BK553" s="72">
        <v>279</v>
      </c>
      <c r="BL553" s="72">
        <v>191.5</v>
      </c>
      <c r="BM553" s="72">
        <v>218.85714285714286</v>
      </c>
      <c r="BN553" s="150" t="s">
        <v>1385</v>
      </c>
      <c r="BO553" s="72" t="s">
        <v>1474</v>
      </c>
    </row>
    <row r="554" spans="1:67" ht="27.6" customHeight="1">
      <c r="A554" s="55">
        <v>545</v>
      </c>
      <c r="B554" s="145" t="s">
        <v>468</v>
      </c>
      <c r="C554" s="147" t="s">
        <v>642</v>
      </c>
      <c r="D554" s="148" t="s">
        <v>1004</v>
      </c>
      <c r="E554" s="145">
        <v>12</v>
      </c>
      <c r="F554" s="146" t="s">
        <v>1288</v>
      </c>
      <c r="G554" s="70">
        <v>0</v>
      </c>
      <c r="H554" s="57">
        <v>0</v>
      </c>
      <c r="I554" s="57">
        <v>0</v>
      </c>
      <c r="J554" s="57">
        <v>0</v>
      </c>
      <c r="K554" s="70">
        <v>0</v>
      </c>
      <c r="L554" s="57">
        <v>0</v>
      </c>
      <c r="M554" s="57">
        <v>0</v>
      </c>
      <c r="N554" s="57">
        <v>0</v>
      </c>
      <c r="O554" s="70">
        <v>0</v>
      </c>
      <c r="P554" s="57">
        <v>0</v>
      </c>
      <c r="Q554" s="57">
        <v>0</v>
      </c>
      <c r="R554" s="57">
        <v>0</v>
      </c>
      <c r="S554" s="70">
        <v>0</v>
      </c>
      <c r="T554" s="57">
        <v>0</v>
      </c>
      <c r="U554" s="57">
        <v>0</v>
      </c>
      <c r="V554" s="57">
        <v>0</v>
      </c>
      <c r="W554" s="57"/>
      <c r="X554" s="57"/>
      <c r="Y554" s="57"/>
      <c r="Z554" s="57">
        <v>0</v>
      </c>
      <c r="AA554" s="57">
        <v>0</v>
      </c>
      <c r="AB554" s="57">
        <v>0</v>
      </c>
      <c r="AC554" s="59">
        <v>0</v>
      </c>
      <c r="AD554" s="59">
        <v>0</v>
      </c>
      <c r="AE554" s="59">
        <v>0</v>
      </c>
      <c r="AF554" s="59">
        <v>0</v>
      </c>
      <c r="AG554" s="59">
        <v>0</v>
      </c>
      <c r="AH554" s="59">
        <v>0</v>
      </c>
      <c r="AI554" s="57">
        <v>0</v>
      </c>
      <c r="AJ554" s="57">
        <v>0</v>
      </c>
      <c r="AK554" s="58">
        <v>0</v>
      </c>
      <c r="AL554" s="57">
        <v>0</v>
      </c>
      <c r="AM554" s="57">
        <v>0</v>
      </c>
      <c r="AN554" s="70">
        <v>0</v>
      </c>
      <c r="AO554" s="70">
        <v>0</v>
      </c>
      <c r="AP554" s="70">
        <v>0</v>
      </c>
      <c r="AQ554" s="57">
        <v>0</v>
      </c>
      <c r="AR554" s="57">
        <v>0</v>
      </c>
      <c r="AS554" s="57">
        <v>0</v>
      </c>
      <c r="AT554" s="57">
        <v>0</v>
      </c>
      <c r="AU554" s="57">
        <v>0</v>
      </c>
      <c r="AV554" s="58">
        <v>0</v>
      </c>
      <c r="AW554" s="58">
        <v>0</v>
      </c>
      <c r="AX554" s="58">
        <v>0</v>
      </c>
      <c r="AY554" s="57">
        <v>0</v>
      </c>
      <c r="AZ554" s="58">
        <v>0</v>
      </c>
      <c r="BA554" s="58">
        <v>0</v>
      </c>
      <c r="BB554" s="58">
        <v>0</v>
      </c>
      <c r="BC554" s="58">
        <v>0</v>
      </c>
      <c r="BD554" s="58">
        <v>0</v>
      </c>
      <c r="BE554" s="58">
        <v>0</v>
      </c>
      <c r="BF554" s="58">
        <v>0</v>
      </c>
      <c r="BG554" s="72">
        <v>0</v>
      </c>
      <c r="BH554" s="72">
        <v>0</v>
      </c>
      <c r="BI554" s="72">
        <v>0</v>
      </c>
      <c r="BJ554" s="72">
        <v>0</v>
      </c>
      <c r="BK554" s="72">
        <v>0</v>
      </c>
      <c r="BL554" s="72">
        <v>0</v>
      </c>
      <c r="BM554" s="72">
        <v>0</v>
      </c>
      <c r="BN554" s="150" t="s">
        <v>1386</v>
      </c>
      <c r="BO554" s="72" t="s">
        <v>1474</v>
      </c>
    </row>
    <row r="555" spans="1:67" ht="27.6" customHeight="1">
      <c r="A555" s="55">
        <v>546</v>
      </c>
      <c r="B555" s="145" t="s">
        <v>469</v>
      </c>
      <c r="C555" s="147" t="s">
        <v>1099</v>
      </c>
      <c r="D555" s="148" t="s">
        <v>966</v>
      </c>
      <c r="E555" s="145">
        <v>12</v>
      </c>
      <c r="F555" s="146" t="s">
        <v>1288</v>
      </c>
      <c r="G555" s="70">
        <v>0</v>
      </c>
      <c r="H555" s="57">
        <v>0</v>
      </c>
      <c r="I555" s="57">
        <v>0</v>
      </c>
      <c r="J555" s="57">
        <v>0</v>
      </c>
      <c r="K555" s="70">
        <v>0</v>
      </c>
      <c r="L555" s="57">
        <v>0</v>
      </c>
      <c r="M555" s="57">
        <v>0</v>
      </c>
      <c r="N555" s="57">
        <v>0</v>
      </c>
      <c r="O555" s="70">
        <v>0</v>
      </c>
      <c r="P555" s="57">
        <v>0</v>
      </c>
      <c r="Q555" s="57">
        <v>0</v>
      </c>
      <c r="R555" s="57">
        <v>0</v>
      </c>
      <c r="S555" s="70">
        <v>15.1</v>
      </c>
      <c r="T555" s="57">
        <v>1547750</v>
      </c>
      <c r="U555" s="57">
        <v>0</v>
      </c>
      <c r="V555" s="57">
        <v>1547750</v>
      </c>
      <c r="W555" s="57"/>
      <c r="X555" s="57"/>
      <c r="Y555" s="57"/>
      <c r="Z555" s="57">
        <v>225000</v>
      </c>
      <c r="AA555" s="57">
        <v>0</v>
      </c>
      <c r="AB555" s="57">
        <v>225000</v>
      </c>
      <c r="AC555" s="59">
        <v>80</v>
      </c>
      <c r="AD555" s="59">
        <v>4</v>
      </c>
      <c r="AE555" s="59">
        <v>0</v>
      </c>
      <c r="AF555" s="59">
        <v>0</v>
      </c>
      <c r="AG555" s="59">
        <v>80</v>
      </c>
      <c r="AH555" s="59">
        <v>4</v>
      </c>
      <c r="AI555" s="57">
        <v>4150000</v>
      </c>
      <c r="AJ555" s="57">
        <v>0</v>
      </c>
      <c r="AK555" s="58">
        <v>2050000</v>
      </c>
      <c r="AL555" s="57">
        <v>2100000</v>
      </c>
      <c r="AM555" s="57">
        <v>0</v>
      </c>
      <c r="AN555" s="70">
        <v>150</v>
      </c>
      <c r="AO555" s="70">
        <v>327.59999999999997</v>
      </c>
      <c r="AP555" s="70">
        <v>92.5</v>
      </c>
      <c r="AQ555" s="57">
        <v>36868650</v>
      </c>
      <c r="AR555" s="57">
        <v>0</v>
      </c>
      <c r="AS555" s="57">
        <v>0</v>
      </c>
      <c r="AT555" s="57">
        <v>0</v>
      </c>
      <c r="AU555" s="57">
        <v>22645350</v>
      </c>
      <c r="AV555" s="58">
        <v>14223300</v>
      </c>
      <c r="AW555" s="58">
        <v>0</v>
      </c>
      <c r="AX555" s="58">
        <v>0</v>
      </c>
      <c r="AY555" s="57">
        <v>4000000</v>
      </c>
      <c r="AZ555" s="58">
        <v>0</v>
      </c>
      <c r="BA555" s="58">
        <v>4000000</v>
      </c>
      <c r="BB555" s="58">
        <v>22096050</v>
      </c>
      <c r="BC555" s="58">
        <v>0</v>
      </c>
      <c r="BD555" s="58">
        <v>0</v>
      </c>
      <c r="BE555" s="58">
        <v>22096050</v>
      </c>
      <c r="BF555" s="58">
        <v>0</v>
      </c>
      <c r="BG555" s="72">
        <v>150</v>
      </c>
      <c r="BH555" s="72">
        <v>439.2</v>
      </c>
      <c r="BI555" s="72">
        <v>289.2</v>
      </c>
      <c r="BJ555" s="72">
        <v>192.79999999999998</v>
      </c>
      <c r="BK555" s="72">
        <v>435.2</v>
      </c>
      <c r="BL555" s="72">
        <v>285.2</v>
      </c>
      <c r="BM555" s="72">
        <v>190.13333333333333</v>
      </c>
      <c r="BN555" s="150" t="s">
        <v>1386</v>
      </c>
      <c r="BO555" s="72" t="s">
        <v>1474</v>
      </c>
    </row>
    <row r="556" spans="1:67" ht="27.6" customHeight="1">
      <c r="A556" s="55">
        <v>547</v>
      </c>
      <c r="B556" s="145" t="s">
        <v>470</v>
      </c>
      <c r="C556" s="147" t="s">
        <v>989</v>
      </c>
      <c r="D556" s="148" t="s">
        <v>635</v>
      </c>
      <c r="E556" s="145">
        <v>12</v>
      </c>
      <c r="F556" s="146" t="s">
        <v>1288</v>
      </c>
      <c r="G556" s="70">
        <v>0</v>
      </c>
      <c r="H556" s="57">
        <v>0</v>
      </c>
      <c r="I556" s="57">
        <v>0</v>
      </c>
      <c r="J556" s="57">
        <v>0</v>
      </c>
      <c r="K556" s="70">
        <v>0</v>
      </c>
      <c r="L556" s="57">
        <v>0</v>
      </c>
      <c r="M556" s="57">
        <v>0</v>
      </c>
      <c r="N556" s="57">
        <v>0</v>
      </c>
      <c r="O556" s="70">
        <v>0</v>
      </c>
      <c r="P556" s="57">
        <v>0</v>
      </c>
      <c r="Q556" s="57">
        <v>0</v>
      </c>
      <c r="R556" s="57">
        <v>0</v>
      </c>
      <c r="S556" s="70">
        <v>0</v>
      </c>
      <c r="T556" s="57">
        <v>0</v>
      </c>
      <c r="U556" s="57">
        <v>0</v>
      </c>
      <c r="V556" s="57">
        <v>0</v>
      </c>
      <c r="W556" s="57"/>
      <c r="X556" s="57"/>
      <c r="Y556" s="57"/>
      <c r="Z556" s="57">
        <v>358500</v>
      </c>
      <c r="AA556" s="57">
        <v>0</v>
      </c>
      <c r="AB556" s="57">
        <v>358500</v>
      </c>
      <c r="AC556" s="59">
        <v>40</v>
      </c>
      <c r="AD556" s="59">
        <v>2</v>
      </c>
      <c r="AE556" s="59">
        <v>0</v>
      </c>
      <c r="AF556" s="59">
        <v>0</v>
      </c>
      <c r="AG556" s="59">
        <v>40</v>
      </c>
      <c r="AH556" s="59">
        <v>2</v>
      </c>
      <c r="AI556" s="57">
        <v>2100000</v>
      </c>
      <c r="AJ556" s="57">
        <v>0</v>
      </c>
      <c r="AK556" s="58">
        <v>0</v>
      </c>
      <c r="AL556" s="57">
        <v>2100000</v>
      </c>
      <c r="AM556" s="57">
        <v>0</v>
      </c>
      <c r="AN556" s="70">
        <v>300</v>
      </c>
      <c r="AO556" s="70">
        <v>324.3</v>
      </c>
      <c r="AP556" s="70">
        <v>0</v>
      </c>
      <c r="AQ556" s="57">
        <v>3523500</v>
      </c>
      <c r="AR556" s="57">
        <v>0</v>
      </c>
      <c r="AS556" s="57">
        <v>0</v>
      </c>
      <c r="AT556" s="57">
        <v>0</v>
      </c>
      <c r="AU556" s="57">
        <v>0</v>
      </c>
      <c r="AV556" s="58">
        <v>3523500</v>
      </c>
      <c r="AW556" s="58">
        <v>0</v>
      </c>
      <c r="AX556" s="58">
        <v>0</v>
      </c>
      <c r="AY556" s="57">
        <v>0</v>
      </c>
      <c r="AZ556" s="58">
        <v>0</v>
      </c>
      <c r="BA556" s="58">
        <v>0</v>
      </c>
      <c r="BB556" s="58">
        <v>5982000</v>
      </c>
      <c r="BC556" s="58">
        <v>0</v>
      </c>
      <c r="BD556" s="58">
        <v>0</v>
      </c>
      <c r="BE556" s="58">
        <v>5982000</v>
      </c>
      <c r="BF556" s="58">
        <v>0</v>
      </c>
      <c r="BG556" s="72">
        <v>300</v>
      </c>
      <c r="BH556" s="72">
        <v>326.3</v>
      </c>
      <c r="BI556" s="72">
        <v>26.300000000000011</v>
      </c>
      <c r="BJ556" s="72">
        <v>8.7666666666666693</v>
      </c>
      <c r="BK556" s="72">
        <v>324.3</v>
      </c>
      <c r="BL556" s="72">
        <v>24.300000000000011</v>
      </c>
      <c r="BM556" s="72">
        <v>8.100000000000005</v>
      </c>
      <c r="BN556" s="150" t="s">
        <v>1386</v>
      </c>
      <c r="BO556" s="72" t="s">
        <v>1474</v>
      </c>
    </row>
    <row r="557" spans="1:67" ht="27.6" customHeight="1">
      <c r="A557" s="55">
        <v>548</v>
      </c>
      <c r="B557" s="145" t="s">
        <v>474</v>
      </c>
      <c r="C557" s="147" t="s">
        <v>1101</v>
      </c>
      <c r="D557" s="148" t="s">
        <v>734</v>
      </c>
      <c r="E557" s="145">
        <v>12</v>
      </c>
      <c r="F557" s="146" t="s">
        <v>1288</v>
      </c>
      <c r="G557" s="70">
        <v>0</v>
      </c>
      <c r="H557" s="57">
        <v>0</v>
      </c>
      <c r="I557" s="57">
        <v>0</v>
      </c>
      <c r="J557" s="57">
        <v>0</v>
      </c>
      <c r="K557" s="70">
        <v>0</v>
      </c>
      <c r="L557" s="57">
        <v>0</v>
      </c>
      <c r="M557" s="57">
        <v>0</v>
      </c>
      <c r="N557" s="57">
        <v>0</v>
      </c>
      <c r="O557" s="70">
        <v>0</v>
      </c>
      <c r="P557" s="57">
        <v>0</v>
      </c>
      <c r="Q557" s="57">
        <v>0</v>
      </c>
      <c r="R557" s="57">
        <v>0</v>
      </c>
      <c r="S557" s="70">
        <v>0</v>
      </c>
      <c r="T557" s="57">
        <v>0</v>
      </c>
      <c r="U557" s="57">
        <v>0</v>
      </c>
      <c r="V557" s="57">
        <v>0</v>
      </c>
      <c r="W557" s="57"/>
      <c r="X557" s="57"/>
      <c r="Y557" s="57"/>
      <c r="Z557" s="57">
        <v>408000</v>
      </c>
      <c r="AA557" s="57">
        <v>0</v>
      </c>
      <c r="AB557" s="57">
        <v>408000</v>
      </c>
      <c r="AC557" s="59">
        <v>166</v>
      </c>
      <c r="AD557" s="59">
        <v>11</v>
      </c>
      <c r="AE557" s="59">
        <v>0</v>
      </c>
      <c r="AF557" s="59">
        <v>0</v>
      </c>
      <c r="AG557" s="59">
        <v>166</v>
      </c>
      <c r="AH557" s="59">
        <v>11</v>
      </c>
      <c r="AI557" s="57">
        <v>9150000</v>
      </c>
      <c r="AJ557" s="57">
        <v>0</v>
      </c>
      <c r="AK557" s="58">
        <v>3400000</v>
      </c>
      <c r="AL557" s="57">
        <v>5750000</v>
      </c>
      <c r="AM557" s="57">
        <v>0</v>
      </c>
      <c r="AN557" s="70">
        <v>240</v>
      </c>
      <c r="AO557" s="70">
        <v>481.3</v>
      </c>
      <c r="AP557" s="70">
        <v>133.30000000000001</v>
      </c>
      <c r="AQ557" s="57">
        <v>56232900</v>
      </c>
      <c r="AR557" s="57">
        <v>0</v>
      </c>
      <c r="AS557" s="57">
        <v>0</v>
      </c>
      <c r="AT557" s="57">
        <v>0</v>
      </c>
      <c r="AU557" s="57">
        <v>17821350</v>
      </c>
      <c r="AV557" s="58">
        <v>38411550</v>
      </c>
      <c r="AW557" s="58">
        <v>0</v>
      </c>
      <c r="AX557" s="58">
        <v>0</v>
      </c>
      <c r="AY557" s="57">
        <v>4000000</v>
      </c>
      <c r="AZ557" s="58">
        <v>0</v>
      </c>
      <c r="BA557" s="58">
        <v>4000000</v>
      </c>
      <c r="BB557" s="58">
        <v>48569550</v>
      </c>
      <c r="BC557" s="58">
        <v>0</v>
      </c>
      <c r="BD557" s="58">
        <v>0</v>
      </c>
      <c r="BE557" s="58">
        <v>48569550</v>
      </c>
      <c r="BF557" s="58">
        <v>0</v>
      </c>
      <c r="BG557" s="72">
        <v>240</v>
      </c>
      <c r="BH557" s="72">
        <v>625.6</v>
      </c>
      <c r="BI557" s="72">
        <v>385.6</v>
      </c>
      <c r="BJ557" s="72">
        <v>160.66666666666666</v>
      </c>
      <c r="BK557" s="72">
        <v>614.6</v>
      </c>
      <c r="BL557" s="72">
        <v>374.6</v>
      </c>
      <c r="BM557" s="72">
        <v>156.08333333333334</v>
      </c>
      <c r="BN557" s="150" t="s">
        <v>1386</v>
      </c>
      <c r="BO557" s="72" t="s">
        <v>1475</v>
      </c>
    </row>
    <row r="558" spans="1:67" ht="27.6" customHeight="1">
      <c r="A558" s="55">
        <v>549</v>
      </c>
      <c r="B558" s="145" t="s">
        <v>471</v>
      </c>
      <c r="C558" s="147" t="s">
        <v>678</v>
      </c>
      <c r="D558" s="148" t="s">
        <v>635</v>
      </c>
      <c r="E558" s="145">
        <v>12</v>
      </c>
      <c r="F558" s="146" t="s">
        <v>1288</v>
      </c>
      <c r="G558" s="70">
        <v>0</v>
      </c>
      <c r="H558" s="57">
        <v>0</v>
      </c>
      <c r="I558" s="57">
        <v>0</v>
      </c>
      <c r="J558" s="57">
        <v>0</v>
      </c>
      <c r="K558" s="70">
        <v>0</v>
      </c>
      <c r="L558" s="57">
        <v>0</v>
      </c>
      <c r="M558" s="57">
        <v>0</v>
      </c>
      <c r="N558" s="57">
        <v>0</v>
      </c>
      <c r="O558" s="70">
        <v>0</v>
      </c>
      <c r="P558" s="57">
        <v>0</v>
      </c>
      <c r="Q558" s="57">
        <v>0</v>
      </c>
      <c r="R558" s="57">
        <v>0</v>
      </c>
      <c r="S558" s="70">
        <v>0</v>
      </c>
      <c r="T558" s="57">
        <v>0</v>
      </c>
      <c r="U558" s="57">
        <v>0</v>
      </c>
      <c r="V558" s="57">
        <v>0</v>
      </c>
      <c r="W558" s="57"/>
      <c r="X558" s="57"/>
      <c r="Y558" s="57"/>
      <c r="Z558" s="57">
        <v>0</v>
      </c>
      <c r="AA558" s="57">
        <v>0</v>
      </c>
      <c r="AB558" s="57">
        <v>0</v>
      </c>
      <c r="AC558" s="59">
        <v>68</v>
      </c>
      <c r="AD558" s="59">
        <v>4</v>
      </c>
      <c r="AE558" s="59">
        <v>0</v>
      </c>
      <c r="AF558" s="59">
        <v>0</v>
      </c>
      <c r="AG558" s="59">
        <v>68</v>
      </c>
      <c r="AH558" s="59">
        <v>4</v>
      </c>
      <c r="AI558" s="57">
        <v>3300000</v>
      </c>
      <c r="AJ558" s="57">
        <v>0</v>
      </c>
      <c r="AK558" s="58">
        <v>1000000</v>
      </c>
      <c r="AL558" s="57">
        <v>2300000</v>
      </c>
      <c r="AM558" s="57">
        <v>0</v>
      </c>
      <c r="AN558" s="70">
        <v>75</v>
      </c>
      <c r="AO558" s="70">
        <v>168.8</v>
      </c>
      <c r="AP558" s="70">
        <v>0</v>
      </c>
      <c r="AQ558" s="57">
        <v>15992900</v>
      </c>
      <c r="AR558" s="57">
        <v>0</v>
      </c>
      <c r="AS558" s="57">
        <v>0</v>
      </c>
      <c r="AT558" s="57">
        <v>0</v>
      </c>
      <c r="AU558" s="57">
        <v>0</v>
      </c>
      <c r="AV558" s="58">
        <v>15992900</v>
      </c>
      <c r="AW558" s="58">
        <v>0</v>
      </c>
      <c r="AX558" s="58">
        <v>0</v>
      </c>
      <c r="AY558" s="57">
        <v>0</v>
      </c>
      <c r="AZ558" s="58">
        <v>0</v>
      </c>
      <c r="BA558" s="58">
        <v>0</v>
      </c>
      <c r="BB558" s="58">
        <v>18292900</v>
      </c>
      <c r="BC558" s="58">
        <v>0</v>
      </c>
      <c r="BD558" s="58">
        <v>0</v>
      </c>
      <c r="BE558" s="58">
        <v>18292900</v>
      </c>
      <c r="BF558" s="58">
        <v>0</v>
      </c>
      <c r="BG558" s="72">
        <v>75</v>
      </c>
      <c r="BH558" s="72">
        <v>172.8</v>
      </c>
      <c r="BI558" s="72">
        <v>97.800000000000011</v>
      </c>
      <c r="BJ558" s="72">
        <v>130.4</v>
      </c>
      <c r="BK558" s="72">
        <v>168.8</v>
      </c>
      <c r="BL558" s="72">
        <v>93.800000000000011</v>
      </c>
      <c r="BM558" s="72">
        <v>125.06666666666668</v>
      </c>
      <c r="BN558" s="150" t="s">
        <v>1386</v>
      </c>
      <c r="BO558" s="72" t="s">
        <v>1474</v>
      </c>
    </row>
    <row r="559" spans="1:67" ht="27.6" customHeight="1">
      <c r="A559" s="55">
        <v>550</v>
      </c>
      <c r="B559" s="145" t="s">
        <v>472</v>
      </c>
      <c r="C559" s="147" t="s">
        <v>1100</v>
      </c>
      <c r="D559" s="148" t="s">
        <v>1046</v>
      </c>
      <c r="E559" s="145">
        <v>12</v>
      </c>
      <c r="F559" s="146" t="s">
        <v>1288</v>
      </c>
      <c r="G559" s="70">
        <v>0</v>
      </c>
      <c r="H559" s="57">
        <v>0</v>
      </c>
      <c r="I559" s="57">
        <v>0</v>
      </c>
      <c r="J559" s="57">
        <v>0</v>
      </c>
      <c r="K559" s="70">
        <v>11.4</v>
      </c>
      <c r="L559" s="57">
        <v>1168500</v>
      </c>
      <c r="M559" s="57">
        <v>0</v>
      </c>
      <c r="N559" s="57">
        <v>1168500</v>
      </c>
      <c r="O559" s="70">
        <v>75.199999999999989</v>
      </c>
      <c r="P559" s="57">
        <v>7707999.9999999991</v>
      </c>
      <c r="Q559" s="57">
        <v>0</v>
      </c>
      <c r="R559" s="57">
        <v>7708000</v>
      </c>
      <c r="S559" s="70">
        <v>75.3</v>
      </c>
      <c r="T559" s="57">
        <v>7718250</v>
      </c>
      <c r="U559" s="57">
        <v>0</v>
      </c>
      <c r="V559" s="57">
        <v>7718250</v>
      </c>
      <c r="W559" s="57"/>
      <c r="X559" s="57"/>
      <c r="Y559" s="57"/>
      <c r="Z559" s="57">
        <v>225000</v>
      </c>
      <c r="AA559" s="57">
        <v>0</v>
      </c>
      <c r="AB559" s="57">
        <v>225000</v>
      </c>
      <c r="AC559" s="59">
        <v>120</v>
      </c>
      <c r="AD559" s="59">
        <v>6</v>
      </c>
      <c r="AE559" s="59">
        <v>0</v>
      </c>
      <c r="AF559" s="59">
        <v>0</v>
      </c>
      <c r="AG559" s="59">
        <v>120</v>
      </c>
      <c r="AH559" s="59">
        <v>6</v>
      </c>
      <c r="AI559" s="57">
        <v>6300000</v>
      </c>
      <c r="AJ559" s="57">
        <v>0</v>
      </c>
      <c r="AK559" s="58">
        <v>2100000</v>
      </c>
      <c r="AL559" s="57">
        <v>4200000</v>
      </c>
      <c r="AM559" s="57">
        <v>0</v>
      </c>
      <c r="AN559" s="70">
        <v>300</v>
      </c>
      <c r="AO559" s="70">
        <v>380</v>
      </c>
      <c r="AP559" s="70">
        <v>75.5</v>
      </c>
      <c r="AQ559" s="57">
        <v>21225750</v>
      </c>
      <c r="AR559" s="57">
        <v>0</v>
      </c>
      <c r="AS559" s="57">
        <v>0</v>
      </c>
      <c r="AT559" s="57">
        <v>0</v>
      </c>
      <c r="AU559" s="57">
        <v>0</v>
      </c>
      <c r="AV559" s="58">
        <v>21225750</v>
      </c>
      <c r="AW559" s="58">
        <v>0</v>
      </c>
      <c r="AX559" s="58">
        <v>0</v>
      </c>
      <c r="AY559" s="57">
        <v>0</v>
      </c>
      <c r="AZ559" s="58">
        <v>0</v>
      </c>
      <c r="BA559" s="58">
        <v>0</v>
      </c>
      <c r="BB559" s="58">
        <v>34537500</v>
      </c>
      <c r="BC559" s="58">
        <v>0</v>
      </c>
      <c r="BD559" s="58">
        <v>0</v>
      </c>
      <c r="BE559" s="58">
        <v>34537500</v>
      </c>
      <c r="BF559" s="58">
        <v>0</v>
      </c>
      <c r="BG559" s="72">
        <v>300</v>
      </c>
      <c r="BH559" s="72">
        <v>623.4</v>
      </c>
      <c r="BI559" s="72">
        <v>323.39999999999998</v>
      </c>
      <c r="BJ559" s="72">
        <v>107.79999999999998</v>
      </c>
      <c r="BK559" s="72">
        <v>617.4</v>
      </c>
      <c r="BL559" s="72">
        <v>317.39999999999998</v>
      </c>
      <c r="BM559" s="72">
        <v>105.79999999999998</v>
      </c>
      <c r="BN559" s="150" t="s">
        <v>1386</v>
      </c>
      <c r="BO559" s="72" t="s">
        <v>1474</v>
      </c>
    </row>
    <row r="560" spans="1:67" ht="27.6" customHeight="1">
      <c r="A560" s="55">
        <v>551</v>
      </c>
      <c r="B560" s="145" t="s">
        <v>473</v>
      </c>
      <c r="C560" s="147" t="s">
        <v>1096</v>
      </c>
      <c r="D560" s="148" t="s">
        <v>811</v>
      </c>
      <c r="E560" s="145">
        <v>12</v>
      </c>
      <c r="F560" s="146" t="s">
        <v>1288</v>
      </c>
      <c r="G560" s="70">
        <v>0</v>
      </c>
      <c r="H560" s="57">
        <v>0</v>
      </c>
      <c r="I560" s="57">
        <v>0</v>
      </c>
      <c r="J560" s="57">
        <v>0</v>
      </c>
      <c r="K560" s="70">
        <v>0</v>
      </c>
      <c r="L560" s="57">
        <v>0</v>
      </c>
      <c r="M560" s="57">
        <v>0</v>
      </c>
      <c r="N560" s="57">
        <v>0</v>
      </c>
      <c r="O560" s="70">
        <v>0</v>
      </c>
      <c r="P560" s="57">
        <v>0</v>
      </c>
      <c r="Q560" s="57">
        <v>0</v>
      </c>
      <c r="R560" s="57">
        <v>0</v>
      </c>
      <c r="S560" s="70">
        <v>0</v>
      </c>
      <c r="T560" s="57">
        <v>0</v>
      </c>
      <c r="U560" s="57">
        <v>0</v>
      </c>
      <c r="V560" s="57">
        <v>0</v>
      </c>
      <c r="W560" s="57"/>
      <c r="X560" s="57"/>
      <c r="Y560" s="57"/>
      <c r="Z560" s="57">
        <v>0</v>
      </c>
      <c r="AA560" s="57">
        <v>0</v>
      </c>
      <c r="AB560" s="57">
        <v>0</v>
      </c>
      <c r="AC560" s="59">
        <v>0</v>
      </c>
      <c r="AD560" s="59">
        <v>0</v>
      </c>
      <c r="AE560" s="59">
        <v>0</v>
      </c>
      <c r="AF560" s="59">
        <v>0</v>
      </c>
      <c r="AG560" s="59">
        <v>0</v>
      </c>
      <c r="AH560" s="59">
        <v>0</v>
      </c>
      <c r="AI560" s="57">
        <v>0</v>
      </c>
      <c r="AJ560" s="57">
        <v>0</v>
      </c>
      <c r="AK560" s="58">
        <v>0</v>
      </c>
      <c r="AL560" s="57">
        <v>0</v>
      </c>
      <c r="AM560" s="57">
        <v>0</v>
      </c>
      <c r="AN560" s="70">
        <v>0</v>
      </c>
      <c r="AO560" s="70">
        <v>0</v>
      </c>
      <c r="AP560" s="70">
        <v>0</v>
      </c>
      <c r="AQ560" s="57">
        <v>0</v>
      </c>
      <c r="AR560" s="57">
        <v>0</v>
      </c>
      <c r="AS560" s="57">
        <v>974000</v>
      </c>
      <c r="AT560" s="57">
        <v>0</v>
      </c>
      <c r="AU560" s="57">
        <v>0</v>
      </c>
      <c r="AV560" s="58">
        <v>0</v>
      </c>
      <c r="AW560" s="58">
        <v>974000</v>
      </c>
      <c r="AX560" s="58">
        <v>0</v>
      </c>
      <c r="AY560" s="57">
        <v>0</v>
      </c>
      <c r="AZ560" s="58">
        <v>0</v>
      </c>
      <c r="BA560" s="58">
        <v>0</v>
      </c>
      <c r="BB560" s="58">
        <v>0</v>
      </c>
      <c r="BC560" s="58">
        <v>974000</v>
      </c>
      <c r="BD560" s="58">
        <v>0</v>
      </c>
      <c r="BE560" s="58">
        <v>0</v>
      </c>
      <c r="BF560" s="58">
        <v>974000</v>
      </c>
      <c r="BG560" s="72">
        <v>0</v>
      </c>
      <c r="BH560" s="72">
        <v>0</v>
      </c>
      <c r="BI560" s="72">
        <v>0</v>
      </c>
      <c r="BJ560" s="72">
        <v>0</v>
      </c>
      <c r="BK560" s="72">
        <v>0</v>
      </c>
      <c r="BL560" s="72">
        <v>0</v>
      </c>
      <c r="BM560" s="72">
        <v>0</v>
      </c>
      <c r="BN560" s="150" t="s">
        <v>1386</v>
      </c>
      <c r="BO560" s="72" t="s">
        <v>1474</v>
      </c>
    </row>
    <row r="561" spans="1:67" ht="27.6" customHeight="1">
      <c r="A561" s="55">
        <v>552</v>
      </c>
      <c r="B561" s="145" t="s">
        <v>475</v>
      </c>
      <c r="C561" s="147" t="s">
        <v>714</v>
      </c>
      <c r="D561" s="148" t="s">
        <v>698</v>
      </c>
      <c r="E561" s="145">
        <v>12</v>
      </c>
      <c r="F561" s="146" t="s">
        <v>1289</v>
      </c>
      <c r="G561" s="70">
        <v>0</v>
      </c>
      <c r="H561" s="57">
        <v>0</v>
      </c>
      <c r="I561" s="57">
        <v>0</v>
      </c>
      <c r="J561" s="57">
        <v>0</v>
      </c>
      <c r="K561" s="70">
        <v>0</v>
      </c>
      <c r="L561" s="57">
        <v>0</v>
      </c>
      <c r="M561" s="57">
        <v>0</v>
      </c>
      <c r="N561" s="57">
        <v>0</v>
      </c>
      <c r="O561" s="70">
        <v>30.1</v>
      </c>
      <c r="P561" s="57">
        <v>3085250</v>
      </c>
      <c r="Q561" s="57">
        <v>0</v>
      </c>
      <c r="R561" s="57">
        <v>3085250</v>
      </c>
      <c r="S561" s="70">
        <v>0</v>
      </c>
      <c r="T561" s="57">
        <v>0</v>
      </c>
      <c r="U561" s="57">
        <v>0</v>
      </c>
      <c r="V561" s="57">
        <v>0</v>
      </c>
      <c r="W561" s="57"/>
      <c r="X561" s="57"/>
      <c r="Y561" s="57"/>
      <c r="Z561" s="57">
        <v>337500</v>
      </c>
      <c r="AA561" s="57">
        <v>0</v>
      </c>
      <c r="AB561" s="57">
        <v>337500</v>
      </c>
      <c r="AC561" s="59">
        <v>0</v>
      </c>
      <c r="AD561" s="59">
        <v>0</v>
      </c>
      <c r="AE561" s="59">
        <v>0</v>
      </c>
      <c r="AF561" s="59">
        <v>0</v>
      </c>
      <c r="AG561" s="59">
        <v>0</v>
      </c>
      <c r="AH561" s="59">
        <v>0</v>
      </c>
      <c r="AI561" s="57">
        <v>0</v>
      </c>
      <c r="AJ561" s="57">
        <v>0</v>
      </c>
      <c r="AK561" s="58">
        <v>0</v>
      </c>
      <c r="AL561" s="57">
        <v>0</v>
      </c>
      <c r="AM561" s="57">
        <v>0</v>
      </c>
      <c r="AN561" s="70">
        <v>300</v>
      </c>
      <c r="AO561" s="70">
        <v>400.7</v>
      </c>
      <c r="AP561" s="70">
        <v>25.3</v>
      </c>
      <c r="AQ561" s="57">
        <v>19341000</v>
      </c>
      <c r="AR561" s="57">
        <v>0</v>
      </c>
      <c r="AS561" s="57">
        <v>0</v>
      </c>
      <c r="AT561" s="57">
        <v>0</v>
      </c>
      <c r="AU561" s="57">
        <v>0</v>
      </c>
      <c r="AV561" s="58">
        <v>19341000</v>
      </c>
      <c r="AW561" s="58">
        <v>0</v>
      </c>
      <c r="AX561" s="58">
        <v>0</v>
      </c>
      <c r="AY561" s="57">
        <v>0</v>
      </c>
      <c r="AZ561" s="58">
        <v>0</v>
      </c>
      <c r="BA561" s="58">
        <v>0</v>
      </c>
      <c r="BB561" s="58">
        <v>19678500</v>
      </c>
      <c r="BC561" s="58">
        <v>0</v>
      </c>
      <c r="BD561" s="58">
        <v>0</v>
      </c>
      <c r="BE561" s="58">
        <v>19678500</v>
      </c>
      <c r="BF561" s="58">
        <v>0</v>
      </c>
      <c r="BG561" s="72">
        <v>300</v>
      </c>
      <c r="BH561" s="72">
        <v>456.1</v>
      </c>
      <c r="BI561" s="72">
        <v>156.10000000000002</v>
      </c>
      <c r="BJ561" s="72">
        <v>52.033333333333346</v>
      </c>
      <c r="BK561" s="72">
        <v>456.1</v>
      </c>
      <c r="BL561" s="72">
        <v>156.10000000000002</v>
      </c>
      <c r="BM561" s="72">
        <v>52.033333333333346</v>
      </c>
      <c r="BN561" s="150" t="s">
        <v>1387</v>
      </c>
      <c r="BO561" s="72" t="s">
        <v>1474</v>
      </c>
    </row>
    <row r="562" spans="1:67" ht="27.6" customHeight="1">
      <c r="A562" s="55">
        <v>553</v>
      </c>
      <c r="B562" s="145" t="s">
        <v>476</v>
      </c>
      <c r="C562" s="147" t="s">
        <v>1103</v>
      </c>
      <c r="D562" s="148" t="s">
        <v>632</v>
      </c>
      <c r="E562" s="145">
        <v>12</v>
      </c>
      <c r="F562" s="146" t="s">
        <v>1289</v>
      </c>
      <c r="G562" s="70">
        <v>0</v>
      </c>
      <c r="H562" s="57">
        <v>0</v>
      </c>
      <c r="I562" s="57">
        <v>0</v>
      </c>
      <c r="J562" s="57">
        <v>0</v>
      </c>
      <c r="K562" s="70">
        <v>0</v>
      </c>
      <c r="L562" s="57">
        <v>0</v>
      </c>
      <c r="M562" s="57">
        <v>0</v>
      </c>
      <c r="N562" s="57">
        <v>0</v>
      </c>
      <c r="O562" s="70">
        <v>0</v>
      </c>
      <c r="P562" s="57">
        <v>0</v>
      </c>
      <c r="Q562" s="57">
        <v>0</v>
      </c>
      <c r="R562" s="57">
        <v>0</v>
      </c>
      <c r="S562" s="70">
        <v>0</v>
      </c>
      <c r="T562" s="57">
        <v>0</v>
      </c>
      <c r="U562" s="57">
        <v>0</v>
      </c>
      <c r="V562" s="57">
        <v>0</v>
      </c>
      <c r="W562" s="57"/>
      <c r="X562" s="57"/>
      <c r="Y562" s="57"/>
      <c r="Z562" s="57">
        <v>0</v>
      </c>
      <c r="AA562" s="57">
        <v>0</v>
      </c>
      <c r="AB562" s="57">
        <v>0</v>
      </c>
      <c r="AC562" s="59">
        <v>0</v>
      </c>
      <c r="AD562" s="59">
        <v>0</v>
      </c>
      <c r="AE562" s="59">
        <v>0</v>
      </c>
      <c r="AF562" s="59">
        <v>0</v>
      </c>
      <c r="AG562" s="59">
        <v>0</v>
      </c>
      <c r="AH562" s="59">
        <v>0</v>
      </c>
      <c r="AI562" s="57">
        <v>0</v>
      </c>
      <c r="AJ562" s="57">
        <v>0</v>
      </c>
      <c r="AK562" s="58">
        <v>0</v>
      </c>
      <c r="AL562" s="57">
        <v>0</v>
      </c>
      <c r="AM562" s="57">
        <v>0</v>
      </c>
      <c r="AN562" s="70">
        <v>0</v>
      </c>
      <c r="AO562" s="70">
        <v>0</v>
      </c>
      <c r="AP562" s="70">
        <v>0</v>
      </c>
      <c r="AQ562" s="57">
        <v>0</v>
      </c>
      <c r="AR562" s="57">
        <v>0</v>
      </c>
      <c r="AS562" s="57">
        <v>0</v>
      </c>
      <c r="AT562" s="57">
        <v>0</v>
      </c>
      <c r="AU562" s="57">
        <v>0</v>
      </c>
      <c r="AV562" s="58">
        <v>0</v>
      </c>
      <c r="AW562" s="58">
        <v>0</v>
      </c>
      <c r="AX562" s="58">
        <v>0</v>
      </c>
      <c r="AY562" s="57">
        <v>0</v>
      </c>
      <c r="AZ562" s="58">
        <v>0</v>
      </c>
      <c r="BA562" s="58">
        <v>0</v>
      </c>
      <c r="BB562" s="58">
        <v>0</v>
      </c>
      <c r="BC562" s="58">
        <v>0</v>
      </c>
      <c r="BD562" s="58">
        <v>0</v>
      </c>
      <c r="BE562" s="58">
        <v>0</v>
      </c>
      <c r="BF562" s="58">
        <v>0</v>
      </c>
      <c r="BG562" s="72">
        <v>0</v>
      </c>
      <c r="BH562" s="72">
        <v>0</v>
      </c>
      <c r="BI562" s="72">
        <v>0</v>
      </c>
      <c r="BJ562" s="72">
        <v>0</v>
      </c>
      <c r="BK562" s="72">
        <v>0</v>
      </c>
      <c r="BL562" s="72">
        <v>0</v>
      </c>
      <c r="BM562" s="72">
        <v>0</v>
      </c>
      <c r="BN562" s="150" t="s">
        <v>1387</v>
      </c>
      <c r="BO562" s="72" t="s">
        <v>1474</v>
      </c>
    </row>
    <row r="563" spans="1:67" ht="27.6" customHeight="1">
      <c r="A563" s="55">
        <v>554</v>
      </c>
      <c r="B563" s="145" t="s">
        <v>477</v>
      </c>
      <c r="C563" s="147" t="s">
        <v>1102</v>
      </c>
      <c r="D563" s="148" t="s">
        <v>860</v>
      </c>
      <c r="E563" s="145">
        <v>12</v>
      </c>
      <c r="F563" s="146" t="s">
        <v>1289</v>
      </c>
      <c r="G563" s="70">
        <v>0</v>
      </c>
      <c r="H563" s="57">
        <v>0</v>
      </c>
      <c r="I563" s="57">
        <v>0</v>
      </c>
      <c r="J563" s="57">
        <v>0</v>
      </c>
      <c r="K563" s="70">
        <v>0</v>
      </c>
      <c r="L563" s="57">
        <v>0</v>
      </c>
      <c r="M563" s="57">
        <v>0</v>
      </c>
      <c r="N563" s="57">
        <v>0</v>
      </c>
      <c r="O563" s="70">
        <v>45.1</v>
      </c>
      <c r="P563" s="57">
        <v>4622750</v>
      </c>
      <c r="Q563" s="57">
        <v>0</v>
      </c>
      <c r="R563" s="57">
        <v>4622750</v>
      </c>
      <c r="S563" s="70">
        <v>30.1</v>
      </c>
      <c r="T563" s="57">
        <v>3085250</v>
      </c>
      <c r="U563" s="57">
        <v>0</v>
      </c>
      <c r="V563" s="57">
        <v>3085250</v>
      </c>
      <c r="W563" s="57"/>
      <c r="X563" s="57"/>
      <c r="Y563" s="57"/>
      <c r="Z563" s="57">
        <v>450000</v>
      </c>
      <c r="AA563" s="57">
        <v>0</v>
      </c>
      <c r="AB563" s="57">
        <v>450000</v>
      </c>
      <c r="AC563" s="59">
        <v>60</v>
      </c>
      <c r="AD563" s="59">
        <v>4</v>
      </c>
      <c r="AE563" s="59">
        <v>0</v>
      </c>
      <c r="AF563" s="59">
        <v>0</v>
      </c>
      <c r="AG563" s="59">
        <v>60</v>
      </c>
      <c r="AH563" s="59">
        <v>4</v>
      </c>
      <c r="AI563" s="57">
        <v>3100000</v>
      </c>
      <c r="AJ563" s="57">
        <v>0</v>
      </c>
      <c r="AK563" s="58">
        <v>500000</v>
      </c>
      <c r="AL563" s="57">
        <v>2600000</v>
      </c>
      <c r="AM563" s="57">
        <v>0</v>
      </c>
      <c r="AN563" s="70">
        <v>180</v>
      </c>
      <c r="AO563" s="70">
        <v>502.2</v>
      </c>
      <c r="AP563" s="70">
        <v>25.3</v>
      </c>
      <c r="AQ563" s="57">
        <v>46293750</v>
      </c>
      <c r="AR563" s="57">
        <v>0</v>
      </c>
      <c r="AS563" s="57">
        <v>0</v>
      </c>
      <c r="AT563" s="57">
        <v>0</v>
      </c>
      <c r="AU563" s="57">
        <v>6319950</v>
      </c>
      <c r="AV563" s="58">
        <v>39973800</v>
      </c>
      <c r="AW563" s="58">
        <v>0</v>
      </c>
      <c r="AX563" s="58">
        <v>0</v>
      </c>
      <c r="AY563" s="57">
        <v>0</v>
      </c>
      <c r="AZ563" s="58">
        <v>0</v>
      </c>
      <c r="BA563" s="58">
        <v>0</v>
      </c>
      <c r="BB563" s="58">
        <v>46109050</v>
      </c>
      <c r="BC563" s="58">
        <v>0</v>
      </c>
      <c r="BD563" s="58">
        <v>0</v>
      </c>
      <c r="BE563" s="58">
        <v>46109050</v>
      </c>
      <c r="BF563" s="58">
        <v>0</v>
      </c>
      <c r="BG563" s="72">
        <v>180</v>
      </c>
      <c r="BH563" s="72">
        <v>606.69999999999993</v>
      </c>
      <c r="BI563" s="72">
        <v>426.69999999999993</v>
      </c>
      <c r="BJ563" s="72">
        <v>237.05555555555554</v>
      </c>
      <c r="BK563" s="72">
        <v>602.69999999999993</v>
      </c>
      <c r="BL563" s="72">
        <v>422.69999999999993</v>
      </c>
      <c r="BM563" s="72">
        <v>234.83333333333331</v>
      </c>
      <c r="BN563" s="150" t="s">
        <v>1387</v>
      </c>
      <c r="BO563" s="72" t="s">
        <v>1475</v>
      </c>
    </row>
    <row r="564" spans="1:67" ht="27.6" customHeight="1">
      <c r="A564" s="55">
        <v>555</v>
      </c>
      <c r="B564" s="145" t="s">
        <v>320</v>
      </c>
      <c r="C564" s="147" t="s">
        <v>612</v>
      </c>
      <c r="D564" s="148" t="s">
        <v>1006</v>
      </c>
      <c r="E564" s="145">
        <v>12</v>
      </c>
      <c r="F564" s="146" t="s">
        <v>1289</v>
      </c>
      <c r="G564" s="70">
        <v>0</v>
      </c>
      <c r="H564" s="57">
        <v>0</v>
      </c>
      <c r="I564" s="57">
        <v>0</v>
      </c>
      <c r="J564" s="57">
        <v>0</v>
      </c>
      <c r="K564" s="70">
        <v>0</v>
      </c>
      <c r="L564" s="57">
        <v>0</v>
      </c>
      <c r="M564" s="57">
        <v>0</v>
      </c>
      <c r="N564" s="57">
        <v>0</v>
      </c>
      <c r="O564" s="70">
        <v>15.1</v>
      </c>
      <c r="P564" s="57">
        <v>1547750</v>
      </c>
      <c r="Q564" s="57">
        <v>0</v>
      </c>
      <c r="R564" s="57">
        <v>1547750</v>
      </c>
      <c r="S564" s="70">
        <v>45.300000000000004</v>
      </c>
      <c r="T564" s="57">
        <v>4643250</v>
      </c>
      <c r="U564" s="57">
        <v>0</v>
      </c>
      <c r="V564" s="57">
        <v>4643250</v>
      </c>
      <c r="W564" s="57"/>
      <c r="X564" s="57"/>
      <c r="Y564" s="57"/>
      <c r="Z564" s="57">
        <v>337500</v>
      </c>
      <c r="AA564" s="57">
        <v>0</v>
      </c>
      <c r="AB564" s="57">
        <v>337500</v>
      </c>
      <c r="AC564" s="59">
        <v>104</v>
      </c>
      <c r="AD564" s="59">
        <v>5</v>
      </c>
      <c r="AE564" s="59">
        <v>0</v>
      </c>
      <c r="AF564" s="59">
        <v>0</v>
      </c>
      <c r="AG564" s="59">
        <v>104</v>
      </c>
      <c r="AH564" s="59">
        <v>5</v>
      </c>
      <c r="AI564" s="57">
        <v>5800000</v>
      </c>
      <c r="AJ564" s="57">
        <v>0</v>
      </c>
      <c r="AK564" s="58">
        <v>4750000</v>
      </c>
      <c r="AL564" s="57">
        <v>1050000</v>
      </c>
      <c r="AM564" s="57">
        <v>0</v>
      </c>
      <c r="AN564" s="70">
        <v>180</v>
      </c>
      <c r="AO564" s="70">
        <v>522.70000000000005</v>
      </c>
      <c r="AP564" s="70">
        <v>48.6</v>
      </c>
      <c r="AQ564" s="57">
        <v>51221250</v>
      </c>
      <c r="AR564" s="57">
        <v>0</v>
      </c>
      <c r="AS564" s="57">
        <v>0</v>
      </c>
      <c r="AT564" s="57">
        <v>0</v>
      </c>
      <c r="AU564" s="57">
        <v>25156950</v>
      </c>
      <c r="AV564" s="58">
        <v>26064300</v>
      </c>
      <c r="AW564" s="58">
        <v>0</v>
      </c>
      <c r="AX564" s="58">
        <v>0</v>
      </c>
      <c r="AY564" s="57">
        <v>2000000</v>
      </c>
      <c r="AZ564" s="58">
        <v>0</v>
      </c>
      <c r="BA564" s="58">
        <v>2000000</v>
      </c>
      <c r="BB564" s="58">
        <v>34095050</v>
      </c>
      <c r="BC564" s="58">
        <v>0</v>
      </c>
      <c r="BD564" s="58">
        <v>0</v>
      </c>
      <c r="BE564" s="58">
        <v>34095050</v>
      </c>
      <c r="BF564" s="58">
        <v>0</v>
      </c>
      <c r="BG564" s="72">
        <v>180</v>
      </c>
      <c r="BH564" s="72">
        <v>636.70000000000005</v>
      </c>
      <c r="BI564" s="72">
        <v>456.70000000000005</v>
      </c>
      <c r="BJ564" s="72">
        <v>253.72222222222223</v>
      </c>
      <c r="BK564" s="72">
        <v>631.70000000000005</v>
      </c>
      <c r="BL564" s="72">
        <v>451.70000000000005</v>
      </c>
      <c r="BM564" s="72">
        <v>250.94444444444446</v>
      </c>
      <c r="BN564" s="150" t="s">
        <v>1387</v>
      </c>
      <c r="BO564" s="72" t="s">
        <v>1475</v>
      </c>
    </row>
    <row r="565" spans="1:67" ht="27.6" customHeight="1">
      <c r="A565" s="55">
        <v>556</v>
      </c>
      <c r="B565" s="145" t="s">
        <v>478</v>
      </c>
      <c r="C565" s="147" t="s">
        <v>1106</v>
      </c>
      <c r="D565" s="148" t="s">
        <v>645</v>
      </c>
      <c r="E565" s="145">
        <v>12</v>
      </c>
      <c r="F565" s="146" t="s">
        <v>1290</v>
      </c>
      <c r="G565" s="70">
        <v>0</v>
      </c>
      <c r="H565" s="57">
        <v>0</v>
      </c>
      <c r="I565" s="57">
        <v>0</v>
      </c>
      <c r="J565" s="57">
        <v>0</v>
      </c>
      <c r="K565" s="70">
        <v>0</v>
      </c>
      <c r="L565" s="57">
        <v>0</v>
      </c>
      <c r="M565" s="57">
        <v>0</v>
      </c>
      <c r="N565" s="57">
        <v>0</v>
      </c>
      <c r="O565" s="70">
        <v>0</v>
      </c>
      <c r="P565" s="57">
        <v>0</v>
      </c>
      <c r="Q565" s="57">
        <v>0</v>
      </c>
      <c r="R565" s="57">
        <v>0</v>
      </c>
      <c r="S565" s="70">
        <v>30.7</v>
      </c>
      <c r="T565" s="57">
        <v>3146750</v>
      </c>
      <c r="U565" s="57">
        <v>0</v>
      </c>
      <c r="V565" s="57">
        <v>3146750</v>
      </c>
      <c r="W565" s="57"/>
      <c r="X565" s="57"/>
      <c r="Y565" s="57"/>
      <c r="Z565" s="57">
        <v>597500</v>
      </c>
      <c r="AA565" s="57">
        <v>0</v>
      </c>
      <c r="AB565" s="57">
        <v>597500</v>
      </c>
      <c r="AC565" s="59">
        <v>60</v>
      </c>
      <c r="AD565" s="59">
        <v>3</v>
      </c>
      <c r="AE565" s="59">
        <v>0</v>
      </c>
      <c r="AF565" s="59">
        <v>0</v>
      </c>
      <c r="AG565" s="59">
        <v>60</v>
      </c>
      <c r="AH565" s="59">
        <v>3</v>
      </c>
      <c r="AI565" s="57">
        <v>3150000</v>
      </c>
      <c r="AJ565" s="57">
        <v>0</v>
      </c>
      <c r="AK565" s="58">
        <v>1050000</v>
      </c>
      <c r="AL565" s="57">
        <v>2100000</v>
      </c>
      <c r="AM565" s="57">
        <v>0</v>
      </c>
      <c r="AN565" s="70">
        <v>105</v>
      </c>
      <c r="AO565" s="70">
        <v>175.7</v>
      </c>
      <c r="AP565" s="70">
        <v>0</v>
      </c>
      <c r="AQ565" s="57">
        <v>9650550</v>
      </c>
      <c r="AR565" s="57">
        <v>0</v>
      </c>
      <c r="AS565" s="57">
        <v>0</v>
      </c>
      <c r="AT565" s="57">
        <v>0</v>
      </c>
      <c r="AU565" s="57">
        <v>0</v>
      </c>
      <c r="AV565" s="58">
        <v>9650550</v>
      </c>
      <c r="AW565" s="58">
        <v>0</v>
      </c>
      <c r="AX565" s="58">
        <v>0</v>
      </c>
      <c r="AY565" s="57">
        <v>0</v>
      </c>
      <c r="AZ565" s="58">
        <v>0</v>
      </c>
      <c r="BA565" s="58">
        <v>0</v>
      </c>
      <c r="BB565" s="58">
        <v>15494800</v>
      </c>
      <c r="BC565" s="58">
        <v>0</v>
      </c>
      <c r="BD565" s="58">
        <v>0</v>
      </c>
      <c r="BE565" s="58">
        <v>15494800</v>
      </c>
      <c r="BF565" s="58">
        <v>0</v>
      </c>
      <c r="BG565" s="72">
        <v>105</v>
      </c>
      <c r="BH565" s="72">
        <v>209.39999999999998</v>
      </c>
      <c r="BI565" s="72">
        <v>104.39999999999998</v>
      </c>
      <c r="BJ565" s="72">
        <v>99.428571428571416</v>
      </c>
      <c r="BK565" s="72">
        <v>206.39999999999998</v>
      </c>
      <c r="BL565" s="72">
        <v>101.39999999999998</v>
      </c>
      <c r="BM565" s="72">
        <v>96.571428571428555</v>
      </c>
      <c r="BN565" s="150" t="s">
        <v>1388</v>
      </c>
      <c r="BO565" s="72" t="s">
        <v>1474</v>
      </c>
    </row>
    <row r="566" spans="1:67" ht="27.6" customHeight="1">
      <c r="A566" s="55">
        <v>557</v>
      </c>
      <c r="B566" s="145" t="s">
        <v>479</v>
      </c>
      <c r="C566" s="147" t="s">
        <v>646</v>
      </c>
      <c r="D566" s="148" t="s">
        <v>657</v>
      </c>
      <c r="E566" s="145">
        <v>12</v>
      </c>
      <c r="F566" s="146" t="s">
        <v>1290</v>
      </c>
      <c r="G566" s="70">
        <v>0</v>
      </c>
      <c r="H566" s="57">
        <v>0</v>
      </c>
      <c r="I566" s="57">
        <v>0</v>
      </c>
      <c r="J566" s="57">
        <v>0</v>
      </c>
      <c r="K566" s="70">
        <v>0</v>
      </c>
      <c r="L566" s="57">
        <v>0</v>
      </c>
      <c r="M566" s="57">
        <v>0</v>
      </c>
      <c r="N566" s="57">
        <v>0</v>
      </c>
      <c r="O566" s="70">
        <v>45.1</v>
      </c>
      <c r="P566" s="57">
        <v>4622750</v>
      </c>
      <c r="Q566" s="57">
        <v>0</v>
      </c>
      <c r="R566" s="57">
        <v>4622750</v>
      </c>
      <c r="S566" s="70">
        <v>181.29999999999995</v>
      </c>
      <c r="T566" s="57">
        <v>18583249.999999996</v>
      </c>
      <c r="U566" s="57">
        <v>0</v>
      </c>
      <c r="V566" s="57">
        <v>18583249.999999996</v>
      </c>
      <c r="W566" s="57"/>
      <c r="X566" s="57"/>
      <c r="Y566" s="57"/>
      <c r="Z566" s="57">
        <v>272000</v>
      </c>
      <c r="AA566" s="57">
        <v>0</v>
      </c>
      <c r="AB566" s="57">
        <v>272000</v>
      </c>
      <c r="AC566" s="59">
        <v>246</v>
      </c>
      <c r="AD566" s="59">
        <v>13</v>
      </c>
      <c r="AE566" s="59">
        <v>0</v>
      </c>
      <c r="AF566" s="59">
        <v>0</v>
      </c>
      <c r="AG566" s="59">
        <v>246</v>
      </c>
      <c r="AH566" s="59">
        <v>13</v>
      </c>
      <c r="AI566" s="57">
        <v>12800000</v>
      </c>
      <c r="AJ566" s="57">
        <v>0</v>
      </c>
      <c r="AK566" s="58">
        <v>6300000</v>
      </c>
      <c r="AL566" s="57">
        <v>6500000</v>
      </c>
      <c r="AM566" s="57">
        <v>0</v>
      </c>
      <c r="AN566" s="70">
        <v>240</v>
      </c>
      <c r="AO566" s="70">
        <v>232.8</v>
      </c>
      <c r="AP566" s="70">
        <v>48.800000000000004</v>
      </c>
      <c r="AQ566" s="57">
        <v>7092800</v>
      </c>
      <c r="AR566" s="57">
        <v>0</v>
      </c>
      <c r="AS566" s="57">
        <v>0</v>
      </c>
      <c r="AT566" s="57">
        <v>0</v>
      </c>
      <c r="AU566" s="57">
        <v>0</v>
      </c>
      <c r="AV566" s="58">
        <v>7092800</v>
      </c>
      <c r="AW566" s="58">
        <v>0</v>
      </c>
      <c r="AX566" s="58">
        <v>0</v>
      </c>
      <c r="AY566" s="57">
        <v>0</v>
      </c>
      <c r="AZ566" s="58">
        <v>0</v>
      </c>
      <c r="BA566" s="58">
        <v>0</v>
      </c>
      <c r="BB566" s="58">
        <v>32448049.999999996</v>
      </c>
      <c r="BC566" s="58">
        <v>0</v>
      </c>
      <c r="BD566" s="58">
        <v>0</v>
      </c>
      <c r="BE566" s="58">
        <v>32448049.999999996</v>
      </c>
      <c r="BF566" s="58">
        <v>0</v>
      </c>
      <c r="BG566" s="72">
        <v>240</v>
      </c>
      <c r="BH566" s="72">
        <v>520.99999999999989</v>
      </c>
      <c r="BI566" s="72">
        <v>280.99999999999989</v>
      </c>
      <c r="BJ566" s="72">
        <v>117.0833333333333</v>
      </c>
      <c r="BK566" s="72">
        <v>507.99999999999994</v>
      </c>
      <c r="BL566" s="72">
        <v>267.99999999999994</v>
      </c>
      <c r="BM566" s="72">
        <v>111.66666666666664</v>
      </c>
      <c r="BN566" s="150" t="s">
        <v>1388</v>
      </c>
      <c r="BO566" s="72" t="s">
        <v>1474</v>
      </c>
    </row>
    <row r="567" spans="1:67" ht="27.6" customHeight="1">
      <c r="A567" s="55">
        <v>558</v>
      </c>
      <c r="B567" s="145" t="s">
        <v>480</v>
      </c>
      <c r="C567" s="147" t="s">
        <v>678</v>
      </c>
      <c r="D567" s="148" t="s">
        <v>723</v>
      </c>
      <c r="E567" s="145">
        <v>12</v>
      </c>
      <c r="F567" s="146" t="s">
        <v>1290</v>
      </c>
      <c r="G567" s="70">
        <v>0</v>
      </c>
      <c r="H567" s="57">
        <v>0</v>
      </c>
      <c r="I567" s="57">
        <v>0</v>
      </c>
      <c r="J567" s="57">
        <v>0</v>
      </c>
      <c r="K567" s="70">
        <v>0</v>
      </c>
      <c r="L567" s="57">
        <v>0</v>
      </c>
      <c r="M567" s="57">
        <v>0</v>
      </c>
      <c r="N567" s="57">
        <v>0</v>
      </c>
      <c r="O567" s="70">
        <v>0</v>
      </c>
      <c r="P567" s="57">
        <v>0</v>
      </c>
      <c r="Q567" s="57">
        <v>0</v>
      </c>
      <c r="R567" s="57">
        <v>0</v>
      </c>
      <c r="S567" s="70">
        <v>0</v>
      </c>
      <c r="T567" s="57">
        <v>0</v>
      </c>
      <c r="U567" s="57">
        <v>0</v>
      </c>
      <c r="V567" s="57">
        <v>0</v>
      </c>
      <c r="W567" s="57"/>
      <c r="X567" s="57"/>
      <c r="Y567" s="57"/>
      <c r="Z567" s="57">
        <v>0</v>
      </c>
      <c r="AA567" s="57">
        <v>0</v>
      </c>
      <c r="AB567" s="57">
        <v>0</v>
      </c>
      <c r="AC567" s="59">
        <v>0</v>
      </c>
      <c r="AD567" s="59">
        <v>0</v>
      </c>
      <c r="AE567" s="59">
        <v>0</v>
      </c>
      <c r="AF567" s="59">
        <v>0</v>
      </c>
      <c r="AG567" s="59">
        <v>0</v>
      </c>
      <c r="AH567" s="59">
        <v>0</v>
      </c>
      <c r="AI567" s="57">
        <v>0</v>
      </c>
      <c r="AJ567" s="57">
        <v>0</v>
      </c>
      <c r="AK567" s="58">
        <v>0</v>
      </c>
      <c r="AL567" s="57">
        <v>0</v>
      </c>
      <c r="AM567" s="57">
        <v>0</v>
      </c>
      <c r="AN567" s="70">
        <v>0</v>
      </c>
      <c r="AO567" s="70">
        <v>0</v>
      </c>
      <c r="AP567" s="70">
        <v>0</v>
      </c>
      <c r="AQ567" s="57">
        <v>0</v>
      </c>
      <c r="AR567" s="57">
        <v>0</v>
      </c>
      <c r="AS567" s="57">
        <v>0</v>
      </c>
      <c r="AT567" s="57">
        <v>0</v>
      </c>
      <c r="AU567" s="57">
        <v>0</v>
      </c>
      <c r="AV567" s="58">
        <v>0</v>
      </c>
      <c r="AW567" s="58">
        <v>0</v>
      </c>
      <c r="AX567" s="58">
        <v>0</v>
      </c>
      <c r="AY567" s="57">
        <v>0</v>
      </c>
      <c r="AZ567" s="58">
        <v>0</v>
      </c>
      <c r="BA567" s="58">
        <v>0</v>
      </c>
      <c r="BB567" s="58">
        <v>0</v>
      </c>
      <c r="BC567" s="58">
        <v>0</v>
      </c>
      <c r="BD567" s="58">
        <v>0</v>
      </c>
      <c r="BE567" s="58">
        <v>0</v>
      </c>
      <c r="BF567" s="58">
        <v>0</v>
      </c>
      <c r="BG567" s="72">
        <v>0</v>
      </c>
      <c r="BH567" s="72">
        <v>0</v>
      </c>
      <c r="BI567" s="72">
        <v>0</v>
      </c>
      <c r="BJ567" s="72">
        <v>0</v>
      </c>
      <c r="BK567" s="72">
        <v>0</v>
      </c>
      <c r="BL567" s="72">
        <v>0</v>
      </c>
      <c r="BM567" s="72">
        <v>0</v>
      </c>
      <c r="BN567" s="150" t="s">
        <v>1388</v>
      </c>
      <c r="BO567" s="72" t="s">
        <v>1474</v>
      </c>
    </row>
    <row r="568" spans="1:67" ht="27.6" customHeight="1">
      <c r="A568" s="55">
        <v>559</v>
      </c>
      <c r="B568" s="145" t="s">
        <v>481</v>
      </c>
      <c r="C568" s="147" t="s">
        <v>727</v>
      </c>
      <c r="D568" s="148" t="s">
        <v>1104</v>
      </c>
      <c r="E568" s="145">
        <v>12</v>
      </c>
      <c r="F568" s="146" t="s">
        <v>1290</v>
      </c>
      <c r="G568" s="70">
        <v>0</v>
      </c>
      <c r="H568" s="57">
        <v>0</v>
      </c>
      <c r="I568" s="57">
        <v>0</v>
      </c>
      <c r="J568" s="57">
        <v>0</v>
      </c>
      <c r="K568" s="70">
        <v>0</v>
      </c>
      <c r="L568" s="57">
        <v>0</v>
      </c>
      <c r="M568" s="57">
        <v>0</v>
      </c>
      <c r="N568" s="57">
        <v>0</v>
      </c>
      <c r="O568" s="70">
        <v>30.3</v>
      </c>
      <c r="P568" s="57">
        <v>3105750</v>
      </c>
      <c r="Q568" s="57">
        <v>0</v>
      </c>
      <c r="R568" s="57">
        <v>3105750</v>
      </c>
      <c r="S568" s="70">
        <v>181.29999999999995</v>
      </c>
      <c r="T568" s="57">
        <v>18583249.999999996</v>
      </c>
      <c r="U568" s="57">
        <v>0</v>
      </c>
      <c r="V568" s="57">
        <v>18583249.999999996</v>
      </c>
      <c r="W568" s="57"/>
      <c r="X568" s="57"/>
      <c r="Y568" s="57"/>
      <c r="Z568" s="57">
        <v>0</v>
      </c>
      <c r="AA568" s="57">
        <v>0</v>
      </c>
      <c r="AB568" s="57">
        <v>0</v>
      </c>
      <c r="AC568" s="59">
        <v>130</v>
      </c>
      <c r="AD568" s="59">
        <v>9</v>
      </c>
      <c r="AE568" s="59">
        <v>0</v>
      </c>
      <c r="AF568" s="59">
        <v>0</v>
      </c>
      <c r="AG568" s="59">
        <v>130</v>
      </c>
      <c r="AH568" s="59">
        <v>9</v>
      </c>
      <c r="AI568" s="57">
        <v>6950000</v>
      </c>
      <c r="AJ568" s="57">
        <v>0</v>
      </c>
      <c r="AK568" s="58">
        <v>4900000</v>
      </c>
      <c r="AL568" s="57">
        <v>2050000</v>
      </c>
      <c r="AM568" s="57">
        <v>0</v>
      </c>
      <c r="AN568" s="70">
        <v>180</v>
      </c>
      <c r="AO568" s="70">
        <v>310.3</v>
      </c>
      <c r="AP568" s="70">
        <v>134.80000000000001</v>
      </c>
      <c r="AQ568" s="57">
        <v>42946200</v>
      </c>
      <c r="AR568" s="57">
        <v>0</v>
      </c>
      <c r="AS568" s="57">
        <v>0</v>
      </c>
      <c r="AT568" s="57">
        <v>0</v>
      </c>
      <c r="AU568" s="57">
        <v>25369200</v>
      </c>
      <c r="AV568" s="58">
        <v>17577000</v>
      </c>
      <c r="AW568" s="58">
        <v>0</v>
      </c>
      <c r="AX568" s="58">
        <v>0</v>
      </c>
      <c r="AY568" s="57">
        <v>0</v>
      </c>
      <c r="AZ568" s="58">
        <v>0</v>
      </c>
      <c r="BA568" s="58">
        <v>0</v>
      </c>
      <c r="BB568" s="58">
        <v>38210250</v>
      </c>
      <c r="BC568" s="58">
        <v>0</v>
      </c>
      <c r="BD568" s="58">
        <v>0</v>
      </c>
      <c r="BE568" s="58">
        <v>38210250</v>
      </c>
      <c r="BF568" s="58">
        <v>0</v>
      </c>
      <c r="BG568" s="72">
        <v>180</v>
      </c>
      <c r="BH568" s="72">
        <v>665.7</v>
      </c>
      <c r="BI568" s="72">
        <v>485.70000000000005</v>
      </c>
      <c r="BJ568" s="72">
        <v>269.83333333333337</v>
      </c>
      <c r="BK568" s="72">
        <v>656.7</v>
      </c>
      <c r="BL568" s="72">
        <v>476.70000000000005</v>
      </c>
      <c r="BM568" s="72">
        <v>264.83333333333337</v>
      </c>
      <c r="BN568" s="150" t="s">
        <v>1388</v>
      </c>
      <c r="BO568" s="72" t="s">
        <v>1474</v>
      </c>
    </row>
    <row r="569" spans="1:67" ht="27.6" customHeight="1">
      <c r="A569" s="55">
        <v>560</v>
      </c>
      <c r="B569" s="145" t="s">
        <v>482</v>
      </c>
      <c r="C569" s="147" t="s">
        <v>1105</v>
      </c>
      <c r="D569" s="148" t="s">
        <v>659</v>
      </c>
      <c r="E569" s="145">
        <v>12</v>
      </c>
      <c r="F569" s="146" t="s">
        <v>1290</v>
      </c>
      <c r="G569" s="70">
        <v>0</v>
      </c>
      <c r="H569" s="57">
        <v>0</v>
      </c>
      <c r="I569" s="57">
        <v>0</v>
      </c>
      <c r="J569" s="57">
        <v>0</v>
      </c>
      <c r="K569" s="70">
        <v>11.4</v>
      </c>
      <c r="L569" s="57">
        <v>1168500</v>
      </c>
      <c r="M569" s="57">
        <v>0</v>
      </c>
      <c r="N569" s="57">
        <v>1168500</v>
      </c>
      <c r="O569" s="70">
        <v>90.8</v>
      </c>
      <c r="P569" s="57">
        <v>9307000</v>
      </c>
      <c r="Q569" s="57">
        <v>0</v>
      </c>
      <c r="R569" s="57">
        <v>9307000</v>
      </c>
      <c r="S569" s="70">
        <v>0</v>
      </c>
      <c r="T569" s="57">
        <v>0</v>
      </c>
      <c r="U569" s="57">
        <v>0</v>
      </c>
      <c r="V569" s="57">
        <v>0</v>
      </c>
      <c r="W569" s="57"/>
      <c r="X569" s="57"/>
      <c r="Y569" s="57"/>
      <c r="Z569" s="57">
        <v>562500</v>
      </c>
      <c r="AA569" s="57">
        <v>0</v>
      </c>
      <c r="AB569" s="57">
        <v>562500</v>
      </c>
      <c r="AC569" s="59">
        <v>114</v>
      </c>
      <c r="AD569" s="59">
        <v>6</v>
      </c>
      <c r="AE569" s="59">
        <v>94</v>
      </c>
      <c r="AF569" s="59">
        <v>5</v>
      </c>
      <c r="AG569" s="59">
        <v>20</v>
      </c>
      <c r="AH569" s="59">
        <v>1</v>
      </c>
      <c r="AI569" s="57">
        <v>1050000</v>
      </c>
      <c r="AJ569" s="57">
        <v>0</v>
      </c>
      <c r="AK569" s="58">
        <v>0</v>
      </c>
      <c r="AL569" s="57">
        <v>1050000</v>
      </c>
      <c r="AM569" s="57">
        <v>0</v>
      </c>
      <c r="AN569" s="70">
        <v>300</v>
      </c>
      <c r="AO569" s="70">
        <v>206</v>
      </c>
      <c r="AP569" s="70">
        <v>0</v>
      </c>
      <c r="AQ569" s="57">
        <v>0</v>
      </c>
      <c r="AR569" s="57">
        <v>0</v>
      </c>
      <c r="AS569" s="57">
        <v>0</v>
      </c>
      <c r="AT569" s="57">
        <v>0</v>
      </c>
      <c r="AU569" s="57">
        <v>0</v>
      </c>
      <c r="AV569" s="58">
        <v>0</v>
      </c>
      <c r="AW569" s="58">
        <v>0</v>
      </c>
      <c r="AX569" s="58">
        <v>0</v>
      </c>
      <c r="AY569" s="57">
        <v>0</v>
      </c>
      <c r="AZ569" s="58">
        <v>0</v>
      </c>
      <c r="BA569" s="58">
        <v>0</v>
      </c>
      <c r="BB569" s="58">
        <v>2781000</v>
      </c>
      <c r="BC569" s="58">
        <v>0</v>
      </c>
      <c r="BD569" s="58">
        <v>0</v>
      </c>
      <c r="BE569" s="58">
        <v>2781000</v>
      </c>
      <c r="BF569" s="58">
        <v>0</v>
      </c>
      <c r="BG569" s="72">
        <v>300</v>
      </c>
      <c r="BH569" s="72">
        <v>314.2</v>
      </c>
      <c r="BI569" s="72">
        <v>14.199999999999989</v>
      </c>
      <c r="BJ569" s="72">
        <v>4.7333333333333298</v>
      </c>
      <c r="BK569" s="72">
        <v>308.2</v>
      </c>
      <c r="BL569" s="72">
        <v>8.1999999999999886</v>
      </c>
      <c r="BM569" s="72">
        <v>2.7333333333333298</v>
      </c>
      <c r="BN569" s="150" t="s">
        <v>1388</v>
      </c>
      <c r="BO569" s="72" t="s">
        <v>1474</v>
      </c>
    </row>
    <row r="570" spans="1:67" ht="27.6" customHeight="1">
      <c r="A570" s="55">
        <v>561</v>
      </c>
      <c r="B570" s="145" t="s">
        <v>483</v>
      </c>
      <c r="C570" s="147" t="s">
        <v>827</v>
      </c>
      <c r="D570" s="148" t="s">
        <v>828</v>
      </c>
      <c r="E570" s="145">
        <v>12</v>
      </c>
      <c r="F570" s="146" t="s">
        <v>1290</v>
      </c>
      <c r="G570" s="70">
        <v>0</v>
      </c>
      <c r="H570" s="57">
        <v>0</v>
      </c>
      <c r="I570" s="57">
        <v>0</v>
      </c>
      <c r="J570" s="57">
        <v>0</v>
      </c>
      <c r="K570" s="70">
        <v>0</v>
      </c>
      <c r="L570" s="57">
        <v>0</v>
      </c>
      <c r="M570" s="57">
        <v>0</v>
      </c>
      <c r="N570" s="57">
        <v>0</v>
      </c>
      <c r="O570" s="70">
        <v>0</v>
      </c>
      <c r="P570" s="57">
        <v>0</v>
      </c>
      <c r="Q570" s="57">
        <v>0</v>
      </c>
      <c r="R570" s="57">
        <v>0</v>
      </c>
      <c r="S570" s="70">
        <v>0</v>
      </c>
      <c r="T570" s="57">
        <v>0</v>
      </c>
      <c r="U570" s="57">
        <v>0</v>
      </c>
      <c r="V570" s="57">
        <v>0</v>
      </c>
      <c r="W570" s="57"/>
      <c r="X570" s="57"/>
      <c r="Y570" s="57"/>
      <c r="Z570" s="57">
        <v>544000</v>
      </c>
      <c r="AA570" s="57">
        <v>0</v>
      </c>
      <c r="AB570" s="57">
        <v>544000</v>
      </c>
      <c r="AC570" s="59">
        <v>268</v>
      </c>
      <c r="AD570" s="59">
        <v>12</v>
      </c>
      <c r="AE570" s="59">
        <v>208</v>
      </c>
      <c r="AF570" s="59">
        <v>10</v>
      </c>
      <c r="AG570" s="59">
        <v>60</v>
      </c>
      <c r="AH570" s="59">
        <v>2</v>
      </c>
      <c r="AI570" s="57">
        <v>3050000</v>
      </c>
      <c r="AJ570" s="57">
        <v>0</v>
      </c>
      <c r="AK570" s="58">
        <v>5150000</v>
      </c>
      <c r="AL570" s="57">
        <v>0</v>
      </c>
      <c r="AM570" s="57">
        <v>2100000</v>
      </c>
      <c r="AN570" s="70">
        <v>277.5</v>
      </c>
      <c r="AO570" s="70">
        <v>70</v>
      </c>
      <c r="AP570" s="70">
        <v>0</v>
      </c>
      <c r="AQ570" s="57">
        <v>72500</v>
      </c>
      <c r="AR570" s="57">
        <v>0</v>
      </c>
      <c r="AS570" s="57">
        <v>0</v>
      </c>
      <c r="AT570" s="57">
        <v>0</v>
      </c>
      <c r="AU570" s="57">
        <v>0</v>
      </c>
      <c r="AV570" s="58">
        <v>72500</v>
      </c>
      <c r="AW570" s="58">
        <v>0</v>
      </c>
      <c r="AX570" s="58">
        <v>0</v>
      </c>
      <c r="AY570" s="57">
        <v>0</v>
      </c>
      <c r="AZ570" s="58">
        <v>0</v>
      </c>
      <c r="BA570" s="58">
        <v>0</v>
      </c>
      <c r="BB570" s="58">
        <v>616500</v>
      </c>
      <c r="BC570" s="58">
        <v>2100000</v>
      </c>
      <c r="BD570" s="58">
        <v>0</v>
      </c>
      <c r="BE570" s="58">
        <v>0</v>
      </c>
      <c r="BF570" s="58">
        <v>1483500</v>
      </c>
      <c r="BG570" s="72">
        <v>277.5</v>
      </c>
      <c r="BH570" s="72">
        <v>82</v>
      </c>
      <c r="BI570" s="72">
        <v>0</v>
      </c>
      <c r="BJ570" s="72">
        <v>0</v>
      </c>
      <c r="BK570" s="72">
        <v>70</v>
      </c>
      <c r="BL570" s="72">
        <v>0</v>
      </c>
      <c r="BM570" s="72">
        <v>0</v>
      </c>
      <c r="BN570" s="150" t="s">
        <v>1388</v>
      </c>
      <c r="BO570" s="72" t="s">
        <v>1474</v>
      </c>
    </row>
    <row r="571" spans="1:67" ht="27.6" customHeight="1">
      <c r="A571" s="55">
        <v>562</v>
      </c>
      <c r="B571" s="145" t="s">
        <v>10</v>
      </c>
      <c r="C571" s="147" t="s">
        <v>1107</v>
      </c>
      <c r="D571" s="148" t="s">
        <v>1108</v>
      </c>
      <c r="E571" s="145">
        <v>12</v>
      </c>
      <c r="F571" s="146" t="s">
        <v>1290</v>
      </c>
      <c r="G571" s="70">
        <v>0</v>
      </c>
      <c r="H571" s="57">
        <v>0</v>
      </c>
      <c r="I571" s="57">
        <v>0</v>
      </c>
      <c r="J571" s="57">
        <v>0</v>
      </c>
      <c r="K571" s="70">
        <v>0</v>
      </c>
      <c r="L571" s="57">
        <v>0</v>
      </c>
      <c r="M571" s="57">
        <v>0</v>
      </c>
      <c r="N571" s="57">
        <v>0</v>
      </c>
      <c r="O571" s="70">
        <v>0</v>
      </c>
      <c r="P571" s="57">
        <v>0</v>
      </c>
      <c r="Q571" s="57">
        <v>0</v>
      </c>
      <c r="R571" s="57">
        <v>0</v>
      </c>
      <c r="S571" s="70">
        <v>0</v>
      </c>
      <c r="T571" s="57">
        <v>0</v>
      </c>
      <c r="U571" s="57">
        <v>0</v>
      </c>
      <c r="V571" s="57">
        <v>0</v>
      </c>
      <c r="W571" s="57"/>
      <c r="X571" s="57"/>
      <c r="Y571" s="57"/>
      <c r="Z571" s="57">
        <v>225000</v>
      </c>
      <c r="AA571" s="57">
        <v>0</v>
      </c>
      <c r="AB571" s="57">
        <v>225000</v>
      </c>
      <c r="AC571" s="59">
        <v>80</v>
      </c>
      <c r="AD571" s="59">
        <v>4</v>
      </c>
      <c r="AE571" s="59">
        <v>0</v>
      </c>
      <c r="AF571" s="59">
        <v>0</v>
      </c>
      <c r="AG571" s="59">
        <v>80</v>
      </c>
      <c r="AH571" s="59">
        <v>4</v>
      </c>
      <c r="AI571" s="57">
        <v>4200000</v>
      </c>
      <c r="AJ571" s="57">
        <v>0</v>
      </c>
      <c r="AK571" s="58">
        <v>0</v>
      </c>
      <c r="AL571" s="57">
        <v>4200000</v>
      </c>
      <c r="AM571" s="57">
        <v>0</v>
      </c>
      <c r="AN571" s="70">
        <v>247.5</v>
      </c>
      <c r="AO571" s="70">
        <v>391.7</v>
      </c>
      <c r="AP571" s="70">
        <v>0</v>
      </c>
      <c r="AQ571" s="57">
        <v>20909000</v>
      </c>
      <c r="AR571" s="57">
        <v>0</v>
      </c>
      <c r="AS571" s="57">
        <v>0</v>
      </c>
      <c r="AT571" s="57">
        <v>0</v>
      </c>
      <c r="AU571" s="57">
        <v>0</v>
      </c>
      <c r="AV571" s="58">
        <v>20909000</v>
      </c>
      <c r="AW571" s="58">
        <v>0</v>
      </c>
      <c r="AX571" s="58">
        <v>0</v>
      </c>
      <c r="AY571" s="57">
        <v>0</v>
      </c>
      <c r="AZ571" s="58">
        <v>0</v>
      </c>
      <c r="BA571" s="58">
        <v>0</v>
      </c>
      <c r="BB571" s="58">
        <v>25334000</v>
      </c>
      <c r="BC571" s="58">
        <v>0</v>
      </c>
      <c r="BD571" s="58">
        <v>0</v>
      </c>
      <c r="BE571" s="58">
        <v>25334000</v>
      </c>
      <c r="BF571" s="58">
        <v>0</v>
      </c>
      <c r="BG571" s="72">
        <v>247.5</v>
      </c>
      <c r="BH571" s="72">
        <v>395.7</v>
      </c>
      <c r="BI571" s="72">
        <v>148.19999999999999</v>
      </c>
      <c r="BJ571" s="72">
        <v>59.878787878787875</v>
      </c>
      <c r="BK571" s="72">
        <v>391.7</v>
      </c>
      <c r="BL571" s="72">
        <v>144.19999999999999</v>
      </c>
      <c r="BM571" s="72">
        <v>58.262626262626263</v>
      </c>
      <c r="BN571" s="150" t="s">
        <v>1388</v>
      </c>
      <c r="BO571" s="72" t="s">
        <v>1474</v>
      </c>
    </row>
    <row r="572" spans="1:67" ht="27.6" customHeight="1">
      <c r="A572" s="55">
        <v>563</v>
      </c>
      <c r="B572" s="145" t="s">
        <v>1199</v>
      </c>
      <c r="C572" s="147" t="s">
        <v>1200</v>
      </c>
      <c r="D572" s="148" t="s">
        <v>821</v>
      </c>
      <c r="E572" s="145">
        <v>12</v>
      </c>
      <c r="F572" s="146" t="s">
        <v>1290</v>
      </c>
      <c r="G572" s="70">
        <v>0</v>
      </c>
      <c r="H572" s="57">
        <v>0</v>
      </c>
      <c r="I572" s="57">
        <v>0</v>
      </c>
      <c r="J572" s="57">
        <v>0</v>
      </c>
      <c r="K572" s="70">
        <v>0</v>
      </c>
      <c r="L572" s="57">
        <v>0</v>
      </c>
      <c r="M572" s="57">
        <v>0</v>
      </c>
      <c r="N572" s="57">
        <v>0</v>
      </c>
      <c r="O572" s="70">
        <v>0</v>
      </c>
      <c r="P572" s="57">
        <v>0</v>
      </c>
      <c r="Q572" s="57">
        <v>0</v>
      </c>
      <c r="R572" s="57">
        <v>0</v>
      </c>
      <c r="S572" s="70">
        <v>0</v>
      </c>
      <c r="T572" s="57">
        <v>0</v>
      </c>
      <c r="U572" s="57">
        <v>0</v>
      </c>
      <c r="V572" s="57">
        <v>0</v>
      </c>
      <c r="W572" s="57"/>
      <c r="X572" s="57"/>
      <c r="Y572" s="57"/>
      <c r="Z572" s="57">
        <v>0</v>
      </c>
      <c r="AA572" s="57">
        <v>0</v>
      </c>
      <c r="AB572" s="57">
        <v>0</v>
      </c>
      <c r="AC572" s="59">
        <v>0</v>
      </c>
      <c r="AD572" s="59">
        <v>0</v>
      </c>
      <c r="AE572" s="59">
        <v>0</v>
      </c>
      <c r="AF572" s="59">
        <v>0</v>
      </c>
      <c r="AG572" s="59">
        <v>0</v>
      </c>
      <c r="AH572" s="59">
        <v>0</v>
      </c>
      <c r="AI572" s="57">
        <v>0</v>
      </c>
      <c r="AJ572" s="57">
        <v>0</v>
      </c>
      <c r="AK572" s="58">
        <v>0</v>
      </c>
      <c r="AL572" s="57">
        <v>0</v>
      </c>
      <c r="AM572" s="57">
        <v>0</v>
      </c>
      <c r="AN572" s="70">
        <v>0</v>
      </c>
      <c r="AO572" s="70">
        <v>0</v>
      </c>
      <c r="AP572" s="70">
        <v>0</v>
      </c>
      <c r="AQ572" s="57">
        <v>0</v>
      </c>
      <c r="AR572" s="57">
        <v>0</v>
      </c>
      <c r="AS572" s="57">
        <v>0</v>
      </c>
      <c r="AT572" s="57">
        <v>0</v>
      </c>
      <c r="AU572" s="57">
        <v>0</v>
      </c>
      <c r="AV572" s="58">
        <v>0</v>
      </c>
      <c r="AW572" s="58">
        <v>0</v>
      </c>
      <c r="AX572" s="58">
        <v>0</v>
      </c>
      <c r="AY572" s="57">
        <v>0</v>
      </c>
      <c r="AZ572" s="58">
        <v>0</v>
      </c>
      <c r="BA572" s="58">
        <v>0</v>
      </c>
      <c r="BB572" s="58">
        <v>0</v>
      </c>
      <c r="BC572" s="58">
        <v>0</v>
      </c>
      <c r="BD572" s="58">
        <v>0</v>
      </c>
      <c r="BE572" s="58">
        <v>0</v>
      </c>
      <c r="BF572" s="58">
        <v>0</v>
      </c>
      <c r="BG572" s="72">
        <v>0</v>
      </c>
      <c r="BH572" s="72">
        <v>0</v>
      </c>
      <c r="BI572" s="72">
        <v>0</v>
      </c>
      <c r="BJ572" s="72">
        <v>0</v>
      </c>
      <c r="BK572" s="72">
        <v>0</v>
      </c>
      <c r="BL572" s="72">
        <v>0</v>
      </c>
      <c r="BM572" s="72">
        <v>0</v>
      </c>
      <c r="BN572" s="150" t="s">
        <v>1388</v>
      </c>
      <c r="BO572" s="72" t="s">
        <v>1474</v>
      </c>
    </row>
    <row r="573" spans="1:67" ht="27.6" customHeight="1">
      <c r="A573" s="55">
        <v>564</v>
      </c>
      <c r="B573" s="145" t="s">
        <v>484</v>
      </c>
      <c r="C573" s="147" t="s">
        <v>968</v>
      </c>
      <c r="D573" s="148" t="s">
        <v>645</v>
      </c>
      <c r="E573" s="145">
        <v>12</v>
      </c>
      <c r="F573" s="146" t="s">
        <v>1291</v>
      </c>
      <c r="G573" s="70">
        <v>0</v>
      </c>
      <c r="H573" s="57">
        <v>0</v>
      </c>
      <c r="I573" s="57">
        <v>0</v>
      </c>
      <c r="J573" s="57">
        <v>0</v>
      </c>
      <c r="K573" s="70">
        <v>0</v>
      </c>
      <c r="L573" s="57">
        <v>0</v>
      </c>
      <c r="M573" s="57">
        <v>0</v>
      </c>
      <c r="N573" s="57">
        <v>0</v>
      </c>
      <c r="O573" s="70">
        <v>0</v>
      </c>
      <c r="P573" s="57">
        <v>0</v>
      </c>
      <c r="Q573" s="57">
        <v>0</v>
      </c>
      <c r="R573" s="57">
        <v>0</v>
      </c>
      <c r="S573" s="70">
        <v>30.1</v>
      </c>
      <c r="T573" s="57">
        <v>3085250</v>
      </c>
      <c r="U573" s="57">
        <v>0</v>
      </c>
      <c r="V573" s="57">
        <v>3085250</v>
      </c>
      <c r="W573" s="57"/>
      <c r="X573" s="57"/>
      <c r="Y573" s="57"/>
      <c r="Z573" s="57">
        <v>239000</v>
      </c>
      <c r="AA573" s="57">
        <v>0</v>
      </c>
      <c r="AB573" s="57">
        <v>239000</v>
      </c>
      <c r="AC573" s="59">
        <v>26</v>
      </c>
      <c r="AD573" s="59">
        <v>2</v>
      </c>
      <c r="AE573" s="59">
        <v>0</v>
      </c>
      <c r="AF573" s="59">
        <v>0</v>
      </c>
      <c r="AG573" s="59">
        <v>26</v>
      </c>
      <c r="AH573" s="59">
        <v>2</v>
      </c>
      <c r="AI573" s="57">
        <v>1450000</v>
      </c>
      <c r="AJ573" s="57">
        <v>0</v>
      </c>
      <c r="AK573" s="58">
        <v>1050000</v>
      </c>
      <c r="AL573" s="57">
        <v>400000</v>
      </c>
      <c r="AM573" s="57">
        <v>0</v>
      </c>
      <c r="AN573" s="70">
        <v>210</v>
      </c>
      <c r="AO573" s="70">
        <v>481.6</v>
      </c>
      <c r="AP573" s="70">
        <v>0</v>
      </c>
      <c r="AQ573" s="57">
        <v>38464150</v>
      </c>
      <c r="AR573" s="57">
        <v>0</v>
      </c>
      <c r="AS573" s="57">
        <v>0</v>
      </c>
      <c r="AT573" s="57">
        <v>0</v>
      </c>
      <c r="AU573" s="57">
        <v>21358500</v>
      </c>
      <c r="AV573" s="58">
        <v>17105650</v>
      </c>
      <c r="AW573" s="58">
        <v>0</v>
      </c>
      <c r="AX573" s="58">
        <v>0</v>
      </c>
      <c r="AY573" s="57">
        <v>4000000</v>
      </c>
      <c r="AZ573" s="58">
        <v>0</v>
      </c>
      <c r="BA573" s="58">
        <v>4000000</v>
      </c>
      <c r="BB573" s="58">
        <v>24829900</v>
      </c>
      <c r="BC573" s="58">
        <v>0</v>
      </c>
      <c r="BD573" s="58">
        <v>0</v>
      </c>
      <c r="BE573" s="58">
        <v>24829900</v>
      </c>
      <c r="BF573" s="58">
        <v>0</v>
      </c>
      <c r="BG573" s="72">
        <v>210</v>
      </c>
      <c r="BH573" s="72">
        <v>513.70000000000005</v>
      </c>
      <c r="BI573" s="72">
        <v>303.70000000000005</v>
      </c>
      <c r="BJ573" s="72">
        <v>144.61904761904765</v>
      </c>
      <c r="BK573" s="72">
        <v>511.70000000000005</v>
      </c>
      <c r="BL573" s="72">
        <v>301.70000000000005</v>
      </c>
      <c r="BM573" s="72">
        <v>143.66666666666669</v>
      </c>
      <c r="BN573" s="150" t="s">
        <v>1389</v>
      </c>
      <c r="BO573" s="72" t="s">
        <v>1474</v>
      </c>
    </row>
    <row r="574" spans="1:67" ht="27.6" customHeight="1">
      <c r="A574" s="55">
        <v>565</v>
      </c>
      <c r="B574" s="145" t="s">
        <v>485</v>
      </c>
      <c r="C574" s="147" t="s">
        <v>1111</v>
      </c>
      <c r="D574" s="148" t="s">
        <v>749</v>
      </c>
      <c r="E574" s="145">
        <v>12</v>
      </c>
      <c r="F574" s="146" t="s">
        <v>1291</v>
      </c>
      <c r="G574" s="70">
        <v>0</v>
      </c>
      <c r="H574" s="57">
        <v>0</v>
      </c>
      <c r="I574" s="57">
        <v>0</v>
      </c>
      <c r="J574" s="57">
        <v>0</v>
      </c>
      <c r="K574" s="70">
        <v>0</v>
      </c>
      <c r="L574" s="57">
        <v>0</v>
      </c>
      <c r="M574" s="57">
        <v>0</v>
      </c>
      <c r="N574" s="57">
        <v>0</v>
      </c>
      <c r="O574" s="70">
        <v>0</v>
      </c>
      <c r="P574" s="57">
        <v>0</v>
      </c>
      <c r="Q574" s="57">
        <v>0</v>
      </c>
      <c r="R574" s="57">
        <v>0</v>
      </c>
      <c r="S574" s="70">
        <v>0</v>
      </c>
      <c r="T574" s="57">
        <v>0</v>
      </c>
      <c r="U574" s="57">
        <v>0</v>
      </c>
      <c r="V574" s="57">
        <v>0</v>
      </c>
      <c r="W574" s="57"/>
      <c r="X574" s="57"/>
      <c r="Y574" s="57"/>
      <c r="Z574" s="57">
        <v>136000</v>
      </c>
      <c r="AA574" s="57">
        <v>0</v>
      </c>
      <c r="AB574" s="57">
        <v>136000</v>
      </c>
      <c r="AC574" s="59">
        <v>32</v>
      </c>
      <c r="AD574" s="59">
        <v>3</v>
      </c>
      <c r="AE574" s="59">
        <v>0</v>
      </c>
      <c r="AF574" s="59">
        <v>0</v>
      </c>
      <c r="AG574" s="59">
        <v>32</v>
      </c>
      <c r="AH574" s="59">
        <v>3</v>
      </c>
      <c r="AI574" s="57">
        <v>1850000</v>
      </c>
      <c r="AJ574" s="57">
        <v>0</v>
      </c>
      <c r="AK574" s="58">
        <v>1050000</v>
      </c>
      <c r="AL574" s="57">
        <v>800000</v>
      </c>
      <c r="AM574" s="57">
        <v>0</v>
      </c>
      <c r="AN574" s="70">
        <v>255</v>
      </c>
      <c r="AO574" s="70">
        <v>377.20000000000005</v>
      </c>
      <c r="AP574" s="70">
        <v>16.8</v>
      </c>
      <c r="AQ574" s="57">
        <v>20839160</v>
      </c>
      <c r="AR574" s="57">
        <v>0</v>
      </c>
      <c r="AS574" s="57">
        <v>0</v>
      </c>
      <c r="AT574" s="57">
        <v>0</v>
      </c>
      <c r="AU574" s="57">
        <v>17790650</v>
      </c>
      <c r="AV574" s="58">
        <v>3048510</v>
      </c>
      <c r="AW574" s="58">
        <v>0</v>
      </c>
      <c r="AX574" s="58">
        <v>0</v>
      </c>
      <c r="AY574" s="57">
        <v>0</v>
      </c>
      <c r="AZ574" s="58">
        <v>0</v>
      </c>
      <c r="BA574" s="58">
        <v>0</v>
      </c>
      <c r="BB574" s="58">
        <v>3984510</v>
      </c>
      <c r="BC574" s="58">
        <v>0</v>
      </c>
      <c r="BD574" s="58">
        <v>0</v>
      </c>
      <c r="BE574" s="58">
        <v>3984510</v>
      </c>
      <c r="BF574" s="58">
        <v>0</v>
      </c>
      <c r="BG574" s="72">
        <v>255</v>
      </c>
      <c r="BH574" s="72">
        <v>397.00000000000006</v>
      </c>
      <c r="BI574" s="72">
        <v>142.00000000000006</v>
      </c>
      <c r="BJ574" s="72">
        <v>55.686274509803944</v>
      </c>
      <c r="BK574" s="72">
        <v>394.00000000000006</v>
      </c>
      <c r="BL574" s="72">
        <v>139.00000000000006</v>
      </c>
      <c r="BM574" s="72">
        <v>54.509803921568647</v>
      </c>
      <c r="BN574" s="150" t="s">
        <v>1389</v>
      </c>
      <c r="BO574" s="72" t="s">
        <v>1474</v>
      </c>
    </row>
    <row r="575" spans="1:67" ht="27.6" customHeight="1">
      <c r="A575" s="55">
        <v>566</v>
      </c>
      <c r="B575" s="145" t="s">
        <v>486</v>
      </c>
      <c r="C575" s="147" t="s">
        <v>1109</v>
      </c>
      <c r="D575" s="148" t="s">
        <v>1110</v>
      </c>
      <c r="E575" s="145">
        <v>12</v>
      </c>
      <c r="F575" s="146" t="s">
        <v>1291</v>
      </c>
      <c r="G575" s="70">
        <v>0</v>
      </c>
      <c r="H575" s="57">
        <v>0</v>
      </c>
      <c r="I575" s="57">
        <v>0</v>
      </c>
      <c r="J575" s="57">
        <v>0</v>
      </c>
      <c r="K575" s="70">
        <v>0</v>
      </c>
      <c r="L575" s="57">
        <v>0</v>
      </c>
      <c r="M575" s="57">
        <v>0</v>
      </c>
      <c r="N575" s="57">
        <v>0</v>
      </c>
      <c r="O575" s="70">
        <v>45.300000000000004</v>
      </c>
      <c r="P575" s="57">
        <v>4643250</v>
      </c>
      <c r="Q575" s="57">
        <v>0</v>
      </c>
      <c r="R575" s="57">
        <v>4643250</v>
      </c>
      <c r="S575" s="70">
        <v>0</v>
      </c>
      <c r="T575" s="57">
        <v>0</v>
      </c>
      <c r="U575" s="57">
        <v>0</v>
      </c>
      <c r="V575" s="57">
        <v>0</v>
      </c>
      <c r="W575" s="57"/>
      <c r="X575" s="57"/>
      <c r="Y575" s="57"/>
      <c r="Z575" s="57">
        <v>408000</v>
      </c>
      <c r="AA575" s="57">
        <v>0</v>
      </c>
      <c r="AB575" s="57">
        <v>408000</v>
      </c>
      <c r="AC575" s="59">
        <v>118</v>
      </c>
      <c r="AD575" s="59">
        <v>8</v>
      </c>
      <c r="AE575" s="59">
        <v>0</v>
      </c>
      <c r="AF575" s="59">
        <v>0</v>
      </c>
      <c r="AG575" s="59">
        <v>118</v>
      </c>
      <c r="AH575" s="59">
        <v>8</v>
      </c>
      <c r="AI575" s="57">
        <v>6250000</v>
      </c>
      <c r="AJ575" s="57">
        <v>0</v>
      </c>
      <c r="AK575" s="58">
        <v>2400000</v>
      </c>
      <c r="AL575" s="57">
        <v>3850000</v>
      </c>
      <c r="AM575" s="57">
        <v>0</v>
      </c>
      <c r="AN575" s="70">
        <v>240</v>
      </c>
      <c r="AO575" s="70">
        <v>371.6</v>
      </c>
      <c r="AP575" s="70">
        <v>222</v>
      </c>
      <c r="AQ575" s="57">
        <v>57340275</v>
      </c>
      <c r="AR575" s="57">
        <v>0</v>
      </c>
      <c r="AS575" s="57">
        <v>0</v>
      </c>
      <c r="AT575" s="57">
        <v>0</v>
      </c>
      <c r="AU575" s="57">
        <v>39504850</v>
      </c>
      <c r="AV575" s="58">
        <v>17835425</v>
      </c>
      <c r="AW575" s="58">
        <v>0</v>
      </c>
      <c r="AX575" s="58">
        <v>0</v>
      </c>
      <c r="AY575" s="57">
        <v>0</v>
      </c>
      <c r="AZ575" s="58">
        <v>0</v>
      </c>
      <c r="BA575" s="58">
        <v>0</v>
      </c>
      <c r="BB575" s="58">
        <v>22093425</v>
      </c>
      <c r="BC575" s="58">
        <v>0</v>
      </c>
      <c r="BD575" s="58">
        <v>0</v>
      </c>
      <c r="BE575" s="58">
        <v>22093425</v>
      </c>
      <c r="BF575" s="58">
        <v>0</v>
      </c>
      <c r="BG575" s="72">
        <v>240</v>
      </c>
      <c r="BH575" s="72">
        <v>646.90000000000009</v>
      </c>
      <c r="BI575" s="72">
        <v>406.90000000000009</v>
      </c>
      <c r="BJ575" s="72">
        <v>169.54166666666671</v>
      </c>
      <c r="BK575" s="72">
        <v>638.90000000000009</v>
      </c>
      <c r="BL575" s="72">
        <v>398.90000000000009</v>
      </c>
      <c r="BM575" s="72">
        <v>166.20833333333337</v>
      </c>
      <c r="BN575" s="150" t="s">
        <v>1389</v>
      </c>
      <c r="BO575" s="72" t="s">
        <v>1475</v>
      </c>
    </row>
    <row r="576" spans="1:67" ht="27.6" customHeight="1">
      <c r="A576" s="55">
        <v>567</v>
      </c>
      <c r="B576" s="145" t="s">
        <v>487</v>
      </c>
      <c r="C576" s="147" t="s">
        <v>1112</v>
      </c>
      <c r="D576" s="148" t="s">
        <v>1113</v>
      </c>
      <c r="E576" s="145">
        <v>12</v>
      </c>
      <c r="F576" s="146" t="s">
        <v>1291</v>
      </c>
      <c r="G576" s="70">
        <v>0</v>
      </c>
      <c r="H576" s="57">
        <v>0</v>
      </c>
      <c r="I576" s="57">
        <v>0</v>
      </c>
      <c r="J576" s="57">
        <v>0</v>
      </c>
      <c r="K576" s="70">
        <v>0</v>
      </c>
      <c r="L576" s="57">
        <v>0</v>
      </c>
      <c r="M576" s="57">
        <v>0</v>
      </c>
      <c r="N576" s="57">
        <v>0</v>
      </c>
      <c r="O576" s="70">
        <v>0</v>
      </c>
      <c r="P576" s="57">
        <v>0</v>
      </c>
      <c r="Q576" s="57">
        <v>0</v>
      </c>
      <c r="R576" s="57">
        <v>0</v>
      </c>
      <c r="S576" s="70">
        <v>0</v>
      </c>
      <c r="T576" s="57">
        <v>0</v>
      </c>
      <c r="U576" s="57">
        <v>0</v>
      </c>
      <c r="V576" s="57">
        <v>0</v>
      </c>
      <c r="W576" s="57"/>
      <c r="X576" s="57"/>
      <c r="Y576" s="57"/>
      <c r="Z576" s="57">
        <v>225000</v>
      </c>
      <c r="AA576" s="57">
        <v>0</v>
      </c>
      <c r="AB576" s="57">
        <v>225000</v>
      </c>
      <c r="AC576" s="59">
        <v>0</v>
      </c>
      <c r="AD576" s="59">
        <v>0</v>
      </c>
      <c r="AE576" s="59">
        <v>0</v>
      </c>
      <c r="AF576" s="59">
        <v>0</v>
      </c>
      <c r="AG576" s="59">
        <v>0</v>
      </c>
      <c r="AH576" s="59">
        <v>0</v>
      </c>
      <c r="AI576" s="57">
        <v>0</v>
      </c>
      <c r="AJ576" s="57">
        <v>0</v>
      </c>
      <c r="AK576" s="58">
        <v>0</v>
      </c>
      <c r="AL576" s="57">
        <v>0</v>
      </c>
      <c r="AM576" s="57">
        <v>0</v>
      </c>
      <c r="AN576" s="70">
        <v>277.5</v>
      </c>
      <c r="AO576" s="70">
        <v>280.8</v>
      </c>
      <c r="AP576" s="70">
        <v>0</v>
      </c>
      <c r="AQ576" s="57">
        <v>439530</v>
      </c>
      <c r="AR576" s="57">
        <v>0</v>
      </c>
      <c r="AS576" s="57">
        <v>0</v>
      </c>
      <c r="AT576" s="57">
        <v>0</v>
      </c>
      <c r="AU576" s="57">
        <v>0</v>
      </c>
      <c r="AV576" s="58">
        <v>439530</v>
      </c>
      <c r="AW576" s="58">
        <v>0</v>
      </c>
      <c r="AX576" s="58">
        <v>0</v>
      </c>
      <c r="AY576" s="57">
        <v>0</v>
      </c>
      <c r="AZ576" s="58">
        <v>0</v>
      </c>
      <c r="BA576" s="58">
        <v>0</v>
      </c>
      <c r="BB576" s="58">
        <v>664530</v>
      </c>
      <c r="BC576" s="58">
        <v>0</v>
      </c>
      <c r="BD576" s="58">
        <v>0</v>
      </c>
      <c r="BE576" s="58">
        <v>664530</v>
      </c>
      <c r="BF576" s="58">
        <v>0</v>
      </c>
      <c r="BG576" s="72">
        <v>277.5</v>
      </c>
      <c r="BH576" s="72">
        <v>280.8</v>
      </c>
      <c r="BI576" s="72">
        <v>3.3000000000000114</v>
      </c>
      <c r="BJ576" s="72">
        <v>1.1891891891891933</v>
      </c>
      <c r="BK576" s="72">
        <v>280.8</v>
      </c>
      <c r="BL576" s="72">
        <v>3.3000000000000114</v>
      </c>
      <c r="BM576" s="72">
        <v>1.1891891891891933</v>
      </c>
      <c r="BN576" s="150" t="s">
        <v>1389</v>
      </c>
      <c r="BO576" s="72" t="s">
        <v>1474</v>
      </c>
    </row>
    <row r="577" spans="1:67" ht="27.6" customHeight="1">
      <c r="A577" s="55">
        <v>568</v>
      </c>
      <c r="B577" s="145" t="s">
        <v>488</v>
      </c>
      <c r="C577" s="147" t="s">
        <v>678</v>
      </c>
      <c r="D577" s="148" t="s">
        <v>744</v>
      </c>
      <c r="E577" s="145">
        <v>12</v>
      </c>
      <c r="F577" s="146" t="s">
        <v>1291</v>
      </c>
      <c r="G577" s="70">
        <v>0</v>
      </c>
      <c r="H577" s="57">
        <v>0</v>
      </c>
      <c r="I577" s="57">
        <v>0</v>
      </c>
      <c r="J577" s="57">
        <v>0</v>
      </c>
      <c r="K577" s="70">
        <v>0</v>
      </c>
      <c r="L577" s="57">
        <v>0</v>
      </c>
      <c r="M577" s="57">
        <v>0</v>
      </c>
      <c r="N577" s="57">
        <v>0</v>
      </c>
      <c r="O577" s="70">
        <v>0</v>
      </c>
      <c r="P577" s="57">
        <v>0</v>
      </c>
      <c r="Q577" s="57">
        <v>0</v>
      </c>
      <c r="R577" s="57">
        <v>0</v>
      </c>
      <c r="S577" s="70">
        <v>30.7</v>
      </c>
      <c r="T577" s="57">
        <v>3146750</v>
      </c>
      <c r="U577" s="57">
        <v>0</v>
      </c>
      <c r="V577" s="57">
        <v>3146750</v>
      </c>
      <c r="W577" s="57"/>
      <c r="X577" s="57"/>
      <c r="Y577" s="57"/>
      <c r="Z577" s="57">
        <v>112500</v>
      </c>
      <c r="AA577" s="57">
        <v>0</v>
      </c>
      <c r="AB577" s="57">
        <v>112500</v>
      </c>
      <c r="AC577" s="59">
        <v>6</v>
      </c>
      <c r="AD577" s="59">
        <v>1</v>
      </c>
      <c r="AE577" s="59">
        <v>6</v>
      </c>
      <c r="AF577" s="59">
        <v>1</v>
      </c>
      <c r="AG577" s="59">
        <v>0</v>
      </c>
      <c r="AH577" s="59">
        <v>0</v>
      </c>
      <c r="AI577" s="57">
        <v>0</v>
      </c>
      <c r="AJ577" s="57">
        <v>0</v>
      </c>
      <c r="AK577" s="58">
        <v>0</v>
      </c>
      <c r="AL577" s="57">
        <v>0</v>
      </c>
      <c r="AM577" s="57">
        <v>0</v>
      </c>
      <c r="AN577" s="70">
        <v>200</v>
      </c>
      <c r="AO577" s="70">
        <v>176.10000000000002</v>
      </c>
      <c r="AP577" s="70">
        <v>0</v>
      </c>
      <c r="AQ577" s="57">
        <v>0</v>
      </c>
      <c r="AR577" s="57">
        <v>0</v>
      </c>
      <c r="AS577" s="57">
        <v>0</v>
      </c>
      <c r="AT577" s="57">
        <v>0</v>
      </c>
      <c r="AU577" s="57">
        <v>0</v>
      </c>
      <c r="AV577" s="58">
        <v>0</v>
      </c>
      <c r="AW577" s="58">
        <v>0</v>
      </c>
      <c r="AX577" s="58">
        <v>0</v>
      </c>
      <c r="AY577" s="57">
        <v>0</v>
      </c>
      <c r="AZ577" s="58">
        <v>0</v>
      </c>
      <c r="BA577" s="58">
        <v>0</v>
      </c>
      <c r="BB577" s="58">
        <v>3259250</v>
      </c>
      <c r="BC577" s="58">
        <v>0</v>
      </c>
      <c r="BD577" s="58">
        <v>0</v>
      </c>
      <c r="BE577" s="58">
        <v>3259250</v>
      </c>
      <c r="BF577" s="58">
        <v>0</v>
      </c>
      <c r="BG577" s="72">
        <v>200</v>
      </c>
      <c r="BH577" s="72">
        <v>207.8</v>
      </c>
      <c r="BI577" s="72">
        <v>7.8000000000000114</v>
      </c>
      <c r="BJ577" s="72">
        <v>3.9000000000000057</v>
      </c>
      <c r="BK577" s="72">
        <v>206.8</v>
      </c>
      <c r="BL577" s="72">
        <v>6.8000000000000114</v>
      </c>
      <c r="BM577" s="72">
        <v>3.4000000000000057</v>
      </c>
      <c r="BN577" s="150" t="s">
        <v>1389</v>
      </c>
      <c r="BO577" s="72" t="s">
        <v>1474</v>
      </c>
    </row>
    <row r="578" spans="1:67" ht="27.6" customHeight="1">
      <c r="A578" s="55">
        <v>569</v>
      </c>
      <c r="B578" s="145" t="s">
        <v>535</v>
      </c>
      <c r="C578" s="147" t="s">
        <v>1464</v>
      </c>
      <c r="D578" s="148" t="s">
        <v>1114</v>
      </c>
      <c r="E578" s="145">
        <v>14</v>
      </c>
      <c r="F578" s="146" t="s">
        <v>1292</v>
      </c>
      <c r="G578" s="70">
        <v>0</v>
      </c>
      <c r="H578" s="57">
        <v>0</v>
      </c>
      <c r="I578" s="57">
        <v>0</v>
      </c>
      <c r="J578" s="57">
        <v>0</v>
      </c>
      <c r="K578" s="70">
        <v>0</v>
      </c>
      <c r="L578" s="57">
        <v>0</v>
      </c>
      <c r="M578" s="57">
        <v>0</v>
      </c>
      <c r="N578" s="57">
        <v>0</v>
      </c>
      <c r="O578" s="70">
        <v>30.1</v>
      </c>
      <c r="P578" s="57">
        <v>3085250</v>
      </c>
      <c r="Q578" s="57">
        <v>0</v>
      </c>
      <c r="R578" s="57">
        <v>3085250</v>
      </c>
      <c r="S578" s="70">
        <v>30.1</v>
      </c>
      <c r="T578" s="57">
        <v>3085250</v>
      </c>
      <c r="U578" s="57">
        <v>0</v>
      </c>
      <c r="V578" s="57">
        <v>3085250</v>
      </c>
      <c r="W578" s="57"/>
      <c r="X578" s="57"/>
      <c r="Y578" s="57"/>
      <c r="Z578" s="57">
        <v>239000</v>
      </c>
      <c r="AA578" s="57">
        <v>0</v>
      </c>
      <c r="AB578" s="57">
        <v>239000</v>
      </c>
      <c r="AC578" s="59">
        <v>20</v>
      </c>
      <c r="AD578" s="59">
        <v>1</v>
      </c>
      <c r="AE578" s="59">
        <v>0</v>
      </c>
      <c r="AF578" s="59">
        <v>0</v>
      </c>
      <c r="AG578" s="59">
        <v>20</v>
      </c>
      <c r="AH578" s="59">
        <v>1</v>
      </c>
      <c r="AI578" s="57">
        <v>1050000</v>
      </c>
      <c r="AJ578" s="57">
        <v>0</v>
      </c>
      <c r="AK578" s="58">
        <v>0</v>
      </c>
      <c r="AL578" s="57">
        <v>1050000</v>
      </c>
      <c r="AM578" s="57">
        <v>0</v>
      </c>
      <c r="AN578" s="70">
        <v>105</v>
      </c>
      <c r="AO578" s="70">
        <v>151.4</v>
      </c>
      <c r="AP578" s="70">
        <v>0</v>
      </c>
      <c r="AQ578" s="57">
        <v>4264260</v>
      </c>
      <c r="AR578" s="57">
        <v>0</v>
      </c>
      <c r="AS578" s="57">
        <v>0</v>
      </c>
      <c r="AT578" s="57">
        <v>0</v>
      </c>
      <c r="AU578" s="57">
        <v>0</v>
      </c>
      <c r="AV578" s="58">
        <v>4264260</v>
      </c>
      <c r="AW578" s="58">
        <v>0</v>
      </c>
      <c r="AX578" s="58">
        <v>0</v>
      </c>
      <c r="AY578" s="57">
        <v>0</v>
      </c>
      <c r="AZ578" s="58">
        <v>0</v>
      </c>
      <c r="BA578" s="58">
        <v>0</v>
      </c>
      <c r="BB578" s="58">
        <v>8638510</v>
      </c>
      <c r="BC578" s="58">
        <v>0</v>
      </c>
      <c r="BD578" s="58">
        <v>0</v>
      </c>
      <c r="BE578" s="58">
        <v>8638510</v>
      </c>
      <c r="BF578" s="58">
        <v>0</v>
      </c>
      <c r="BG578" s="72">
        <v>105</v>
      </c>
      <c r="BH578" s="72">
        <v>212.60000000000002</v>
      </c>
      <c r="BI578" s="72">
        <v>107.60000000000002</v>
      </c>
      <c r="BJ578" s="72">
        <v>102.4761904761905</v>
      </c>
      <c r="BK578" s="72">
        <v>211.60000000000002</v>
      </c>
      <c r="BL578" s="72">
        <v>106.60000000000002</v>
      </c>
      <c r="BM578" s="72">
        <v>101.52380952380955</v>
      </c>
      <c r="BN578" s="150" t="s">
        <v>1390</v>
      </c>
      <c r="BO578" s="72" t="s">
        <v>1474</v>
      </c>
    </row>
    <row r="579" spans="1:67" ht="27.6" customHeight="1">
      <c r="A579" s="55">
        <v>570</v>
      </c>
      <c r="B579" s="145" t="s">
        <v>537</v>
      </c>
      <c r="C579" s="147" t="s">
        <v>729</v>
      </c>
      <c r="D579" s="148" t="s">
        <v>679</v>
      </c>
      <c r="E579" s="145">
        <v>14</v>
      </c>
      <c r="F579" s="146" t="s">
        <v>1292</v>
      </c>
      <c r="G579" s="70">
        <v>0</v>
      </c>
      <c r="H579" s="57">
        <v>0</v>
      </c>
      <c r="I579" s="57">
        <v>0</v>
      </c>
      <c r="J579" s="57">
        <v>0</v>
      </c>
      <c r="K579" s="70">
        <v>0</v>
      </c>
      <c r="L579" s="57">
        <v>0</v>
      </c>
      <c r="M579" s="57">
        <v>0</v>
      </c>
      <c r="N579" s="57">
        <v>0</v>
      </c>
      <c r="O579" s="70">
        <v>75.199999999999989</v>
      </c>
      <c r="P579" s="57">
        <v>7707999.9999999991</v>
      </c>
      <c r="Q579" s="57">
        <v>0</v>
      </c>
      <c r="R579" s="57">
        <v>7708000</v>
      </c>
      <c r="S579" s="70">
        <v>0</v>
      </c>
      <c r="T579" s="57">
        <v>0</v>
      </c>
      <c r="U579" s="57">
        <v>0</v>
      </c>
      <c r="V579" s="57">
        <v>0</v>
      </c>
      <c r="W579" s="57"/>
      <c r="X579" s="57"/>
      <c r="Y579" s="57"/>
      <c r="Z579" s="57">
        <v>0</v>
      </c>
      <c r="AA579" s="57">
        <v>0</v>
      </c>
      <c r="AB579" s="57">
        <v>0</v>
      </c>
      <c r="AC579" s="59">
        <v>20</v>
      </c>
      <c r="AD579" s="59">
        <v>1</v>
      </c>
      <c r="AE579" s="59">
        <v>20</v>
      </c>
      <c r="AF579" s="59">
        <v>1</v>
      </c>
      <c r="AG579" s="59">
        <v>0</v>
      </c>
      <c r="AH579" s="59">
        <v>0</v>
      </c>
      <c r="AI579" s="57">
        <v>0</v>
      </c>
      <c r="AJ579" s="57">
        <v>0</v>
      </c>
      <c r="AK579" s="58">
        <v>0</v>
      </c>
      <c r="AL579" s="57">
        <v>0</v>
      </c>
      <c r="AM579" s="57">
        <v>0</v>
      </c>
      <c r="AN579" s="70">
        <v>300</v>
      </c>
      <c r="AO579" s="70">
        <v>177.8</v>
      </c>
      <c r="AP579" s="70">
        <v>41</v>
      </c>
      <c r="AQ579" s="57">
        <v>0</v>
      </c>
      <c r="AR579" s="57">
        <v>0</v>
      </c>
      <c r="AS579" s="57">
        <v>0</v>
      </c>
      <c r="AT579" s="57">
        <v>0</v>
      </c>
      <c r="AU579" s="57">
        <v>0</v>
      </c>
      <c r="AV579" s="58">
        <v>0</v>
      </c>
      <c r="AW579" s="58">
        <v>0</v>
      </c>
      <c r="AX579" s="58">
        <v>0</v>
      </c>
      <c r="AY579" s="57">
        <v>0</v>
      </c>
      <c r="AZ579" s="58">
        <v>0</v>
      </c>
      <c r="BA579" s="58">
        <v>0</v>
      </c>
      <c r="BB579" s="58">
        <v>0</v>
      </c>
      <c r="BC579" s="58">
        <v>0</v>
      </c>
      <c r="BD579" s="58">
        <v>0</v>
      </c>
      <c r="BE579" s="58">
        <v>0</v>
      </c>
      <c r="BF579" s="58">
        <v>0</v>
      </c>
      <c r="BG579" s="72">
        <v>300</v>
      </c>
      <c r="BH579" s="72">
        <v>295</v>
      </c>
      <c r="BI579" s="72">
        <v>0</v>
      </c>
      <c r="BJ579" s="72">
        <v>0</v>
      </c>
      <c r="BK579" s="72">
        <v>294</v>
      </c>
      <c r="BL579" s="72">
        <v>0</v>
      </c>
      <c r="BM579" s="72">
        <v>0</v>
      </c>
      <c r="BN579" s="150" t="s">
        <v>1390</v>
      </c>
      <c r="BO579" s="72" t="s">
        <v>1474</v>
      </c>
    </row>
    <row r="580" spans="1:67" ht="27.6" customHeight="1">
      <c r="A580" s="55">
        <v>571</v>
      </c>
      <c r="B580" s="145" t="s">
        <v>538</v>
      </c>
      <c r="C580" s="147" t="s">
        <v>1024</v>
      </c>
      <c r="D580" s="148" t="s">
        <v>1115</v>
      </c>
      <c r="E580" s="145">
        <v>14</v>
      </c>
      <c r="F580" s="146" t="s">
        <v>1292</v>
      </c>
      <c r="G580" s="70">
        <v>0</v>
      </c>
      <c r="H580" s="57">
        <v>0</v>
      </c>
      <c r="I580" s="57">
        <v>0</v>
      </c>
      <c r="J580" s="57">
        <v>0</v>
      </c>
      <c r="K580" s="70">
        <v>5</v>
      </c>
      <c r="L580" s="57">
        <v>512500</v>
      </c>
      <c r="M580" s="57">
        <v>0</v>
      </c>
      <c r="N580" s="57">
        <v>512500</v>
      </c>
      <c r="O580" s="70">
        <v>0</v>
      </c>
      <c r="P580" s="57">
        <v>0</v>
      </c>
      <c r="Q580" s="57">
        <v>0</v>
      </c>
      <c r="R580" s="57">
        <v>0</v>
      </c>
      <c r="S580" s="70">
        <v>0</v>
      </c>
      <c r="T580" s="57">
        <v>0</v>
      </c>
      <c r="U580" s="57">
        <v>0</v>
      </c>
      <c r="V580" s="57">
        <v>0</v>
      </c>
      <c r="W580" s="57"/>
      <c r="X580" s="57"/>
      <c r="Y580" s="57"/>
      <c r="Z580" s="57">
        <v>0</v>
      </c>
      <c r="AA580" s="57">
        <v>0</v>
      </c>
      <c r="AB580" s="57">
        <v>0</v>
      </c>
      <c r="AC580" s="59">
        <v>32</v>
      </c>
      <c r="AD580" s="59">
        <v>2</v>
      </c>
      <c r="AE580" s="59">
        <v>0</v>
      </c>
      <c r="AF580" s="59">
        <v>0</v>
      </c>
      <c r="AG580" s="59">
        <v>32</v>
      </c>
      <c r="AH580" s="59">
        <v>2</v>
      </c>
      <c r="AI580" s="57">
        <v>1650000</v>
      </c>
      <c r="AJ580" s="57">
        <v>0</v>
      </c>
      <c r="AK580" s="58">
        <v>600000</v>
      </c>
      <c r="AL580" s="57">
        <v>1050000</v>
      </c>
      <c r="AM580" s="57">
        <v>0</v>
      </c>
      <c r="AN580" s="70">
        <v>255</v>
      </c>
      <c r="AO580" s="70">
        <v>168.7</v>
      </c>
      <c r="AP580" s="70">
        <v>113.9</v>
      </c>
      <c r="AQ580" s="57">
        <v>2694100</v>
      </c>
      <c r="AR580" s="57">
        <v>0</v>
      </c>
      <c r="AS580" s="57">
        <v>0</v>
      </c>
      <c r="AT580" s="57">
        <v>0</v>
      </c>
      <c r="AU580" s="57">
        <v>0</v>
      </c>
      <c r="AV580" s="58">
        <v>2694100</v>
      </c>
      <c r="AW580" s="58">
        <v>0</v>
      </c>
      <c r="AX580" s="58">
        <v>0</v>
      </c>
      <c r="AY580" s="57">
        <v>0</v>
      </c>
      <c r="AZ580" s="58">
        <v>0</v>
      </c>
      <c r="BA580" s="58">
        <v>0</v>
      </c>
      <c r="BB580" s="58">
        <v>4256600</v>
      </c>
      <c r="BC580" s="58">
        <v>0</v>
      </c>
      <c r="BD580" s="58">
        <v>0</v>
      </c>
      <c r="BE580" s="58">
        <v>4256600</v>
      </c>
      <c r="BF580" s="58">
        <v>0</v>
      </c>
      <c r="BG580" s="72">
        <v>255</v>
      </c>
      <c r="BH580" s="72">
        <v>289.60000000000002</v>
      </c>
      <c r="BI580" s="72">
        <v>34.600000000000023</v>
      </c>
      <c r="BJ580" s="72">
        <v>13.568627450980401</v>
      </c>
      <c r="BK580" s="72">
        <v>287.60000000000002</v>
      </c>
      <c r="BL580" s="72">
        <v>32.600000000000023</v>
      </c>
      <c r="BM580" s="72">
        <v>12.784313725490204</v>
      </c>
      <c r="BN580" s="150" t="s">
        <v>1390</v>
      </c>
      <c r="BO580" s="72" t="s">
        <v>1474</v>
      </c>
    </row>
    <row r="581" spans="1:67" ht="27.6" customHeight="1">
      <c r="A581" s="55">
        <v>572</v>
      </c>
      <c r="B581" s="145" t="s">
        <v>545</v>
      </c>
      <c r="C581" s="147" t="s">
        <v>752</v>
      </c>
      <c r="D581" s="148" t="s">
        <v>624</v>
      </c>
      <c r="E581" s="145">
        <v>14</v>
      </c>
      <c r="F581" s="146" t="s">
        <v>1292</v>
      </c>
      <c r="G581" s="70">
        <v>0</v>
      </c>
      <c r="H581" s="57">
        <v>0</v>
      </c>
      <c r="I581" s="57">
        <v>0</v>
      </c>
      <c r="J581" s="57">
        <v>0</v>
      </c>
      <c r="K581" s="70">
        <v>6</v>
      </c>
      <c r="L581" s="57">
        <v>615000</v>
      </c>
      <c r="M581" s="57">
        <v>0</v>
      </c>
      <c r="N581" s="57">
        <v>615000</v>
      </c>
      <c r="O581" s="70">
        <v>0</v>
      </c>
      <c r="P581" s="57">
        <v>0</v>
      </c>
      <c r="Q581" s="57">
        <v>0</v>
      </c>
      <c r="R581" s="57">
        <v>0</v>
      </c>
      <c r="S581" s="70">
        <v>0</v>
      </c>
      <c r="T581" s="57">
        <v>0</v>
      </c>
      <c r="U581" s="57">
        <v>0</v>
      </c>
      <c r="V581" s="57">
        <v>0</v>
      </c>
      <c r="W581" s="57"/>
      <c r="X581" s="57"/>
      <c r="Y581" s="57"/>
      <c r="Z581" s="57">
        <v>225000</v>
      </c>
      <c r="AA581" s="57">
        <v>0</v>
      </c>
      <c r="AB581" s="57">
        <v>225000</v>
      </c>
      <c r="AC581" s="59">
        <v>60</v>
      </c>
      <c r="AD581" s="59">
        <v>3</v>
      </c>
      <c r="AE581" s="59">
        <v>0</v>
      </c>
      <c r="AF581" s="59">
        <v>0</v>
      </c>
      <c r="AG581" s="59">
        <v>60</v>
      </c>
      <c r="AH581" s="59">
        <v>3</v>
      </c>
      <c r="AI581" s="57">
        <v>3050000</v>
      </c>
      <c r="AJ581" s="57">
        <v>0</v>
      </c>
      <c r="AK581" s="58">
        <v>1000000</v>
      </c>
      <c r="AL581" s="57">
        <v>2050000</v>
      </c>
      <c r="AM581" s="57">
        <v>0</v>
      </c>
      <c r="AN581" s="70">
        <v>240</v>
      </c>
      <c r="AO581" s="70">
        <v>196.6</v>
      </c>
      <c r="AP581" s="70">
        <v>96.6</v>
      </c>
      <c r="AQ581" s="57">
        <v>4889430</v>
      </c>
      <c r="AR581" s="57">
        <v>0</v>
      </c>
      <c r="AS581" s="57">
        <v>0</v>
      </c>
      <c r="AT581" s="57">
        <v>0</v>
      </c>
      <c r="AU581" s="57">
        <v>0</v>
      </c>
      <c r="AV581" s="58">
        <v>4889430</v>
      </c>
      <c r="AW581" s="58">
        <v>0</v>
      </c>
      <c r="AX581" s="58">
        <v>0</v>
      </c>
      <c r="AY581" s="57">
        <v>0</v>
      </c>
      <c r="AZ581" s="58">
        <v>0</v>
      </c>
      <c r="BA581" s="58">
        <v>0</v>
      </c>
      <c r="BB581" s="58">
        <v>7779430</v>
      </c>
      <c r="BC581" s="58">
        <v>0</v>
      </c>
      <c r="BD581" s="58">
        <v>0</v>
      </c>
      <c r="BE581" s="58">
        <v>7779430</v>
      </c>
      <c r="BF581" s="58">
        <v>0</v>
      </c>
      <c r="BG581" s="72">
        <v>240</v>
      </c>
      <c r="BH581" s="72">
        <v>302.2</v>
      </c>
      <c r="BI581" s="72">
        <v>62.199999999999989</v>
      </c>
      <c r="BJ581" s="72">
        <v>25.916666666666661</v>
      </c>
      <c r="BK581" s="72">
        <v>299.2</v>
      </c>
      <c r="BL581" s="72">
        <v>59.199999999999989</v>
      </c>
      <c r="BM581" s="72">
        <v>24.666666666666661</v>
      </c>
      <c r="BN581" s="150" t="s">
        <v>1390</v>
      </c>
      <c r="BO581" s="72" t="s">
        <v>1474</v>
      </c>
    </row>
    <row r="582" spans="1:67" ht="27.6" customHeight="1">
      <c r="A582" s="55">
        <v>573</v>
      </c>
      <c r="B582" s="145" t="s">
        <v>539</v>
      </c>
      <c r="C582" s="147" t="s">
        <v>964</v>
      </c>
      <c r="D582" s="148" t="s">
        <v>852</v>
      </c>
      <c r="E582" s="145">
        <v>14</v>
      </c>
      <c r="F582" s="146" t="s">
        <v>1292</v>
      </c>
      <c r="G582" s="70">
        <v>0</v>
      </c>
      <c r="H582" s="57">
        <v>0</v>
      </c>
      <c r="I582" s="57">
        <v>0</v>
      </c>
      <c r="J582" s="57">
        <v>0</v>
      </c>
      <c r="K582" s="70">
        <v>0</v>
      </c>
      <c r="L582" s="57">
        <v>0</v>
      </c>
      <c r="M582" s="57">
        <v>0</v>
      </c>
      <c r="N582" s="57">
        <v>0</v>
      </c>
      <c r="O582" s="70">
        <v>0</v>
      </c>
      <c r="P582" s="57">
        <v>0</v>
      </c>
      <c r="Q582" s="57">
        <v>0</v>
      </c>
      <c r="R582" s="57">
        <v>0</v>
      </c>
      <c r="S582" s="70">
        <v>30.1</v>
      </c>
      <c r="T582" s="57">
        <v>3085250</v>
      </c>
      <c r="U582" s="57">
        <v>0</v>
      </c>
      <c r="V582" s="57">
        <v>3085250</v>
      </c>
      <c r="W582" s="57"/>
      <c r="X582" s="57"/>
      <c r="Y582" s="57"/>
      <c r="Z582" s="57">
        <v>450000</v>
      </c>
      <c r="AA582" s="57">
        <v>0</v>
      </c>
      <c r="AB582" s="57">
        <v>450000</v>
      </c>
      <c r="AC582" s="59">
        <v>20</v>
      </c>
      <c r="AD582" s="59">
        <v>1</v>
      </c>
      <c r="AE582" s="59">
        <v>0</v>
      </c>
      <c r="AF582" s="59">
        <v>0</v>
      </c>
      <c r="AG582" s="59">
        <v>20</v>
      </c>
      <c r="AH582" s="59">
        <v>1</v>
      </c>
      <c r="AI582" s="57">
        <v>1050000</v>
      </c>
      <c r="AJ582" s="57">
        <v>0</v>
      </c>
      <c r="AK582" s="58">
        <v>0</v>
      </c>
      <c r="AL582" s="57">
        <v>1050000</v>
      </c>
      <c r="AM582" s="57">
        <v>0</v>
      </c>
      <c r="AN582" s="70">
        <v>105</v>
      </c>
      <c r="AO582" s="70">
        <v>154.1</v>
      </c>
      <c r="AP582" s="70">
        <v>0</v>
      </c>
      <c r="AQ582" s="57">
        <v>4512690</v>
      </c>
      <c r="AR582" s="57">
        <v>0</v>
      </c>
      <c r="AS582" s="57">
        <v>0</v>
      </c>
      <c r="AT582" s="57">
        <v>0</v>
      </c>
      <c r="AU582" s="57">
        <v>0</v>
      </c>
      <c r="AV582" s="58">
        <v>4512690</v>
      </c>
      <c r="AW582" s="58">
        <v>0</v>
      </c>
      <c r="AX582" s="58">
        <v>0</v>
      </c>
      <c r="AY582" s="57">
        <v>0</v>
      </c>
      <c r="AZ582" s="58">
        <v>0</v>
      </c>
      <c r="BA582" s="58">
        <v>0</v>
      </c>
      <c r="BB582" s="58">
        <v>9097940</v>
      </c>
      <c r="BC582" s="58">
        <v>0</v>
      </c>
      <c r="BD582" s="58">
        <v>0</v>
      </c>
      <c r="BE582" s="58">
        <v>9097940</v>
      </c>
      <c r="BF582" s="58">
        <v>0</v>
      </c>
      <c r="BG582" s="72">
        <v>105</v>
      </c>
      <c r="BH582" s="72">
        <v>185.2</v>
      </c>
      <c r="BI582" s="72">
        <v>80.199999999999989</v>
      </c>
      <c r="BJ582" s="72">
        <v>76.380952380952365</v>
      </c>
      <c r="BK582" s="72">
        <v>184.2</v>
      </c>
      <c r="BL582" s="72">
        <v>79.199999999999989</v>
      </c>
      <c r="BM582" s="72">
        <v>75.428571428571416</v>
      </c>
      <c r="BN582" s="150" t="s">
        <v>1390</v>
      </c>
      <c r="BO582" s="72" t="s">
        <v>1474</v>
      </c>
    </row>
    <row r="583" spans="1:67" ht="27.6" customHeight="1">
      <c r="A583" s="55">
        <v>574</v>
      </c>
      <c r="B583" s="145" t="s">
        <v>540</v>
      </c>
      <c r="C583" s="147" t="s">
        <v>612</v>
      </c>
      <c r="D583" s="148" t="s">
        <v>709</v>
      </c>
      <c r="E583" s="145">
        <v>14</v>
      </c>
      <c r="F583" s="146" t="s">
        <v>1292</v>
      </c>
      <c r="G583" s="70">
        <v>0</v>
      </c>
      <c r="H583" s="57">
        <v>0</v>
      </c>
      <c r="I583" s="57">
        <v>0</v>
      </c>
      <c r="J583" s="57">
        <v>0</v>
      </c>
      <c r="K583" s="70">
        <v>0</v>
      </c>
      <c r="L583" s="57">
        <v>0</v>
      </c>
      <c r="M583" s="57">
        <v>0</v>
      </c>
      <c r="N583" s="57">
        <v>0</v>
      </c>
      <c r="O583" s="70">
        <v>45.1</v>
      </c>
      <c r="P583" s="57">
        <v>4622750</v>
      </c>
      <c r="Q583" s="57">
        <v>0</v>
      </c>
      <c r="R583" s="57">
        <v>4622750</v>
      </c>
      <c r="S583" s="70">
        <v>0</v>
      </c>
      <c r="T583" s="57">
        <v>0</v>
      </c>
      <c r="U583" s="57">
        <v>0</v>
      </c>
      <c r="V583" s="57">
        <v>0</v>
      </c>
      <c r="W583" s="57"/>
      <c r="X583" s="57"/>
      <c r="Y583" s="57"/>
      <c r="Z583" s="57">
        <v>225000</v>
      </c>
      <c r="AA583" s="57">
        <v>0</v>
      </c>
      <c r="AB583" s="57">
        <v>225000</v>
      </c>
      <c r="AC583" s="59">
        <v>20</v>
      </c>
      <c r="AD583" s="59">
        <v>2</v>
      </c>
      <c r="AE583" s="59">
        <v>0</v>
      </c>
      <c r="AF583" s="59">
        <v>0</v>
      </c>
      <c r="AG583" s="59">
        <v>20</v>
      </c>
      <c r="AH583" s="59">
        <v>2</v>
      </c>
      <c r="AI583" s="57">
        <v>1050000</v>
      </c>
      <c r="AJ583" s="57">
        <v>0</v>
      </c>
      <c r="AK583" s="58">
        <v>0</v>
      </c>
      <c r="AL583" s="57">
        <v>1050000</v>
      </c>
      <c r="AM583" s="57">
        <v>0</v>
      </c>
      <c r="AN583" s="70">
        <v>180</v>
      </c>
      <c r="AO583" s="70">
        <v>191</v>
      </c>
      <c r="AP583" s="70">
        <v>0</v>
      </c>
      <c r="AQ583" s="57">
        <v>1011465</v>
      </c>
      <c r="AR583" s="57">
        <v>0</v>
      </c>
      <c r="AS583" s="57">
        <v>0</v>
      </c>
      <c r="AT583" s="57">
        <v>0</v>
      </c>
      <c r="AU583" s="57">
        <v>0</v>
      </c>
      <c r="AV583" s="58">
        <v>1011465</v>
      </c>
      <c r="AW583" s="58">
        <v>0</v>
      </c>
      <c r="AX583" s="58">
        <v>0</v>
      </c>
      <c r="AY583" s="57">
        <v>0</v>
      </c>
      <c r="AZ583" s="58">
        <v>0</v>
      </c>
      <c r="BA583" s="58">
        <v>0</v>
      </c>
      <c r="BB583" s="58">
        <v>2286465</v>
      </c>
      <c r="BC583" s="58">
        <v>0</v>
      </c>
      <c r="BD583" s="58">
        <v>0</v>
      </c>
      <c r="BE583" s="58">
        <v>2286465</v>
      </c>
      <c r="BF583" s="58">
        <v>0</v>
      </c>
      <c r="BG583" s="72">
        <v>180</v>
      </c>
      <c r="BH583" s="72">
        <v>238.1</v>
      </c>
      <c r="BI583" s="72">
        <v>58.099999999999994</v>
      </c>
      <c r="BJ583" s="72">
        <v>32.277777777777771</v>
      </c>
      <c r="BK583" s="72">
        <v>236.1</v>
      </c>
      <c r="BL583" s="72">
        <v>56.099999999999994</v>
      </c>
      <c r="BM583" s="72">
        <v>31.166666666666664</v>
      </c>
      <c r="BN583" s="150" t="s">
        <v>1390</v>
      </c>
      <c r="BO583" s="72" t="s">
        <v>1474</v>
      </c>
    </row>
    <row r="584" spans="1:67" ht="27.6" customHeight="1">
      <c r="A584" s="55">
        <v>575</v>
      </c>
      <c r="B584" s="145" t="s">
        <v>541</v>
      </c>
      <c r="C584" s="147" t="s">
        <v>1116</v>
      </c>
      <c r="D584" s="148" t="s">
        <v>1117</v>
      </c>
      <c r="E584" s="145">
        <v>14</v>
      </c>
      <c r="F584" s="146" t="s">
        <v>1293</v>
      </c>
      <c r="G584" s="70">
        <v>0</v>
      </c>
      <c r="H584" s="57">
        <v>0</v>
      </c>
      <c r="I584" s="57">
        <v>0</v>
      </c>
      <c r="J584" s="57">
        <v>0</v>
      </c>
      <c r="K584" s="70">
        <v>0</v>
      </c>
      <c r="L584" s="57">
        <v>0</v>
      </c>
      <c r="M584" s="57">
        <v>0</v>
      </c>
      <c r="N584" s="57">
        <v>0</v>
      </c>
      <c r="O584" s="70">
        <v>150.59999999999997</v>
      </c>
      <c r="P584" s="57">
        <v>15436499.999999996</v>
      </c>
      <c r="Q584" s="57">
        <v>0</v>
      </c>
      <c r="R584" s="57">
        <v>15436500</v>
      </c>
      <c r="S584" s="70">
        <v>0</v>
      </c>
      <c r="T584" s="57">
        <v>0</v>
      </c>
      <c r="U584" s="57">
        <v>0</v>
      </c>
      <c r="V584" s="57">
        <v>0</v>
      </c>
      <c r="W584" s="57"/>
      <c r="X584" s="57"/>
      <c r="Y584" s="57"/>
      <c r="Z584" s="57">
        <v>0</v>
      </c>
      <c r="AA584" s="57">
        <v>0</v>
      </c>
      <c r="AB584" s="57">
        <v>0</v>
      </c>
      <c r="AC584" s="59">
        <v>234</v>
      </c>
      <c r="AD584" s="59">
        <v>11</v>
      </c>
      <c r="AE584" s="59">
        <v>0</v>
      </c>
      <c r="AF584" s="59">
        <v>0</v>
      </c>
      <c r="AG584" s="59">
        <v>234</v>
      </c>
      <c r="AH584" s="59">
        <v>11</v>
      </c>
      <c r="AI584" s="57">
        <v>11800000</v>
      </c>
      <c r="AJ584" s="57">
        <v>0</v>
      </c>
      <c r="AK584" s="58">
        <v>6400000</v>
      </c>
      <c r="AL584" s="57">
        <v>5400000</v>
      </c>
      <c r="AM584" s="57">
        <v>0</v>
      </c>
      <c r="AN584" s="70">
        <v>180</v>
      </c>
      <c r="AO584" s="70">
        <v>116.89999999999999</v>
      </c>
      <c r="AP584" s="70">
        <v>256.5</v>
      </c>
      <c r="AQ584" s="57">
        <v>32974700</v>
      </c>
      <c r="AR584" s="57">
        <v>0</v>
      </c>
      <c r="AS584" s="57">
        <v>0</v>
      </c>
      <c r="AT584" s="57">
        <v>0</v>
      </c>
      <c r="AU584" s="57">
        <v>6837050</v>
      </c>
      <c r="AV584" s="58">
        <v>26137650</v>
      </c>
      <c r="AW584" s="58">
        <v>0</v>
      </c>
      <c r="AX584" s="58">
        <v>0</v>
      </c>
      <c r="AY584" s="57">
        <v>0</v>
      </c>
      <c r="AZ584" s="58">
        <v>0</v>
      </c>
      <c r="BA584" s="58">
        <v>0</v>
      </c>
      <c r="BB584" s="58">
        <v>31537650</v>
      </c>
      <c r="BC584" s="58">
        <v>0</v>
      </c>
      <c r="BD584" s="58">
        <v>0</v>
      </c>
      <c r="BE584" s="58">
        <v>31537650</v>
      </c>
      <c r="BF584" s="58">
        <v>0</v>
      </c>
      <c r="BG584" s="72">
        <v>180</v>
      </c>
      <c r="BH584" s="72">
        <v>535</v>
      </c>
      <c r="BI584" s="72">
        <v>355</v>
      </c>
      <c r="BJ584" s="72">
        <v>197.22222222222223</v>
      </c>
      <c r="BK584" s="72">
        <v>524</v>
      </c>
      <c r="BL584" s="72">
        <v>344</v>
      </c>
      <c r="BM584" s="72">
        <v>191.11111111111111</v>
      </c>
      <c r="BN584" s="150" t="s">
        <v>1391</v>
      </c>
      <c r="BO584" s="72" t="s">
        <v>1474</v>
      </c>
    </row>
    <row r="585" spans="1:67" ht="27.6" customHeight="1">
      <c r="A585" s="55">
        <v>576</v>
      </c>
      <c r="B585" s="145" t="s">
        <v>542</v>
      </c>
      <c r="C585" s="147" t="s">
        <v>1118</v>
      </c>
      <c r="D585" s="148" t="s">
        <v>967</v>
      </c>
      <c r="E585" s="145">
        <v>14</v>
      </c>
      <c r="F585" s="146" t="s">
        <v>1293</v>
      </c>
      <c r="G585" s="70">
        <v>0</v>
      </c>
      <c r="H585" s="57">
        <v>0</v>
      </c>
      <c r="I585" s="57">
        <v>0</v>
      </c>
      <c r="J585" s="57">
        <v>0</v>
      </c>
      <c r="K585" s="70">
        <v>0</v>
      </c>
      <c r="L585" s="57">
        <v>0</v>
      </c>
      <c r="M585" s="57">
        <v>0</v>
      </c>
      <c r="N585" s="57">
        <v>0</v>
      </c>
      <c r="O585" s="70">
        <v>45.300000000000004</v>
      </c>
      <c r="P585" s="57">
        <v>4643250</v>
      </c>
      <c r="Q585" s="57">
        <v>0</v>
      </c>
      <c r="R585" s="57">
        <v>4643250</v>
      </c>
      <c r="S585" s="70">
        <v>30.3</v>
      </c>
      <c r="T585" s="57">
        <v>3105750</v>
      </c>
      <c r="U585" s="57">
        <v>0</v>
      </c>
      <c r="V585" s="57">
        <v>3105750</v>
      </c>
      <c r="W585" s="57"/>
      <c r="X585" s="57"/>
      <c r="Y585" s="57"/>
      <c r="Z585" s="57">
        <v>0</v>
      </c>
      <c r="AA585" s="57">
        <v>0</v>
      </c>
      <c r="AB585" s="57">
        <v>0</v>
      </c>
      <c r="AC585" s="59">
        <v>220</v>
      </c>
      <c r="AD585" s="59">
        <v>9</v>
      </c>
      <c r="AE585" s="59">
        <v>0</v>
      </c>
      <c r="AF585" s="59">
        <v>0</v>
      </c>
      <c r="AG585" s="59">
        <v>220</v>
      </c>
      <c r="AH585" s="59">
        <v>9</v>
      </c>
      <c r="AI585" s="57">
        <v>11050000</v>
      </c>
      <c r="AJ585" s="57">
        <v>0</v>
      </c>
      <c r="AK585" s="58">
        <v>6000000</v>
      </c>
      <c r="AL585" s="57">
        <v>5050000</v>
      </c>
      <c r="AM585" s="57">
        <v>0</v>
      </c>
      <c r="AN585" s="70">
        <v>210</v>
      </c>
      <c r="AO585" s="70">
        <v>127.39999999999999</v>
      </c>
      <c r="AP585" s="70">
        <v>202.3</v>
      </c>
      <c r="AQ585" s="57">
        <v>19391400</v>
      </c>
      <c r="AR585" s="57">
        <v>0</v>
      </c>
      <c r="AS585" s="57">
        <v>0</v>
      </c>
      <c r="AT585" s="57">
        <v>0</v>
      </c>
      <c r="AU585" s="57">
        <v>0</v>
      </c>
      <c r="AV585" s="58">
        <v>19391400</v>
      </c>
      <c r="AW585" s="58">
        <v>0</v>
      </c>
      <c r="AX585" s="58">
        <v>0</v>
      </c>
      <c r="AY585" s="57">
        <v>0</v>
      </c>
      <c r="AZ585" s="58">
        <v>0</v>
      </c>
      <c r="BA585" s="58">
        <v>0</v>
      </c>
      <c r="BB585" s="58">
        <v>27547150</v>
      </c>
      <c r="BC585" s="58">
        <v>0</v>
      </c>
      <c r="BD585" s="58">
        <v>0</v>
      </c>
      <c r="BE585" s="58">
        <v>27547150</v>
      </c>
      <c r="BF585" s="58">
        <v>0</v>
      </c>
      <c r="BG585" s="72">
        <v>210</v>
      </c>
      <c r="BH585" s="72">
        <v>414.3</v>
      </c>
      <c r="BI585" s="72">
        <v>204.3</v>
      </c>
      <c r="BJ585" s="72">
        <v>97.285714285714292</v>
      </c>
      <c r="BK585" s="72">
        <v>405.3</v>
      </c>
      <c r="BL585" s="72">
        <v>195.3</v>
      </c>
      <c r="BM585" s="72">
        <v>93</v>
      </c>
      <c r="BN585" s="150" t="s">
        <v>1391</v>
      </c>
      <c r="BO585" s="72" t="s">
        <v>1474</v>
      </c>
    </row>
    <row r="586" spans="1:67" ht="27.6" customHeight="1">
      <c r="A586" s="55">
        <v>577</v>
      </c>
      <c r="B586" s="145" t="s">
        <v>543</v>
      </c>
      <c r="C586" s="147" t="s">
        <v>1119</v>
      </c>
      <c r="D586" s="148" t="s">
        <v>1120</v>
      </c>
      <c r="E586" s="145">
        <v>14</v>
      </c>
      <c r="F586" s="146" t="s">
        <v>1293</v>
      </c>
      <c r="G586" s="70">
        <v>0</v>
      </c>
      <c r="H586" s="57">
        <v>0</v>
      </c>
      <c r="I586" s="57">
        <v>0</v>
      </c>
      <c r="J586" s="57">
        <v>0</v>
      </c>
      <c r="K586" s="70">
        <v>10</v>
      </c>
      <c r="L586" s="57">
        <v>1025000</v>
      </c>
      <c r="M586" s="57">
        <v>0</v>
      </c>
      <c r="N586" s="57">
        <v>1025000</v>
      </c>
      <c r="O586" s="70">
        <v>30.1</v>
      </c>
      <c r="P586" s="57">
        <v>3085250</v>
      </c>
      <c r="Q586" s="57">
        <v>0</v>
      </c>
      <c r="R586" s="57">
        <v>3085250</v>
      </c>
      <c r="S586" s="70">
        <v>30.1</v>
      </c>
      <c r="T586" s="57">
        <v>3085250</v>
      </c>
      <c r="U586" s="57">
        <v>0</v>
      </c>
      <c r="V586" s="57">
        <v>3085250</v>
      </c>
      <c r="W586" s="57"/>
      <c r="X586" s="57"/>
      <c r="Y586" s="57"/>
      <c r="Z586" s="57">
        <v>119500</v>
      </c>
      <c r="AA586" s="57">
        <v>0</v>
      </c>
      <c r="AB586" s="57">
        <v>119500</v>
      </c>
      <c r="AC586" s="59">
        <v>20</v>
      </c>
      <c r="AD586" s="59">
        <v>1</v>
      </c>
      <c r="AE586" s="59">
        <v>0</v>
      </c>
      <c r="AF586" s="59">
        <v>0</v>
      </c>
      <c r="AG586" s="59">
        <v>20</v>
      </c>
      <c r="AH586" s="59">
        <v>1</v>
      </c>
      <c r="AI586" s="57">
        <v>1050000</v>
      </c>
      <c r="AJ586" s="57">
        <v>0</v>
      </c>
      <c r="AK586" s="58">
        <v>0</v>
      </c>
      <c r="AL586" s="57">
        <v>1050000</v>
      </c>
      <c r="AM586" s="57">
        <v>0</v>
      </c>
      <c r="AN586" s="70">
        <v>255</v>
      </c>
      <c r="AO586" s="70">
        <v>257.2</v>
      </c>
      <c r="AP586" s="70">
        <v>49.2</v>
      </c>
      <c r="AQ586" s="57">
        <v>7016100</v>
      </c>
      <c r="AR586" s="57">
        <v>0</v>
      </c>
      <c r="AS586" s="57">
        <v>0</v>
      </c>
      <c r="AT586" s="57">
        <v>0</v>
      </c>
      <c r="AU586" s="57">
        <v>0</v>
      </c>
      <c r="AV586" s="58">
        <v>7016100</v>
      </c>
      <c r="AW586" s="58">
        <v>0</v>
      </c>
      <c r="AX586" s="58">
        <v>0</v>
      </c>
      <c r="AY586" s="57">
        <v>0</v>
      </c>
      <c r="AZ586" s="58">
        <v>0</v>
      </c>
      <c r="BA586" s="58">
        <v>0</v>
      </c>
      <c r="BB586" s="58">
        <v>12295850</v>
      </c>
      <c r="BC586" s="58">
        <v>0</v>
      </c>
      <c r="BD586" s="58">
        <v>0</v>
      </c>
      <c r="BE586" s="58">
        <v>12295850</v>
      </c>
      <c r="BF586" s="58">
        <v>0</v>
      </c>
      <c r="BG586" s="72">
        <v>255</v>
      </c>
      <c r="BH586" s="72">
        <v>377.59999999999997</v>
      </c>
      <c r="BI586" s="72">
        <v>122.59999999999997</v>
      </c>
      <c r="BJ586" s="72">
        <v>48.078431372549005</v>
      </c>
      <c r="BK586" s="72">
        <v>376.59999999999997</v>
      </c>
      <c r="BL586" s="72">
        <v>121.59999999999997</v>
      </c>
      <c r="BM586" s="72">
        <v>47.686274509803908</v>
      </c>
      <c r="BN586" s="150" t="s">
        <v>1391</v>
      </c>
      <c r="BO586" s="72" t="s">
        <v>1474</v>
      </c>
    </row>
    <row r="587" spans="1:67" ht="27.6" customHeight="1">
      <c r="A587" s="55">
        <v>578</v>
      </c>
      <c r="B587" s="145" t="s">
        <v>544</v>
      </c>
      <c r="C587" s="147" t="s">
        <v>793</v>
      </c>
      <c r="D587" s="148" t="s">
        <v>613</v>
      </c>
      <c r="E587" s="145">
        <v>14</v>
      </c>
      <c r="F587" s="146" t="s">
        <v>1293</v>
      </c>
      <c r="G587" s="70">
        <v>0</v>
      </c>
      <c r="H587" s="57">
        <v>0</v>
      </c>
      <c r="I587" s="57">
        <v>0</v>
      </c>
      <c r="J587" s="57">
        <v>0</v>
      </c>
      <c r="K587" s="70">
        <v>0.4</v>
      </c>
      <c r="L587" s="57">
        <v>41000</v>
      </c>
      <c r="M587" s="57">
        <v>0</v>
      </c>
      <c r="N587" s="57">
        <v>41000</v>
      </c>
      <c r="O587" s="70">
        <v>75.399999999999991</v>
      </c>
      <c r="P587" s="57">
        <v>7728499.9999999991</v>
      </c>
      <c r="Q587" s="57">
        <v>0</v>
      </c>
      <c r="R587" s="57">
        <v>7728500</v>
      </c>
      <c r="S587" s="70">
        <v>30.3</v>
      </c>
      <c r="T587" s="57">
        <v>3105750</v>
      </c>
      <c r="U587" s="57">
        <v>0</v>
      </c>
      <c r="V587" s="57">
        <v>3105750</v>
      </c>
      <c r="W587" s="57"/>
      <c r="X587" s="57"/>
      <c r="Y587" s="57"/>
      <c r="Z587" s="57">
        <v>112500</v>
      </c>
      <c r="AA587" s="57">
        <v>0</v>
      </c>
      <c r="AB587" s="57">
        <v>112500</v>
      </c>
      <c r="AC587" s="59">
        <v>60</v>
      </c>
      <c r="AD587" s="59">
        <v>2</v>
      </c>
      <c r="AE587" s="59">
        <v>20</v>
      </c>
      <c r="AF587" s="59">
        <v>1</v>
      </c>
      <c r="AG587" s="59">
        <v>40</v>
      </c>
      <c r="AH587" s="59">
        <v>1</v>
      </c>
      <c r="AI587" s="57">
        <v>2000000</v>
      </c>
      <c r="AJ587" s="57">
        <v>0</v>
      </c>
      <c r="AK587" s="58">
        <v>2000000</v>
      </c>
      <c r="AL587" s="57">
        <v>0</v>
      </c>
      <c r="AM587" s="57">
        <v>0</v>
      </c>
      <c r="AN587" s="70">
        <v>287.5</v>
      </c>
      <c r="AO587" s="70">
        <v>243.29999999999998</v>
      </c>
      <c r="AP587" s="70">
        <v>33.9</v>
      </c>
      <c r="AQ587" s="57">
        <v>1324050</v>
      </c>
      <c r="AR587" s="57">
        <v>0</v>
      </c>
      <c r="AS587" s="57">
        <v>0</v>
      </c>
      <c r="AT587" s="57">
        <v>0</v>
      </c>
      <c r="AU587" s="57">
        <v>0</v>
      </c>
      <c r="AV587" s="58">
        <v>1324050</v>
      </c>
      <c r="AW587" s="58">
        <v>0</v>
      </c>
      <c r="AX587" s="58">
        <v>0</v>
      </c>
      <c r="AY587" s="57">
        <v>0</v>
      </c>
      <c r="AZ587" s="58">
        <v>0</v>
      </c>
      <c r="BA587" s="58">
        <v>0</v>
      </c>
      <c r="BB587" s="58">
        <v>4583300</v>
      </c>
      <c r="BC587" s="58">
        <v>0</v>
      </c>
      <c r="BD587" s="58">
        <v>0</v>
      </c>
      <c r="BE587" s="58">
        <v>4583300</v>
      </c>
      <c r="BF587" s="58">
        <v>0</v>
      </c>
      <c r="BG587" s="72">
        <v>287.5</v>
      </c>
      <c r="BH587" s="72">
        <v>385.29999999999995</v>
      </c>
      <c r="BI587" s="72">
        <v>97.799999999999955</v>
      </c>
      <c r="BJ587" s="72">
        <v>34.017391304347811</v>
      </c>
      <c r="BK587" s="72">
        <v>383.29999999999995</v>
      </c>
      <c r="BL587" s="72">
        <v>95.799999999999955</v>
      </c>
      <c r="BM587" s="72">
        <v>33.321739130434771</v>
      </c>
      <c r="BN587" s="150" t="s">
        <v>1391</v>
      </c>
      <c r="BO587" s="72" t="s">
        <v>1474</v>
      </c>
    </row>
    <row r="588" spans="1:67" ht="27.6" customHeight="1">
      <c r="A588" s="55">
        <v>579</v>
      </c>
      <c r="B588" s="145" t="s">
        <v>546</v>
      </c>
      <c r="C588" s="147" t="s">
        <v>1121</v>
      </c>
      <c r="D588" s="148" t="s">
        <v>615</v>
      </c>
      <c r="E588" s="145">
        <v>14</v>
      </c>
      <c r="F588" s="146" t="s">
        <v>1294</v>
      </c>
      <c r="G588" s="70">
        <v>0</v>
      </c>
      <c r="H588" s="57">
        <v>0</v>
      </c>
      <c r="I588" s="57">
        <v>0</v>
      </c>
      <c r="J588" s="57">
        <v>0</v>
      </c>
      <c r="K588" s="70">
        <v>0</v>
      </c>
      <c r="L588" s="57">
        <v>0</v>
      </c>
      <c r="M588" s="57">
        <v>0</v>
      </c>
      <c r="N588" s="57">
        <v>0</v>
      </c>
      <c r="O588" s="70">
        <v>0</v>
      </c>
      <c r="P588" s="57">
        <v>0</v>
      </c>
      <c r="Q588" s="57">
        <v>0</v>
      </c>
      <c r="R588" s="57">
        <v>0</v>
      </c>
      <c r="S588" s="70">
        <v>45.1</v>
      </c>
      <c r="T588" s="57">
        <v>4622750</v>
      </c>
      <c r="U588" s="57">
        <v>0</v>
      </c>
      <c r="V588" s="57">
        <v>4622750</v>
      </c>
      <c r="W588" s="57"/>
      <c r="X588" s="57"/>
      <c r="Y588" s="57"/>
      <c r="Z588" s="57">
        <v>0</v>
      </c>
      <c r="AA588" s="57">
        <v>0</v>
      </c>
      <c r="AB588" s="57">
        <v>0</v>
      </c>
      <c r="AC588" s="59">
        <v>100</v>
      </c>
      <c r="AD588" s="59">
        <v>5</v>
      </c>
      <c r="AE588" s="59">
        <v>0</v>
      </c>
      <c r="AF588" s="59">
        <v>0</v>
      </c>
      <c r="AG588" s="59">
        <v>100</v>
      </c>
      <c r="AH588" s="59">
        <v>5</v>
      </c>
      <c r="AI588" s="57">
        <v>5100000</v>
      </c>
      <c r="AJ588" s="57">
        <v>0</v>
      </c>
      <c r="AK588" s="58">
        <v>500000</v>
      </c>
      <c r="AL588" s="57">
        <v>4600000</v>
      </c>
      <c r="AM588" s="57">
        <v>0</v>
      </c>
      <c r="AN588" s="70">
        <v>210</v>
      </c>
      <c r="AO588" s="70">
        <v>107.5</v>
      </c>
      <c r="AP588" s="70">
        <v>113.5</v>
      </c>
      <c r="AQ588" s="57">
        <v>0</v>
      </c>
      <c r="AR588" s="57">
        <v>0</v>
      </c>
      <c r="AS588" s="57">
        <v>0</v>
      </c>
      <c r="AT588" s="57">
        <v>0</v>
      </c>
      <c r="AU588" s="57">
        <v>0</v>
      </c>
      <c r="AV588" s="58">
        <v>0</v>
      </c>
      <c r="AW588" s="58">
        <v>0</v>
      </c>
      <c r="AX588" s="58">
        <v>0</v>
      </c>
      <c r="AY588" s="57">
        <v>0</v>
      </c>
      <c r="AZ588" s="58">
        <v>0</v>
      </c>
      <c r="BA588" s="58">
        <v>0</v>
      </c>
      <c r="BB588" s="58">
        <v>9222750</v>
      </c>
      <c r="BC588" s="58">
        <v>0</v>
      </c>
      <c r="BD588" s="58">
        <v>0</v>
      </c>
      <c r="BE588" s="58">
        <v>9222750</v>
      </c>
      <c r="BF588" s="58">
        <v>0</v>
      </c>
      <c r="BG588" s="72">
        <v>210</v>
      </c>
      <c r="BH588" s="72">
        <v>271.10000000000002</v>
      </c>
      <c r="BI588" s="72">
        <v>61.100000000000023</v>
      </c>
      <c r="BJ588" s="72">
        <v>29.095238095238109</v>
      </c>
      <c r="BK588" s="72">
        <v>266.10000000000002</v>
      </c>
      <c r="BL588" s="72">
        <v>56.100000000000023</v>
      </c>
      <c r="BM588" s="72">
        <v>26.714285714285722</v>
      </c>
      <c r="BN588" s="150" t="s">
        <v>1392</v>
      </c>
      <c r="BO588" s="72" t="s">
        <v>1474</v>
      </c>
    </row>
    <row r="589" spans="1:67" ht="27.6" customHeight="1">
      <c r="A589" s="55">
        <v>580</v>
      </c>
      <c r="B589" s="145" t="s">
        <v>547</v>
      </c>
      <c r="C589" s="147" t="s">
        <v>1122</v>
      </c>
      <c r="D589" s="148" t="s">
        <v>626</v>
      </c>
      <c r="E589" s="145">
        <v>14</v>
      </c>
      <c r="F589" s="146" t="s">
        <v>1294</v>
      </c>
      <c r="G589" s="70">
        <v>0</v>
      </c>
      <c r="H589" s="57">
        <v>0</v>
      </c>
      <c r="I589" s="57">
        <v>0</v>
      </c>
      <c r="J589" s="57">
        <v>0</v>
      </c>
      <c r="K589" s="70">
        <v>10</v>
      </c>
      <c r="L589" s="57">
        <v>1025000</v>
      </c>
      <c r="M589" s="57">
        <v>0</v>
      </c>
      <c r="N589" s="57">
        <v>1025000</v>
      </c>
      <c r="O589" s="70">
        <v>0</v>
      </c>
      <c r="P589" s="57">
        <v>0</v>
      </c>
      <c r="Q589" s="57">
        <v>0</v>
      </c>
      <c r="R589" s="57">
        <v>0</v>
      </c>
      <c r="S589" s="70">
        <v>30.7</v>
      </c>
      <c r="T589" s="57">
        <v>3146750</v>
      </c>
      <c r="U589" s="57">
        <v>0</v>
      </c>
      <c r="V589" s="57">
        <v>3146750</v>
      </c>
      <c r="W589" s="57"/>
      <c r="X589" s="57"/>
      <c r="Y589" s="57"/>
      <c r="Z589" s="57">
        <v>0</v>
      </c>
      <c r="AA589" s="57">
        <v>0</v>
      </c>
      <c r="AB589" s="57">
        <v>0</v>
      </c>
      <c r="AC589" s="59">
        <v>40</v>
      </c>
      <c r="AD589" s="59">
        <v>2</v>
      </c>
      <c r="AE589" s="59">
        <v>0</v>
      </c>
      <c r="AF589" s="59">
        <v>0</v>
      </c>
      <c r="AG589" s="59">
        <v>40</v>
      </c>
      <c r="AH589" s="59">
        <v>2</v>
      </c>
      <c r="AI589" s="57">
        <v>2100000</v>
      </c>
      <c r="AJ589" s="57">
        <v>0</v>
      </c>
      <c r="AK589" s="58">
        <v>0</v>
      </c>
      <c r="AL589" s="57">
        <v>2100000</v>
      </c>
      <c r="AM589" s="57">
        <v>0</v>
      </c>
      <c r="AN589" s="70">
        <v>280</v>
      </c>
      <c r="AO589" s="70">
        <v>281.7</v>
      </c>
      <c r="AP589" s="70">
        <v>0</v>
      </c>
      <c r="AQ589" s="57">
        <v>0</v>
      </c>
      <c r="AR589" s="57">
        <v>0</v>
      </c>
      <c r="AS589" s="57">
        <v>0</v>
      </c>
      <c r="AT589" s="57">
        <v>0</v>
      </c>
      <c r="AU589" s="57">
        <v>0</v>
      </c>
      <c r="AV589" s="58">
        <v>0</v>
      </c>
      <c r="AW589" s="58">
        <v>0</v>
      </c>
      <c r="AX589" s="58">
        <v>0</v>
      </c>
      <c r="AY589" s="57">
        <v>0</v>
      </c>
      <c r="AZ589" s="58">
        <v>0</v>
      </c>
      <c r="BA589" s="58">
        <v>0</v>
      </c>
      <c r="BB589" s="58">
        <v>6271750</v>
      </c>
      <c r="BC589" s="58">
        <v>0</v>
      </c>
      <c r="BD589" s="58">
        <v>0</v>
      </c>
      <c r="BE589" s="58">
        <v>6271750</v>
      </c>
      <c r="BF589" s="58">
        <v>0</v>
      </c>
      <c r="BG589" s="72">
        <v>280</v>
      </c>
      <c r="BH589" s="72">
        <v>324.39999999999998</v>
      </c>
      <c r="BI589" s="72">
        <v>44.399999999999977</v>
      </c>
      <c r="BJ589" s="72">
        <v>15.857142857142851</v>
      </c>
      <c r="BK589" s="72">
        <v>322.39999999999998</v>
      </c>
      <c r="BL589" s="72">
        <v>42.399999999999977</v>
      </c>
      <c r="BM589" s="72">
        <v>15.142857142857135</v>
      </c>
      <c r="BN589" s="150" t="s">
        <v>1392</v>
      </c>
      <c r="BO589" s="72" t="s">
        <v>1474</v>
      </c>
    </row>
    <row r="590" spans="1:67" ht="27.6" customHeight="1">
      <c r="A590" s="55">
        <v>581</v>
      </c>
      <c r="B590" s="145" t="s">
        <v>534</v>
      </c>
      <c r="C590" s="147" t="s">
        <v>612</v>
      </c>
      <c r="D590" s="148" t="s">
        <v>895</v>
      </c>
      <c r="E590" s="145">
        <v>14</v>
      </c>
      <c r="F590" s="146" t="s">
        <v>1294</v>
      </c>
      <c r="G590" s="70">
        <v>0</v>
      </c>
      <c r="H590" s="57">
        <v>0</v>
      </c>
      <c r="I590" s="57">
        <v>0</v>
      </c>
      <c r="J590" s="57">
        <v>0</v>
      </c>
      <c r="K590" s="70">
        <v>0</v>
      </c>
      <c r="L590" s="57">
        <v>0</v>
      </c>
      <c r="M590" s="57">
        <v>0</v>
      </c>
      <c r="N590" s="57">
        <v>0</v>
      </c>
      <c r="O590" s="70">
        <v>30.1</v>
      </c>
      <c r="P590" s="57">
        <v>3085250</v>
      </c>
      <c r="Q590" s="57">
        <v>0</v>
      </c>
      <c r="R590" s="57">
        <v>3085250</v>
      </c>
      <c r="S590" s="70">
        <v>0</v>
      </c>
      <c r="T590" s="57">
        <v>0</v>
      </c>
      <c r="U590" s="57">
        <v>0</v>
      </c>
      <c r="V590" s="57">
        <v>0</v>
      </c>
      <c r="W590" s="57"/>
      <c r="X590" s="57"/>
      <c r="Y590" s="57"/>
      <c r="Z590" s="57">
        <v>0</v>
      </c>
      <c r="AA590" s="57">
        <v>0</v>
      </c>
      <c r="AB590" s="57">
        <v>0</v>
      </c>
      <c r="AC590" s="59">
        <v>74</v>
      </c>
      <c r="AD590" s="59">
        <v>5</v>
      </c>
      <c r="AE590" s="59">
        <v>48</v>
      </c>
      <c r="AF590" s="59">
        <v>3</v>
      </c>
      <c r="AG590" s="59">
        <v>26</v>
      </c>
      <c r="AH590" s="59">
        <v>2</v>
      </c>
      <c r="AI590" s="57">
        <v>1400000</v>
      </c>
      <c r="AJ590" s="57">
        <v>0</v>
      </c>
      <c r="AK590" s="58">
        <v>1000000</v>
      </c>
      <c r="AL590" s="57">
        <v>400000</v>
      </c>
      <c r="AM590" s="57">
        <v>0</v>
      </c>
      <c r="AN590" s="70">
        <v>233.75</v>
      </c>
      <c r="AO590" s="70">
        <v>174.5</v>
      </c>
      <c r="AP590" s="70">
        <v>24.6</v>
      </c>
      <c r="AQ590" s="57">
        <v>0</v>
      </c>
      <c r="AR590" s="57">
        <v>0</v>
      </c>
      <c r="AS590" s="57">
        <v>0</v>
      </c>
      <c r="AT590" s="57">
        <v>0</v>
      </c>
      <c r="AU590" s="57">
        <v>0</v>
      </c>
      <c r="AV590" s="58">
        <v>0</v>
      </c>
      <c r="AW590" s="58">
        <v>0</v>
      </c>
      <c r="AX590" s="58">
        <v>0</v>
      </c>
      <c r="AY590" s="57">
        <v>0</v>
      </c>
      <c r="AZ590" s="58">
        <v>0</v>
      </c>
      <c r="BA590" s="58">
        <v>0</v>
      </c>
      <c r="BB590" s="58">
        <v>400000</v>
      </c>
      <c r="BC590" s="58">
        <v>0</v>
      </c>
      <c r="BD590" s="58">
        <v>0</v>
      </c>
      <c r="BE590" s="58">
        <v>400000</v>
      </c>
      <c r="BF590" s="58">
        <v>0</v>
      </c>
      <c r="BG590" s="72">
        <v>233.75</v>
      </c>
      <c r="BH590" s="72">
        <v>234.2</v>
      </c>
      <c r="BI590" s="72">
        <v>0.44999999999998863</v>
      </c>
      <c r="BJ590" s="72">
        <v>0.19251336898395235</v>
      </c>
      <c r="BK590" s="72">
        <v>229.2</v>
      </c>
      <c r="BL590" s="72">
        <v>0</v>
      </c>
      <c r="BM590" s="72">
        <v>0</v>
      </c>
      <c r="BN590" s="150" t="s">
        <v>1392</v>
      </c>
      <c r="BO590" s="72" t="s">
        <v>1474</v>
      </c>
    </row>
    <row r="591" spans="1:67" ht="27.6" customHeight="1">
      <c r="A591" s="55">
        <v>582</v>
      </c>
      <c r="B591" s="145" t="s">
        <v>536</v>
      </c>
      <c r="C591" s="147" t="s">
        <v>1123</v>
      </c>
      <c r="D591" s="148" t="s">
        <v>651</v>
      </c>
      <c r="E591" s="145">
        <v>14</v>
      </c>
      <c r="F591" s="146" t="s">
        <v>1294</v>
      </c>
      <c r="G591" s="70">
        <v>0</v>
      </c>
      <c r="H591" s="57">
        <v>0</v>
      </c>
      <c r="I591" s="57">
        <v>0</v>
      </c>
      <c r="J591" s="57">
        <v>0</v>
      </c>
      <c r="K591" s="70">
        <v>0</v>
      </c>
      <c r="L591" s="57">
        <v>0</v>
      </c>
      <c r="M591" s="57">
        <v>0</v>
      </c>
      <c r="N591" s="57">
        <v>0</v>
      </c>
      <c r="O591" s="70">
        <v>75.199999999999989</v>
      </c>
      <c r="P591" s="57">
        <v>7707999.9999999991</v>
      </c>
      <c r="Q591" s="57">
        <v>0</v>
      </c>
      <c r="R591" s="57">
        <v>7708000</v>
      </c>
      <c r="S591" s="70">
        <v>30.3</v>
      </c>
      <c r="T591" s="57">
        <v>3105750</v>
      </c>
      <c r="U591" s="57">
        <v>0</v>
      </c>
      <c r="V591" s="57">
        <v>3105750</v>
      </c>
      <c r="W591" s="57"/>
      <c r="X591" s="57"/>
      <c r="Y591" s="57"/>
      <c r="Z591" s="57">
        <v>0</v>
      </c>
      <c r="AA591" s="57">
        <v>0</v>
      </c>
      <c r="AB591" s="57">
        <v>0</v>
      </c>
      <c r="AC591" s="59">
        <v>26</v>
      </c>
      <c r="AD591" s="59">
        <v>3</v>
      </c>
      <c r="AE591" s="59">
        <v>26</v>
      </c>
      <c r="AF591" s="59">
        <v>3</v>
      </c>
      <c r="AG591" s="59">
        <v>0</v>
      </c>
      <c r="AH591" s="59">
        <v>0</v>
      </c>
      <c r="AI591" s="57">
        <v>0</v>
      </c>
      <c r="AJ591" s="57">
        <v>0</v>
      </c>
      <c r="AK591" s="58">
        <v>0</v>
      </c>
      <c r="AL591" s="57">
        <v>0</v>
      </c>
      <c r="AM591" s="57">
        <v>0</v>
      </c>
      <c r="AN591" s="70">
        <v>300</v>
      </c>
      <c r="AO591" s="70">
        <v>231.4</v>
      </c>
      <c r="AP591" s="70">
        <v>0</v>
      </c>
      <c r="AQ591" s="57">
        <v>0</v>
      </c>
      <c r="AR591" s="57">
        <v>0</v>
      </c>
      <c r="AS591" s="57">
        <v>0</v>
      </c>
      <c r="AT591" s="57">
        <v>0</v>
      </c>
      <c r="AU591" s="57">
        <v>0</v>
      </c>
      <c r="AV591" s="58">
        <v>0</v>
      </c>
      <c r="AW591" s="58">
        <v>0</v>
      </c>
      <c r="AX591" s="58">
        <v>2259075.0000000014</v>
      </c>
      <c r="AY591" s="57">
        <v>0</v>
      </c>
      <c r="AZ591" s="58">
        <v>0</v>
      </c>
      <c r="BA591" s="58">
        <v>0</v>
      </c>
      <c r="BB591" s="58">
        <v>3105750</v>
      </c>
      <c r="BC591" s="58">
        <v>0</v>
      </c>
      <c r="BD591" s="58">
        <v>2259075.0000000014</v>
      </c>
      <c r="BE591" s="58">
        <v>846674.9999999986</v>
      </c>
      <c r="BF591" s="58">
        <v>0</v>
      </c>
      <c r="BG591" s="72">
        <v>300</v>
      </c>
      <c r="BH591" s="72">
        <v>339.9</v>
      </c>
      <c r="BI591" s="72">
        <v>39.899999999999977</v>
      </c>
      <c r="BJ591" s="72">
        <v>13.299999999999992</v>
      </c>
      <c r="BK591" s="72">
        <v>336.9</v>
      </c>
      <c r="BL591" s="72">
        <v>36.899999999999977</v>
      </c>
      <c r="BM591" s="72">
        <v>12.299999999999994</v>
      </c>
      <c r="BN591" s="150" t="s">
        <v>1392</v>
      </c>
      <c r="BO591" s="72" t="s">
        <v>1474</v>
      </c>
    </row>
    <row r="592" spans="1:67" ht="27.6" customHeight="1">
      <c r="A592" s="55">
        <v>583</v>
      </c>
      <c r="B592" s="145" t="s">
        <v>603</v>
      </c>
      <c r="C592" s="147" t="s">
        <v>646</v>
      </c>
      <c r="D592" s="148" t="s">
        <v>1124</v>
      </c>
      <c r="E592" s="145">
        <v>20</v>
      </c>
      <c r="F592" s="146" t="s">
        <v>1295</v>
      </c>
      <c r="G592" s="70">
        <v>0</v>
      </c>
      <c r="H592" s="57">
        <v>0</v>
      </c>
      <c r="I592" s="57">
        <v>0</v>
      </c>
      <c r="J592" s="57">
        <v>0</v>
      </c>
      <c r="K592" s="70">
        <v>0</v>
      </c>
      <c r="L592" s="57">
        <v>0</v>
      </c>
      <c r="M592" s="57">
        <v>0</v>
      </c>
      <c r="N592" s="57">
        <v>0</v>
      </c>
      <c r="O592" s="70">
        <v>105.19999999999999</v>
      </c>
      <c r="P592" s="57">
        <v>10782999.999999998</v>
      </c>
      <c r="Q592" s="57">
        <v>0</v>
      </c>
      <c r="R592" s="57">
        <v>10783000</v>
      </c>
      <c r="S592" s="70">
        <v>0</v>
      </c>
      <c r="T592" s="57">
        <v>0</v>
      </c>
      <c r="U592" s="57">
        <v>0</v>
      </c>
      <c r="V592" s="57">
        <v>0</v>
      </c>
      <c r="W592" s="57"/>
      <c r="X592" s="57"/>
      <c r="Y592" s="57"/>
      <c r="Z592" s="57">
        <v>0</v>
      </c>
      <c r="AA592" s="57">
        <v>0</v>
      </c>
      <c r="AB592" s="57">
        <v>0</v>
      </c>
      <c r="AC592" s="59">
        <v>0</v>
      </c>
      <c r="AD592" s="59">
        <v>0</v>
      </c>
      <c r="AE592" s="59">
        <v>0</v>
      </c>
      <c r="AF592" s="59">
        <v>0</v>
      </c>
      <c r="AG592" s="59">
        <v>0</v>
      </c>
      <c r="AH592" s="59">
        <v>0</v>
      </c>
      <c r="AI592" s="57">
        <v>0</v>
      </c>
      <c r="AJ592" s="57">
        <v>0</v>
      </c>
      <c r="AK592" s="58">
        <v>0</v>
      </c>
      <c r="AL592" s="57">
        <v>0</v>
      </c>
      <c r="AM592" s="57">
        <v>0</v>
      </c>
      <c r="AN592" s="70">
        <v>75</v>
      </c>
      <c r="AO592" s="70">
        <v>1393.9</v>
      </c>
      <c r="AP592" s="70">
        <v>0</v>
      </c>
      <c r="AQ592" s="57">
        <v>147035250</v>
      </c>
      <c r="AR592" s="57">
        <v>0</v>
      </c>
      <c r="AS592" s="57">
        <v>0</v>
      </c>
      <c r="AT592" s="57">
        <v>0</v>
      </c>
      <c r="AU592" s="57">
        <v>98370000</v>
      </c>
      <c r="AV592" s="58">
        <v>48665250</v>
      </c>
      <c r="AW592" s="58">
        <v>0</v>
      </c>
      <c r="AX592" s="58">
        <v>0</v>
      </c>
      <c r="AY592" s="57">
        <v>0</v>
      </c>
      <c r="AZ592" s="58">
        <v>0</v>
      </c>
      <c r="BA592" s="58">
        <v>0</v>
      </c>
      <c r="BB592" s="58">
        <v>48665250</v>
      </c>
      <c r="BC592" s="58">
        <v>0</v>
      </c>
      <c r="BD592" s="58">
        <v>0</v>
      </c>
      <c r="BE592" s="58">
        <v>48665250</v>
      </c>
      <c r="BF592" s="58">
        <v>0</v>
      </c>
      <c r="BG592" s="72">
        <v>75</v>
      </c>
      <c r="BH592" s="72">
        <v>1499.1000000000001</v>
      </c>
      <c r="BI592" s="72">
        <v>1424.1000000000001</v>
      </c>
      <c r="BJ592" s="72">
        <v>1898.8000000000004</v>
      </c>
      <c r="BK592" s="72">
        <v>1499.1000000000001</v>
      </c>
      <c r="BL592" s="72">
        <v>1424.1000000000001</v>
      </c>
      <c r="BM592" s="72">
        <v>1898.8000000000004</v>
      </c>
      <c r="BN592" s="150" t="s">
        <v>1424</v>
      </c>
      <c r="BO592" s="72" t="s">
        <v>1475</v>
      </c>
    </row>
    <row r="593" spans="1:67" ht="27.6" customHeight="1">
      <c r="A593" s="55">
        <v>584</v>
      </c>
      <c r="B593" s="145" t="s">
        <v>604</v>
      </c>
      <c r="C593" s="147" t="s">
        <v>887</v>
      </c>
      <c r="D593" s="148" t="s">
        <v>639</v>
      </c>
      <c r="E593" s="145">
        <v>20</v>
      </c>
      <c r="F593" s="146" t="s">
        <v>1295</v>
      </c>
      <c r="G593" s="70">
        <v>0</v>
      </c>
      <c r="H593" s="57">
        <v>0</v>
      </c>
      <c r="I593" s="57">
        <v>0</v>
      </c>
      <c r="J593" s="57">
        <v>0</v>
      </c>
      <c r="K593" s="70">
        <v>0</v>
      </c>
      <c r="L593" s="57">
        <v>0</v>
      </c>
      <c r="M593" s="57">
        <v>0</v>
      </c>
      <c r="N593" s="57">
        <v>0</v>
      </c>
      <c r="O593" s="70">
        <v>0</v>
      </c>
      <c r="P593" s="57">
        <v>0</v>
      </c>
      <c r="Q593" s="57">
        <v>0</v>
      </c>
      <c r="R593" s="57">
        <v>0</v>
      </c>
      <c r="S593" s="70">
        <v>45.300000000000004</v>
      </c>
      <c r="T593" s="57">
        <v>4643250</v>
      </c>
      <c r="U593" s="57">
        <v>0</v>
      </c>
      <c r="V593" s="57">
        <v>4643250</v>
      </c>
      <c r="W593" s="57"/>
      <c r="X593" s="57"/>
      <c r="Y593" s="57"/>
      <c r="Z593" s="57">
        <v>0</v>
      </c>
      <c r="AA593" s="57">
        <v>0</v>
      </c>
      <c r="AB593" s="57">
        <v>0</v>
      </c>
      <c r="AC593" s="59">
        <v>0</v>
      </c>
      <c r="AD593" s="59">
        <v>0</v>
      </c>
      <c r="AE593" s="59">
        <v>0</v>
      </c>
      <c r="AF593" s="59">
        <v>0</v>
      </c>
      <c r="AG593" s="59">
        <v>0</v>
      </c>
      <c r="AH593" s="59">
        <v>0</v>
      </c>
      <c r="AI593" s="57">
        <v>0</v>
      </c>
      <c r="AJ593" s="57">
        <v>0</v>
      </c>
      <c r="AK593" s="58">
        <v>0</v>
      </c>
      <c r="AL593" s="57">
        <v>0</v>
      </c>
      <c r="AM593" s="57">
        <v>0</v>
      </c>
      <c r="AN593" s="70">
        <v>90</v>
      </c>
      <c r="AO593" s="70">
        <v>1330.8</v>
      </c>
      <c r="AP593" s="70">
        <v>0</v>
      </c>
      <c r="AQ593" s="57">
        <v>138755250</v>
      </c>
      <c r="AR593" s="57">
        <v>0</v>
      </c>
      <c r="AS593" s="57">
        <v>0</v>
      </c>
      <c r="AT593" s="57">
        <v>0</v>
      </c>
      <c r="AU593" s="57">
        <v>95231250</v>
      </c>
      <c r="AV593" s="58">
        <v>43524000</v>
      </c>
      <c r="AW593" s="58">
        <v>0</v>
      </c>
      <c r="AX593" s="58">
        <v>0</v>
      </c>
      <c r="AY593" s="57">
        <v>0</v>
      </c>
      <c r="AZ593" s="58">
        <v>0</v>
      </c>
      <c r="BA593" s="58">
        <v>0</v>
      </c>
      <c r="BB593" s="58">
        <v>48167250</v>
      </c>
      <c r="BC593" s="58">
        <v>0</v>
      </c>
      <c r="BD593" s="58">
        <v>0</v>
      </c>
      <c r="BE593" s="58">
        <v>48167250</v>
      </c>
      <c r="BF593" s="58">
        <v>0</v>
      </c>
      <c r="BG593" s="72">
        <v>90</v>
      </c>
      <c r="BH593" s="72">
        <v>1376.1</v>
      </c>
      <c r="BI593" s="72">
        <v>1286.0999999999999</v>
      </c>
      <c r="BJ593" s="72">
        <v>1429</v>
      </c>
      <c r="BK593" s="72">
        <v>1376.1</v>
      </c>
      <c r="BL593" s="72">
        <v>1286.0999999999999</v>
      </c>
      <c r="BM593" s="72">
        <v>1429</v>
      </c>
      <c r="BN593" s="150" t="s">
        <v>1424</v>
      </c>
      <c r="BO593" s="72" t="s">
        <v>1475</v>
      </c>
    </row>
    <row r="594" spans="1:67" ht="27.6" customHeight="1">
      <c r="A594" s="55">
        <v>585</v>
      </c>
      <c r="B594" s="145" t="s">
        <v>1125</v>
      </c>
      <c r="C594" s="147" t="s">
        <v>684</v>
      </c>
      <c r="D594" s="148" t="s">
        <v>1126</v>
      </c>
      <c r="E594" s="145">
        <v>20</v>
      </c>
      <c r="F594" s="146" t="s">
        <v>1295</v>
      </c>
      <c r="G594" s="70">
        <v>0</v>
      </c>
      <c r="H594" s="57">
        <v>0</v>
      </c>
      <c r="I594" s="57">
        <v>0</v>
      </c>
      <c r="J594" s="57">
        <v>0</v>
      </c>
      <c r="K594" s="70">
        <v>0</v>
      </c>
      <c r="L594" s="57">
        <v>0</v>
      </c>
      <c r="M594" s="57">
        <v>0</v>
      </c>
      <c r="N594" s="57">
        <v>0</v>
      </c>
      <c r="O594" s="70">
        <v>45.1</v>
      </c>
      <c r="P594" s="57">
        <v>4622750</v>
      </c>
      <c r="Q594" s="57">
        <v>0</v>
      </c>
      <c r="R594" s="57">
        <v>4622750</v>
      </c>
      <c r="S594" s="70">
        <v>30.599999999999998</v>
      </c>
      <c r="T594" s="57">
        <v>3136500</v>
      </c>
      <c r="U594" s="57">
        <v>0</v>
      </c>
      <c r="V594" s="57">
        <v>3136500</v>
      </c>
      <c r="W594" s="57"/>
      <c r="X594" s="57"/>
      <c r="Y594" s="57"/>
      <c r="Z594" s="57">
        <v>0</v>
      </c>
      <c r="AA594" s="57">
        <v>0</v>
      </c>
      <c r="AB594" s="57">
        <v>0</v>
      </c>
      <c r="AC594" s="59">
        <v>0</v>
      </c>
      <c r="AD594" s="59">
        <v>0</v>
      </c>
      <c r="AE594" s="59">
        <v>0</v>
      </c>
      <c r="AF594" s="59">
        <v>0</v>
      </c>
      <c r="AG594" s="59">
        <v>0</v>
      </c>
      <c r="AH594" s="59">
        <v>0</v>
      </c>
      <c r="AI594" s="57">
        <v>0</v>
      </c>
      <c r="AJ594" s="57">
        <v>0</v>
      </c>
      <c r="AK594" s="58">
        <v>0</v>
      </c>
      <c r="AL594" s="57">
        <v>0</v>
      </c>
      <c r="AM594" s="57">
        <v>0</v>
      </c>
      <c r="AN594" s="70">
        <v>120</v>
      </c>
      <c r="AO594" s="70">
        <v>886.2</v>
      </c>
      <c r="AP594" s="70">
        <v>0</v>
      </c>
      <c r="AQ594" s="57">
        <v>88436250</v>
      </c>
      <c r="AR594" s="57">
        <v>0</v>
      </c>
      <c r="AS594" s="57">
        <v>0</v>
      </c>
      <c r="AT594" s="57">
        <v>0</v>
      </c>
      <c r="AU594" s="57">
        <v>54551250</v>
      </c>
      <c r="AV594" s="58">
        <v>33885000</v>
      </c>
      <c r="AW594" s="58">
        <v>0</v>
      </c>
      <c r="AX594" s="58">
        <v>0</v>
      </c>
      <c r="AY594" s="57">
        <v>0</v>
      </c>
      <c r="AZ594" s="58">
        <v>0</v>
      </c>
      <c r="BA594" s="58">
        <v>0</v>
      </c>
      <c r="BB594" s="58">
        <v>37021500</v>
      </c>
      <c r="BC594" s="58">
        <v>0</v>
      </c>
      <c r="BD594" s="58">
        <v>0</v>
      </c>
      <c r="BE594" s="58">
        <v>37021500</v>
      </c>
      <c r="BF594" s="58">
        <v>0</v>
      </c>
      <c r="BG594" s="72">
        <v>120</v>
      </c>
      <c r="BH594" s="72">
        <v>961.90000000000009</v>
      </c>
      <c r="BI594" s="72">
        <v>841.90000000000009</v>
      </c>
      <c r="BJ594" s="72">
        <v>701.58333333333337</v>
      </c>
      <c r="BK594" s="72">
        <v>961.90000000000009</v>
      </c>
      <c r="BL594" s="72">
        <v>841.90000000000009</v>
      </c>
      <c r="BM594" s="72">
        <v>701.58333333333337</v>
      </c>
      <c r="BN594" s="150" t="s">
        <v>1424</v>
      </c>
      <c r="BO594" s="72" t="s">
        <v>1475</v>
      </c>
    </row>
    <row r="595" spans="1:67" ht="27.6" customHeight="1">
      <c r="A595" s="55">
        <v>586</v>
      </c>
      <c r="B595" s="145" t="s">
        <v>1185</v>
      </c>
      <c r="C595" s="147" t="s">
        <v>1186</v>
      </c>
      <c r="D595" s="148" t="s">
        <v>653</v>
      </c>
      <c r="E595" s="145">
        <v>20</v>
      </c>
      <c r="F595" s="146" t="s">
        <v>1295</v>
      </c>
      <c r="G595" s="70">
        <v>0</v>
      </c>
      <c r="H595" s="57">
        <v>0</v>
      </c>
      <c r="I595" s="57">
        <v>0</v>
      </c>
      <c r="J595" s="57">
        <v>0</v>
      </c>
      <c r="K595" s="70">
        <v>0</v>
      </c>
      <c r="L595" s="57">
        <v>0</v>
      </c>
      <c r="M595" s="57">
        <v>0</v>
      </c>
      <c r="N595" s="57">
        <v>0</v>
      </c>
      <c r="O595" s="70">
        <v>45.300000000000004</v>
      </c>
      <c r="P595" s="57">
        <v>4643250</v>
      </c>
      <c r="Q595" s="57">
        <v>0</v>
      </c>
      <c r="R595" s="57">
        <v>4643250</v>
      </c>
      <c r="S595" s="70">
        <v>45.6</v>
      </c>
      <c r="T595" s="57">
        <v>4674000</v>
      </c>
      <c r="U595" s="57">
        <v>0</v>
      </c>
      <c r="V595" s="57">
        <v>4674000</v>
      </c>
      <c r="W595" s="57"/>
      <c r="X595" s="57"/>
      <c r="Y595" s="57"/>
      <c r="Z595" s="57">
        <v>0</v>
      </c>
      <c r="AA595" s="57">
        <v>0</v>
      </c>
      <c r="AB595" s="57">
        <v>0</v>
      </c>
      <c r="AC595" s="59">
        <v>0</v>
      </c>
      <c r="AD595" s="59">
        <v>0</v>
      </c>
      <c r="AE595" s="59">
        <v>0</v>
      </c>
      <c r="AF595" s="59">
        <v>0</v>
      </c>
      <c r="AG595" s="59">
        <v>0</v>
      </c>
      <c r="AH595" s="59">
        <v>0</v>
      </c>
      <c r="AI595" s="57">
        <v>0</v>
      </c>
      <c r="AJ595" s="57">
        <v>0</v>
      </c>
      <c r="AK595" s="58">
        <v>0</v>
      </c>
      <c r="AL595" s="57">
        <v>0</v>
      </c>
      <c r="AM595" s="57">
        <v>0</v>
      </c>
      <c r="AN595" s="70">
        <v>105</v>
      </c>
      <c r="AO595" s="70">
        <v>590.70000000000005</v>
      </c>
      <c r="AP595" s="70">
        <v>0</v>
      </c>
      <c r="AQ595" s="57">
        <v>58695750</v>
      </c>
      <c r="AR595" s="57">
        <v>0</v>
      </c>
      <c r="AS595" s="57">
        <v>0</v>
      </c>
      <c r="AT595" s="57">
        <v>0</v>
      </c>
      <c r="AU595" s="57">
        <v>38028900</v>
      </c>
      <c r="AV595" s="58">
        <v>20666850</v>
      </c>
      <c r="AW595" s="58">
        <v>0</v>
      </c>
      <c r="AX595" s="58">
        <v>0</v>
      </c>
      <c r="AY595" s="57">
        <v>0</v>
      </c>
      <c r="AZ595" s="58">
        <v>0</v>
      </c>
      <c r="BA595" s="58">
        <v>0</v>
      </c>
      <c r="BB595" s="58">
        <v>25340850</v>
      </c>
      <c r="BC595" s="58">
        <v>0</v>
      </c>
      <c r="BD595" s="58">
        <v>0</v>
      </c>
      <c r="BE595" s="58">
        <v>25340850</v>
      </c>
      <c r="BF595" s="58">
        <v>0</v>
      </c>
      <c r="BG595" s="72">
        <v>105</v>
      </c>
      <c r="BH595" s="72">
        <v>681.6</v>
      </c>
      <c r="BI595" s="72">
        <v>576.6</v>
      </c>
      <c r="BJ595" s="72">
        <v>549.14285714285722</v>
      </c>
      <c r="BK595" s="72">
        <v>681.6</v>
      </c>
      <c r="BL595" s="72">
        <v>576.6</v>
      </c>
      <c r="BM595" s="72">
        <v>549.14285714285722</v>
      </c>
      <c r="BN595" s="150" t="s">
        <v>1424</v>
      </c>
      <c r="BO595" s="72" t="s">
        <v>1475</v>
      </c>
    </row>
    <row r="596" spans="1:67" ht="27.6" customHeight="1">
      <c r="A596" s="55">
        <v>587</v>
      </c>
      <c r="B596" s="145" t="s">
        <v>1184</v>
      </c>
      <c r="C596" s="147" t="s">
        <v>646</v>
      </c>
      <c r="D596" s="148" t="s">
        <v>655</v>
      </c>
      <c r="E596" s="145">
        <v>20</v>
      </c>
      <c r="F596" s="146" t="s">
        <v>1295</v>
      </c>
      <c r="G596" s="70">
        <v>0</v>
      </c>
      <c r="H596" s="57">
        <v>0</v>
      </c>
      <c r="I596" s="57">
        <v>0</v>
      </c>
      <c r="J596" s="57">
        <v>0</v>
      </c>
      <c r="K596" s="70">
        <v>0</v>
      </c>
      <c r="L596" s="57">
        <v>0</v>
      </c>
      <c r="M596" s="57">
        <v>0</v>
      </c>
      <c r="N596" s="57">
        <v>0</v>
      </c>
      <c r="O596" s="70">
        <v>0</v>
      </c>
      <c r="P596" s="57">
        <v>0</v>
      </c>
      <c r="Q596" s="57">
        <v>0</v>
      </c>
      <c r="R596" s="57">
        <v>0</v>
      </c>
      <c r="S596" s="70">
        <v>0</v>
      </c>
      <c r="T596" s="57">
        <v>0</v>
      </c>
      <c r="U596" s="57">
        <v>0</v>
      </c>
      <c r="V596" s="57">
        <v>0</v>
      </c>
      <c r="W596" s="57"/>
      <c r="X596" s="57"/>
      <c r="Y596" s="57"/>
      <c r="Z596" s="57">
        <v>0</v>
      </c>
      <c r="AA596" s="57">
        <v>0</v>
      </c>
      <c r="AB596" s="57">
        <v>0</v>
      </c>
      <c r="AC596" s="59">
        <v>0</v>
      </c>
      <c r="AD596" s="59">
        <v>0</v>
      </c>
      <c r="AE596" s="59">
        <v>0</v>
      </c>
      <c r="AF596" s="59">
        <v>0</v>
      </c>
      <c r="AG596" s="59">
        <v>0</v>
      </c>
      <c r="AH596" s="59">
        <v>0</v>
      </c>
      <c r="AI596" s="57">
        <v>0</v>
      </c>
      <c r="AJ596" s="57">
        <v>0</v>
      </c>
      <c r="AK596" s="58">
        <v>0</v>
      </c>
      <c r="AL596" s="57">
        <v>0</v>
      </c>
      <c r="AM596" s="57">
        <v>0</v>
      </c>
      <c r="AN596" s="70">
        <v>300</v>
      </c>
      <c r="AO596" s="70">
        <v>602</v>
      </c>
      <c r="AP596" s="70">
        <v>0</v>
      </c>
      <c r="AQ596" s="57">
        <v>36431360</v>
      </c>
      <c r="AR596" s="57">
        <v>0</v>
      </c>
      <c r="AS596" s="57">
        <v>0</v>
      </c>
      <c r="AT596" s="57">
        <v>0</v>
      </c>
      <c r="AU596" s="57">
        <v>26342400</v>
      </c>
      <c r="AV596" s="58">
        <v>10088960</v>
      </c>
      <c r="AW596" s="58">
        <v>0</v>
      </c>
      <c r="AX596" s="58">
        <v>0</v>
      </c>
      <c r="AY596" s="57">
        <v>0</v>
      </c>
      <c r="AZ596" s="58">
        <v>0</v>
      </c>
      <c r="BA596" s="58">
        <v>0</v>
      </c>
      <c r="BB596" s="58">
        <v>10088960</v>
      </c>
      <c r="BC596" s="58">
        <v>0</v>
      </c>
      <c r="BD596" s="58">
        <v>0</v>
      </c>
      <c r="BE596" s="58">
        <v>10088960</v>
      </c>
      <c r="BF596" s="58">
        <v>0</v>
      </c>
      <c r="BG596" s="72">
        <v>300</v>
      </c>
      <c r="BH596" s="72">
        <v>602</v>
      </c>
      <c r="BI596" s="72">
        <v>302</v>
      </c>
      <c r="BJ596" s="72">
        <v>100.66666666666666</v>
      </c>
      <c r="BK596" s="72">
        <v>602</v>
      </c>
      <c r="BL596" s="72">
        <v>302</v>
      </c>
      <c r="BM596" s="72">
        <v>100.66666666666666</v>
      </c>
      <c r="BN596" s="150" t="s">
        <v>1424</v>
      </c>
      <c r="BO596" s="72" t="s">
        <v>1475</v>
      </c>
    </row>
    <row r="597" spans="1:67" ht="27.6" customHeight="1">
      <c r="A597" s="55">
        <v>588</v>
      </c>
      <c r="B597" s="145" t="s">
        <v>11</v>
      </c>
      <c r="C597" s="147" t="s">
        <v>1130</v>
      </c>
      <c r="D597" s="148" t="s">
        <v>734</v>
      </c>
      <c r="E597" s="145">
        <v>20</v>
      </c>
      <c r="F597" s="146" t="s">
        <v>1295</v>
      </c>
      <c r="G597" s="70">
        <v>0</v>
      </c>
      <c r="H597" s="57">
        <v>0</v>
      </c>
      <c r="I597" s="57">
        <v>0</v>
      </c>
      <c r="J597" s="57">
        <v>0</v>
      </c>
      <c r="K597" s="70">
        <v>0</v>
      </c>
      <c r="L597" s="57">
        <v>0</v>
      </c>
      <c r="M597" s="57">
        <v>0</v>
      </c>
      <c r="N597" s="57">
        <v>0</v>
      </c>
      <c r="O597" s="70">
        <v>0</v>
      </c>
      <c r="P597" s="57">
        <v>0</v>
      </c>
      <c r="Q597" s="57">
        <v>0</v>
      </c>
      <c r="R597" s="57">
        <v>0</v>
      </c>
      <c r="S597" s="70">
        <v>0</v>
      </c>
      <c r="T597" s="57">
        <v>0</v>
      </c>
      <c r="U597" s="57">
        <v>0</v>
      </c>
      <c r="V597" s="57">
        <v>0</v>
      </c>
      <c r="W597" s="57"/>
      <c r="X597" s="57"/>
      <c r="Y597" s="57"/>
      <c r="Z597" s="57">
        <v>0</v>
      </c>
      <c r="AA597" s="57">
        <v>0</v>
      </c>
      <c r="AB597" s="57">
        <v>0</v>
      </c>
      <c r="AC597" s="59">
        <v>0</v>
      </c>
      <c r="AD597" s="59">
        <v>0</v>
      </c>
      <c r="AE597" s="59">
        <v>0</v>
      </c>
      <c r="AF597" s="59">
        <v>0</v>
      </c>
      <c r="AG597" s="59">
        <v>0</v>
      </c>
      <c r="AH597" s="59">
        <v>0</v>
      </c>
      <c r="AI597" s="57">
        <v>0</v>
      </c>
      <c r="AJ597" s="57">
        <v>0</v>
      </c>
      <c r="AK597" s="58">
        <v>0</v>
      </c>
      <c r="AL597" s="57">
        <v>0</v>
      </c>
      <c r="AM597" s="57">
        <v>0</v>
      </c>
      <c r="AN597" s="70">
        <v>300</v>
      </c>
      <c r="AO597" s="70">
        <v>320.2</v>
      </c>
      <c r="AP597" s="70">
        <v>0</v>
      </c>
      <c r="AQ597" s="57">
        <v>2598960</v>
      </c>
      <c r="AR597" s="57">
        <v>0</v>
      </c>
      <c r="AS597" s="57">
        <v>0</v>
      </c>
      <c r="AT597" s="57">
        <v>0</v>
      </c>
      <c r="AU597" s="57">
        <v>0</v>
      </c>
      <c r="AV597" s="58">
        <v>2598960</v>
      </c>
      <c r="AW597" s="58">
        <v>0</v>
      </c>
      <c r="AX597" s="58">
        <v>0</v>
      </c>
      <c r="AY597" s="57">
        <v>0</v>
      </c>
      <c r="AZ597" s="58">
        <v>0</v>
      </c>
      <c r="BA597" s="58">
        <v>0</v>
      </c>
      <c r="BB597" s="58">
        <v>2598960</v>
      </c>
      <c r="BC597" s="58">
        <v>0</v>
      </c>
      <c r="BD597" s="58">
        <v>0</v>
      </c>
      <c r="BE597" s="58">
        <v>2598960</v>
      </c>
      <c r="BF597" s="58">
        <v>0</v>
      </c>
      <c r="BG597" s="72">
        <v>300</v>
      </c>
      <c r="BH597" s="72">
        <v>320.2</v>
      </c>
      <c r="BI597" s="72">
        <v>20.199999999999989</v>
      </c>
      <c r="BJ597" s="72">
        <v>6.7333333333333298</v>
      </c>
      <c r="BK597" s="72">
        <v>320.2</v>
      </c>
      <c r="BL597" s="72">
        <v>20.199999999999989</v>
      </c>
      <c r="BM597" s="72">
        <v>6.7333333333333298</v>
      </c>
      <c r="BN597" s="150" t="s">
        <v>1424</v>
      </c>
      <c r="BO597" s="72" t="s">
        <v>1474</v>
      </c>
    </row>
    <row r="598" spans="1:67" ht="27.6" customHeight="1">
      <c r="A598" s="55">
        <v>589</v>
      </c>
      <c r="B598" s="145" t="s">
        <v>1403</v>
      </c>
      <c r="C598" s="147" t="s">
        <v>872</v>
      </c>
      <c r="D598" s="148" t="s">
        <v>698</v>
      </c>
      <c r="E598" s="145">
        <v>20</v>
      </c>
      <c r="F598" s="146" t="s">
        <v>1295</v>
      </c>
      <c r="G598" s="70">
        <v>0</v>
      </c>
      <c r="H598" s="57">
        <v>0</v>
      </c>
      <c r="I598" s="57">
        <v>0</v>
      </c>
      <c r="J598" s="57">
        <v>0</v>
      </c>
      <c r="K598" s="70">
        <v>0</v>
      </c>
      <c r="L598" s="57">
        <v>0</v>
      </c>
      <c r="M598" s="57">
        <v>0</v>
      </c>
      <c r="N598" s="57">
        <v>0</v>
      </c>
      <c r="O598" s="70">
        <v>0</v>
      </c>
      <c r="P598" s="57">
        <v>0</v>
      </c>
      <c r="Q598" s="57">
        <v>0</v>
      </c>
      <c r="R598" s="57">
        <v>0</v>
      </c>
      <c r="S598" s="70">
        <v>0</v>
      </c>
      <c r="T598" s="57">
        <v>0</v>
      </c>
      <c r="U598" s="57">
        <v>0</v>
      </c>
      <c r="V598" s="57">
        <v>0</v>
      </c>
      <c r="W598" s="57"/>
      <c r="X598" s="57"/>
      <c r="Y598" s="57"/>
      <c r="Z598" s="57">
        <v>0</v>
      </c>
      <c r="AA598" s="57">
        <v>0</v>
      </c>
      <c r="AB598" s="57">
        <v>0</v>
      </c>
      <c r="AC598" s="59">
        <v>0</v>
      </c>
      <c r="AD598" s="59">
        <v>0</v>
      </c>
      <c r="AE598" s="59">
        <v>0</v>
      </c>
      <c r="AF598" s="59">
        <v>0</v>
      </c>
      <c r="AG598" s="59">
        <v>0</v>
      </c>
      <c r="AH598" s="59">
        <v>0</v>
      </c>
      <c r="AI598" s="57">
        <v>0</v>
      </c>
      <c r="AJ598" s="57">
        <v>0</v>
      </c>
      <c r="AK598" s="58">
        <v>0</v>
      </c>
      <c r="AL598" s="57">
        <v>0</v>
      </c>
      <c r="AM598" s="57">
        <v>0</v>
      </c>
      <c r="AN598" s="70">
        <v>300</v>
      </c>
      <c r="AO598" s="70">
        <v>764.5</v>
      </c>
      <c r="AP598" s="70">
        <v>0</v>
      </c>
      <c r="AQ598" s="57">
        <v>56448000</v>
      </c>
      <c r="AR598" s="57">
        <v>0</v>
      </c>
      <c r="AS598" s="57">
        <v>0</v>
      </c>
      <c r="AT598" s="57">
        <v>0</v>
      </c>
      <c r="AU598" s="57">
        <v>4436250</v>
      </c>
      <c r="AV598" s="58">
        <v>52011750</v>
      </c>
      <c r="AW598" s="58">
        <v>0</v>
      </c>
      <c r="AX598" s="58">
        <v>0</v>
      </c>
      <c r="AY598" s="57">
        <v>0</v>
      </c>
      <c r="AZ598" s="58">
        <v>0</v>
      </c>
      <c r="BA598" s="58">
        <v>0</v>
      </c>
      <c r="BB598" s="58">
        <v>52011750</v>
      </c>
      <c r="BC598" s="58">
        <v>0</v>
      </c>
      <c r="BD598" s="58">
        <v>0</v>
      </c>
      <c r="BE598" s="58">
        <v>52011750</v>
      </c>
      <c r="BF598" s="58">
        <v>0</v>
      </c>
      <c r="BG598" s="72">
        <v>300</v>
      </c>
      <c r="BH598" s="72">
        <v>764.5</v>
      </c>
      <c r="BI598" s="72">
        <v>464.5</v>
      </c>
      <c r="BJ598" s="72">
        <v>154.83333333333334</v>
      </c>
      <c r="BK598" s="72">
        <v>764.5</v>
      </c>
      <c r="BL598" s="72">
        <v>464.5</v>
      </c>
      <c r="BM598" s="72">
        <v>154.83333333333334</v>
      </c>
      <c r="BN598" s="150" t="s">
        <v>1424</v>
      </c>
      <c r="BO598" s="72" t="s">
        <v>1475</v>
      </c>
    </row>
    <row r="599" spans="1:67" ht="27.6" customHeight="1">
      <c r="A599" s="55">
        <v>590</v>
      </c>
      <c r="B599" s="145" t="s">
        <v>1465</v>
      </c>
      <c r="C599" s="147" t="s">
        <v>1466</v>
      </c>
      <c r="D599" s="148" t="s">
        <v>672</v>
      </c>
      <c r="E599" s="145">
        <v>20</v>
      </c>
      <c r="F599" s="146" t="s">
        <v>1295</v>
      </c>
      <c r="G599" s="70">
        <v>0</v>
      </c>
      <c r="H599" s="57">
        <v>0</v>
      </c>
      <c r="I599" s="57">
        <v>0</v>
      </c>
      <c r="J599" s="57">
        <v>0</v>
      </c>
      <c r="K599" s="70">
        <v>0</v>
      </c>
      <c r="L599" s="57">
        <v>0</v>
      </c>
      <c r="M599" s="57">
        <v>0</v>
      </c>
      <c r="N599" s="57">
        <v>0</v>
      </c>
      <c r="O599" s="70">
        <v>0</v>
      </c>
      <c r="P599" s="57">
        <v>0</v>
      </c>
      <c r="Q599" s="57">
        <v>0</v>
      </c>
      <c r="R599" s="57">
        <v>0</v>
      </c>
      <c r="S599" s="70">
        <v>0</v>
      </c>
      <c r="T599" s="57">
        <v>0</v>
      </c>
      <c r="U599" s="57">
        <v>0</v>
      </c>
      <c r="V599" s="57">
        <v>0</v>
      </c>
      <c r="W599" s="57"/>
      <c r="X599" s="57"/>
      <c r="Y599" s="57"/>
      <c r="Z599" s="57">
        <v>0</v>
      </c>
      <c r="AA599" s="57">
        <v>0</v>
      </c>
      <c r="AB599" s="57">
        <v>0</v>
      </c>
      <c r="AC599" s="59">
        <v>0</v>
      </c>
      <c r="AD599" s="59">
        <v>0</v>
      </c>
      <c r="AE599" s="59">
        <v>0</v>
      </c>
      <c r="AF599" s="59">
        <v>0</v>
      </c>
      <c r="AG599" s="59">
        <v>0</v>
      </c>
      <c r="AH599" s="59">
        <v>0</v>
      </c>
      <c r="AI599" s="57">
        <v>0</v>
      </c>
      <c r="AJ599" s="57">
        <v>0</v>
      </c>
      <c r="AK599" s="58">
        <v>0</v>
      </c>
      <c r="AL599" s="57">
        <v>0</v>
      </c>
      <c r="AM599" s="57">
        <v>0</v>
      </c>
      <c r="AN599" s="70">
        <v>275</v>
      </c>
      <c r="AO599" s="70">
        <v>384.70000000000005</v>
      </c>
      <c r="AP599" s="70">
        <v>0</v>
      </c>
      <c r="AQ599" s="57">
        <v>14112735</v>
      </c>
      <c r="AR599" s="57">
        <v>0</v>
      </c>
      <c r="AS599" s="57">
        <v>0</v>
      </c>
      <c r="AT599" s="57">
        <v>0</v>
      </c>
      <c r="AU599" s="57">
        <v>0</v>
      </c>
      <c r="AV599" s="58">
        <v>14112735</v>
      </c>
      <c r="AW599" s="58">
        <v>0</v>
      </c>
      <c r="AX599" s="58">
        <v>0</v>
      </c>
      <c r="AY599" s="57">
        <v>0</v>
      </c>
      <c r="AZ599" s="58">
        <v>0</v>
      </c>
      <c r="BA599" s="58">
        <v>0</v>
      </c>
      <c r="BB599" s="58">
        <v>14112735</v>
      </c>
      <c r="BC599" s="58">
        <v>0</v>
      </c>
      <c r="BD599" s="58">
        <v>0</v>
      </c>
      <c r="BE599" s="58">
        <v>14112735</v>
      </c>
      <c r="BF599" s="58">
        <v>0</v>
      </c>
      <c r="BG599" s="72">
        <v>275</v>
      </c>
      <c r="BH599" s="72">
        <v>384.70000000000005</v>
      </c>
      <c r="BI599" s="72">
        <v>109.70000000000005</v>
      </c>
      <c r="BJ599" s="72">
        <v>39.890909090909112</v>
      </c>
      <c r="BK599" s="72">
        <v>384.70000000000005</v>
      </c>
      <c r="BL599" s="72">
        <v>109.70000000000005</v>
      </c>
      <c r="BM599" s="72">
        <v>39.890909090909112</v>
      </c>
      <c r="BN599" s="150" t="s">
        <v>1424</v>
      </c>
      <c r="BO599" s="72" t="s">
        <v>1474</v>
      </c>
    </row>
    <row r="600" spans="1:67" ht="27.6" customHeight="1">
      <c r="A600" s="55">
        <v>591</v>
      </c>
      <c r="B600" s="145" t="s">
        <v>1467</v>
      </c>
      <c r="C600" s="147" t="s">
        <v>646</v>
      </c>
      <c r="D600" s="148" t="s">
        <v>675</v>
      </c>
      <c r="E600" s="145">
        <v>20</v>
      </c>
      <c r="F600" s="146" t="s">
        <v>1295</v>
      </c>
      <c r="G600" s="70">
        <v>0</v>
      </c>
      <c r="H600" s="57">
        <v>0</v>
      </c>
      <c r="I600" s="57">
        <v>0</v>
      </c>
      <c r="J600" s="57">
        <v>0</v>
      </c>
      <c r="K600" s="70">
        <v>0</v>
      </c>
      <c r="L600" s="57">
        <v>0</v>
      </c>
      <c r="M600" s="57">
        <v>0</v>
      </c>
      <c r="N600" s="57">
        <v>0</v>
      </c>
      <c r="O600" s="70">
        <v>0</v>
      </c>
      <c r="P600" s="57">
        <v>0</v>
      </c>
      <c r="Q600" s="57">
        <v>0</v>
      </c>
      <c r="R600" s="57">
        <v>0</v>
      </c>
      <c r="S600" s="70">
        <v>0</v>
      </c>
      <c r="T600" s="57">
        <v>0</v>
      </c>
      <c r="U600" s="57">
        <v>0</v>
      </c>
      <c r="V600" s="57">
        <v>0</v>
      </c>
      <c r="W600" s="57"/>
      <c r="X600" s="57"/>
      <c r="Y600" s="57"/>
      <c r="Z600" s="57">
        <v>0</v>
      </c>
      <c r="AA600" s="57">
        <v>0</v>
      </c>
      <c r="AB600" s="57">
        <v>0</v>
      </c>
      <c r="AC600" s="59">
        <v>0</v>
      </c>
      <c r="AD600" s="59">
        <v>0</v>
      </c>
      <c r="AE600" s="59">
        <v>0</v>
      </c>
      <c r="AF600" s="59">
        <v>0</v>
      </c>
      <c r="AG600" s="59">
        <v>0</v>
      </c>
      <c r="AH600" s="59">
        <v>0</v>
      </c>
      <c r="AI600" s="57">
        <v>0</v>
      </c>
      <c r="AJ600" s="57">
        <v>0</v>
      </c>
      <c r="AK600" s="58">
        <v>0</v>
      </c>
      <c r="AL600" s="57">
        <v>0</v>
      </c>
      <c r="AM600" s="57">
        <v>0</v>
      </c>
      <c r="AN600" s="70">
        <v>200</v>
      </c>
      <c r="AO600" s="70">
        <v>129</v>
      </c>
      <c r="AP600" s="70">
        <v>0</v>
      </c>
      <c r="AQ600" s="57">
        <v>0</v>
      </c>
      <c r="AR600" s="57">
        <v>0</v>
      </c>
      <c r="AS600" s="57">
        <v>0</v>
      </c>
      <c r="AT600" s="57">
        <v>0</v>
      </c>
      <c r="AU600" s="57">
        <v>0</v>
      </c>
      <c r="AV600" s="58">
        <v>0</v>
      </c>
      <c r="AW600" s="58">
        <v>0</v>
      </c>
      <c r="AX600" s="58">
        <v>0</v>
      </c>
      <c r="AY600" s="57">
        <v>0</v>
      </c>
      <c r="AZ600" s="58">
        <v>0</v>
      </c>
      <c r="BA600" s="58">
        <v>0</v>
      </c>
      <c r="BB600" s="58">
        <v>0</v>
      </c>
      <c r="BC600" s="58">
        <v>0</v>
      </c>
      <c r="BD600" s="58">
        <v>0</v>
      </c>
      <c r="BE600" s="58">
        <v>0</v>
      </c>
      <c r="BF600" s="58">
        <v>0</v>
      </c>
      <c r="BG600" s="72">
        <v>200</v>
      </c>
      <c r="BH600" s="72">
        <v>129</v>
      </c>
      <c r="BI600" s="72">
        <v>0</v>
      </c>
      <c r="BJ600" s="72">
        <v>0</v>
      </c>
      <c r="BK600" s="72">
        <v>129</v>
      </c>
      <c r="BL600" s="72">
        <v>0</v>
      </c>
      <c r="BM600" s="72">
        <v>0</v>
      </c>
      <c r="BN600" s="150" t="s">
        <v>1424</v>
      </c>
      <c r="BO600" s="72" t="s">
        <v>1474</v>
      </c>
    </row>
    <row r="601" spans="1:67" ht="27.6" customHeight="1">
      <c r="A601" s="55">
        <v>592</v>
      </c>
      <c r="B601" s="145" t="s">
        <v>1468</v>
      </c>
      <c r="C601" s="147" t="s">
        <v>1469</v>
      </c>
      <c r="D601" s="148" t="s">
        <v>720</v>
      </c>
      <c r="E601" s="145">
        <v>20</v>
      </c>
      <c r="F601" s="146" t="s">
        <v>1295</v>
      </c>
      <c r="G601" s="70">
        <v>0</v>
      </c>
      <c r="H601" s="57">
        <v>0</v>
      </c>
      <c r="I601" s="57">
        <v>0</v>
      </c>
      <c r="J601" s="57">
        <v>0</v>
      </c>
      <c r="K601" s="70">
        <v>0</v>
      </c>
      <c r="L601" s="57">
        <v>0</v>
      </c>
      <c r="M601" s="57">
        <v>0</v>
      </c>
      <c r="N601" s="57">
        <v>0</v>
      </c>
      <c r="O601" s="70">
        <v>0</v>
      </c>
      <c r="P601" s="57">
        <v>0</v>
      </c>
      <c r="Q601" s="57">
        <v>0</v>
      </c>
      <c r="R601" s="57">
        <v>0</v>
      </c>
      <c r="S601" s="70">
        <v>0</v>
      </c>
      <c r="T601" s="57">
        <v>0</v>
      </c>
      <c r="U601" s="57">
        <v>0</v>
      </c>
      <c r="V601" s="57">
        <v>0</v>
      </c>
      <c r="W601" s="57"/>
      <c r="X601" s="57"/>
      <c r="Y601" s="57"/>
      <c r="Z601" s="57">
        <v>0</v>
      </c>
      <c r="AA601" s="57">
        <v>0</v>
      </c>
      <c r="AB601" s="57">
        <v>0</v>
      </c>
      <c r="AC601" s="59">
        <v>0</v>
      </c>
      <c r="AD601" s="59">
        <v>0</v>
      </c>
      <c r="AE601" s="59">
        <v>0</v>
      </c>
      <c r="AF601" s="59">
        <v>0</v>
      </c>
      <c r="AG601" s="59">
        <v>0</v>
      </c>
      <c r="AH601" s="59">
        <v>0</v>
      </c>
      <c r="AI601" s="57">
        <v>0</v>
      </c>
      <c r="AJ601" s="57">
        <v>0</v>
      </c>
      <c r="AK601" s="58">
        <v>0</v>
      </c>
      <c r="AL601" s="57">
        <v>0</v>
      </c>
      <c r="AM601" s="57">
        <v>0</v>
      </c>
      <c r="AN601" s="70">
        <v>200</v>
      </c>
      <c r="AO601" s="70">
        <v>0</v>
      </c>
      <c r="AP601" s="70">
        <v>0</v>
      </c>
      <c r="AQ601" s="57">
        <v>0</v>
      </c>
      <c r="AR601" s="57">
        <v>0</v>
      </c>
      <c r="AS601" s="57">
        <v>0</v>
      </c>
      <c r="AT601" s="57">
        <v>0</v>
      </c>
      <c r="AU601" s="57">
        <v>0</v>
      </c>
      <c r="AV601" s="58">
        <v>0</v>
      </c>
      <c r="AW601" s="58">
        <v>0</v>
      </c>
      <c r="AX601" s="58">
        <v>0</v>
      </c>
      <c r="AY601" s="57">
        <v>0</v>
      </c>
      <c r="AZ601" s="58">
        <v>0</v>
      </c>
      <c r="BA601" s="58">
        <v>0</v>
      </c>
      <c r="BB601" s="58">
        <v>0</v>
      </c>
      <c r="BC601" s="58">
        <v>0</v>
      </c>
      <c r="BD601" s="58">
        <v>0</v>
      </c>
      <c r="BE601" s="58">
        <v>0</v>
      </c>
      <c r="BF601" s="58">
        <v>0</v>
      </c>
      <c r="BG601" s="72">
        <v>200</v>
      </c>
      <c r="BH601" s="72">
        <v>0</v>
      </c>
      <c r="BI601" s="72">
        <v>0</v>
      </c>
      <c r="BJ601" s="72">
        <v>0</v>
      </c>
      <c r="BK601" s="72">
        <v>0</v>
      </c>
      <c r="BL601" s="72">
        <v>0</v>
      </c>
      <c r="BM601" s="72">
        <v>0</v>
      </c>
      <c r="BN601" s="150" t="s">
        <v>1424</v>
      </c>
      <c r="BO601" s="72" t="s">
        <v>1474</v>
      </c>
    </row>
    <row r="602" spans="1:67" ht="27.6" customHeight="1">
      <c r="A602" s="55">
        <v>593</v>
      </c>
      <c r="B602" s="145" t="s">
        <v>601</v>
      </c>
      <c r="C602" s="147" t="s">
        <v>1128</v>
      </c>
      <c r="D602" s="148" t="s">
        <v>734</v>
      </c>
      <c r="E602" s="145">
        <v>20</v>
      </c>
      <c r="F602" s="146" t="s">
        <v>1296</v>
      </c>
      <c r="G602" s="70">
        <v>0</v>
      </c>
      <c r="H602" s="57">
        <v>0</v>
      </c>
      <c r="I602" s="57">
        <v>0</v>
      </c>
      <c r="J602" s="57">
        <v>0</v>
      </c>
      <c r="K602" s="70">
        <v>0</v>
      </c>
      <c r="L602" s="57">
        <v>0</v>
      </c>
      <c r="M602" s="57">
        <v>0</v>
      </c>
      <c r="N602" s="57">
        <v>0</v>
      </c>
      <c r="O602" s="70">
        <v>90.9</v>
      </c>
      <c r="P602" s="57">
        <v>9317250</v>
      </c>
      <c r="Q602" s="57">
        <v>0</v>
      </c>
      <c r="R602" s="57">
        <v>9317250</v>
      </c>
      <c r="S602" s="70">
        <v>0</v>
      </c>
      <c r="T602" s="57">
        <v>0</v>
      </c>
      <c r="U602" s="57">
        <v>0</v>
      </c>
      <c r="V602" s="57">
        <v>0</v>
      </c>
      <c r="W602" s="57"/>
      <c r="X602" s="57"/>
      <c r="Y602" s="57"/>
      <c r="Z602" s="57">
        <v>0</v>
      </c>
      <c r="AA602" s="57">
        <v>0</v>
      </c>
      <c r="AB602" s="57">
        <v>0</v>
      </c>
      <c r="AC602" s="59">
        <v>0</v>
      </c>
      <c r="AD602" s="59">
        <v>0</v>
      </c>
      <c r="AE602" s="59">
        <v>0</v>
      </c>
      <c r="AF602" s="59">
        <v>0</v>
      </c>
      <c r="AG602" s="59">
        <v>0</v>
      </c>
      <c r="AH602" s="59">
        <v>0</v>
      </c>
      <c r="AI602" s="57">
        <v>0</v>
      </c>
      <c r="AJ602" s="57">
        <v>0</v>
      </c>
      <c r="AK602" s="58">
        <v>0</v>
      </c>
      <c r="AL602" s="57">
        <v>0</v>
      </c>
      <c r="AM602" s="57">
        <v>0</v>
      </c>
      <c r="AN602" s="70">
        <v>120</v>
      </c>
      <c r="AO602" s="70">
        <v>678.45</v>
      </c>
      <c r="AP602" s="70">
        <v>0</v>
      </c>
      <c r="AQ602" s="57">
        <v>70025625</v>
      </c>
      <c r="AR602" s="57">
        <v>0</v>
      </c>
      <c r="AS602" s="57">
        <v>0</v>
      </c>
      <c r="AT602" s="57">
        <v>0</v>
      </c>
      <c r="AU602" s="57">
        <v>37551150</v>
      </c>
      <c r="AV602" s="58">
        <v>32474475</v>
      </c>
      <c r="AW602" s="58">
        <v>0</v>
      </c>
      <c r="AX602" s="58">
        <v>0</v>
      </c>
      <c r="AY602" s="57">
        <v>0</v>
      </c>
      <c r="AZ602" s="58">
        <v>0</v>
      </c>
      <c r="BA602" s="58">
        <v>0</v>
      </c>
      <c r="BB602" s="58">
        <v>32474475</v>
      </c>
      <c r="BC602" s="58">
        <v>0</v>
      </c>
      <c r="BD602" s="58">
        <v>0</v>
      </c>
      <c r="BE602" s="58">
        <v>32474475</v>
      </c>
      <c r="BF602" s="58">
        <v>0</v>
      </c>
      <c r="BG602" s="72">
        <v>120</v>
      </c>
      <c r="BH602" s="72">
        <v>769.35</v>
      </c>
      <c r="BI602" s="72">
        <v>649.35</v>
      </c>
      <c r="BJ602" s="72">
        <v>541.125</v>
      </c>
      <c r="BK602" s="72">
        <v>769.35</v>
      </c>
      <c r="BL602" s="72">
        <v>649.35</v>
      </c>
      <c r="BM602" s="72">
        <v>541.125</v>
      </c>
      <c r="BN602" s="150" t="s">
        <v>1425</v>
      </c>
      <c r="BO602" s="72" t="s">
        <v>1475</v>
      </c>
    </row>
    <row r="603" spans="1:67" ht="27.6" customHeight="1">
      <c r="A603" s="55">
        <v>594</v>
      </c>
      <c r="B603" s="145" t="s">
        <v>600</v>
      </c>
      <c r="C603" s="147" t="s">
        <v>868</v>
      </c>
      <c r="D603" s="148" t="s">
        <v>1129</v>
      </c>
      <c r="E603" s="145">
        <v>20</v>
      </c>
      <c r="F603" s="146" t="s">
        <v>1296</v>
      </c>
      <c r="G603" s="70">
        <v>0</v>
      </c>
      <c r="H603" s="57">
        <v>0</v>
      </c>
      <c r="I603" s="57">
        <v>0</v>
      </c>
      <c r="J603" s="57">
        <v>0</v>
      </c>
      <c r="K603" s="70">
        <v>0</v>
      </c>
      <c r="L603" s="57">
        <v>0</v>
      </c>
      <c r="M603" s="57">
        <v>0</v>
      </c>
      <c r="N603" s="57">
        <v>0</v>
      </c>
      <c r="O603" s="70">
        <v>0</v>
      </c>
      <c r="P603" s="57">
        <v>0</v>
      </c>
      <c r="Q603" s="57">
        <v>0</v>
      </c>
      <c r="R603" s="57">
        <v>0</v>
      </c>
      <c r="S603" s="70">
        <v>0</v>
      </c>
      <c r="T603" s="57">
        <v>0</v>
      </c>
      <c r="U603" s="57">
        <v>0</v>
      </c>
      <c r="V603" s="57">
        <v>0</v>
      </c>
      <c r="W603" s="57"/>
      <c r="X603" s="57"/>
      <c r="Y603" s="57"/>
      <c r="Z603" s="57">
        <v>0</v>
      </c>
      <c r="AA603" s="57">
        <v>0</v>
      </c>
      <c r="AB603" s="57">
        <v>0</v>
      </c>
      <c r="AC603" s="59">
        <v>0</v>
      </c>
      <c r="AD603" s="59">
        <v>0</v>
      </c>
      <c r="AE603" s="59">
        <v>0</v>
      </c>
      <c r="AF603" s="59">
        <v>0</v>
      </c>
      <c r="AG603" s="59">
        <v>0</v>
      </c>
      <c r="AH603" s="59">
        <v>0</v>
      </c>
      <c r="AI603" s="57">
        <v>0</v>
      </c>
      <c r="AJ603" s="57">
        <v>0</v>
      </c>
      <c r="AK603" s="58">
        <v>0</v>
      </c>
      <c r="AL603" s="57">
        <v>0</v>
      </c>
      <c r="AM603" s="57">
        <v>0</v>
      </c>
      <c r="AN603" s="70">
        <v>105</v>
      </c>
      <c r="AO603" s="70">
        <v>1298.3</v>
      </c>
      <c r="AP603" s="70">
        <v>0</v>
      </c>
      <c r="AQ603" s="57">
        <v>141446250</v>
      </c>
      <c r="AR603" s="57">
        <v>0</v>
      </c>
      <c r="AS603" s="57">
        <v>0</v>
      </c>
      <c r="AT603" s="57">
        <v>0</v>
      </c>
      <c r="AU603" s="57">
        <v>65396250</v>
      </c>
      <c r="AV603" s="58">
        <v>76050000</v>
      </c>
      <c r="AW603" s="58">
        <v>0</v>
      </c>
      <c r="AX603" s="58">
        <v>0</v>
      </c>
      <c r="AY603" s="57">
        <v>0</v>
      </c>
      <c r="AZ603" s="58">
        <v>0</v>
      </c>
      <c r="BA603" s="58">
        <v>0</v>
      </c>
      <c r="BB603" s="58">
        <v>76050000</v>
      </c>
      <c r="BC603" s="58">
        <v>0</v>
      </c>
      <c r="BD603" s="58">
        <v>0</v>
      </c>
      <c r="BE603" s="58">
        <v>76050000</v>
      </c>
      <c r="BF603" s="58">
        <v>0</v>
      </c>
      <c r="BG603" s="72">
        <v>105</v>
      </c>
      <c r="BH603" s="72">
        <v>1298.3</v>
      </c>
      <c r="BI603" s="72">
        <v>1193.3</v>
      </c>
      <c r="BJ603" s="72">
        <v>1136.4761904761904</v>
      </c>
      <c r="BK603" s="72">
        <v>1298.3</v>
      </c>
      <c r="BL603" s="72">
        <v>1193.3</v>
      </c>
      <c r="BM603" s="72">
        <v>1136.4761904761904</v>
      </c>
      <c r="BN603" s="150" t="s">
        <v>1425</v>
      </c>
      <c r="BO603" s="72" t="s">
        <v>1475</v>
      </c>
    </row>
    <row r="604" spans="1:67" ht="27.6" customHeight="1">
      <c r="A604" s="55">
        <v>595</v>
      </c>
      <c r="B604" s="145" t="s">
        <v>1187</v>
      </c>
      <c r="C604" s="147" t="s">
        <v>1188</v>
      </c>
      <c r="D604" s="148" t="s">
        <v>698</v>
      </c>
      <c r="E604" s="145">
        <v>20</v>
      </c>
      <c r="F604" s="146" t="s">
        <v>1296</v>
      </c>
      <c r="G604" s="70">
        <v>0</v>
      </c>
      <c r="H604" s="57">
        <v>0</v>
      </c>
      <c r="I604" s="57">
        <v>0</v>
      </c>
      <c r="J604" s="57">
        <v>0</v>
      </c>
      <c r="K604" s="70">
        <v>0</v>
      </c>
      <c r="L604" s="57">
        <v>0</v>
      </c>
      <c r="M604" s="57">
        <v>0</v>
      </c>
      <c r="N604" s="57">
        <v>0</v>
      </c>
      <c r="O604" s="70">
        <v>0</v>
      </c>
      <c r="P604" s="57">
        <v>0</v>
      </c>
      <c r="Q604" s="57">
        <v>0</v>
      </c>
      <c r="R604" s="57">
        <v>0</v>
      </c>
      <c r="S604" s="70">
        <v>60.6</v>
      </c>
      <c r="T604" s="57">
        <v>6211500</v>
      </c>
      <c r="U604" s="57">
        <v>0</v>
      </c>
      <c r="V604" s="57">
        <v>6211500</v>
      </c>
      <c r="W604" s="57"/>
      <c r="X604" s="57"/>
      <c r="Y604" s="57"/>
      <c r="Z604" s="57">
        <v>0</v>
      </c>
      <c r="AA604" s="57">
        <v>0</v>
      </c>
      <c r="AB604" s="57">
        <v>0</v>
      </c>
      <c r="AC604" s="59">
        <v>0</v>
      </c>
      <c r="AD604" s="59">
        <v>0</v>
      </c>
      <c r="AE604" s="59">
        <v>0</v>
      </c>
      <c r="AF604" s="59">
        <v>0</v>
      </c>
      <c r="AG604" s="59">
        <v>0</v>
      </c>
      <c r="AH604" s="59">
        <v>0</v>
      </c>
      <c r="AI604" s="57">
        <v>0</v>
      </c>
      <c r="AJ604" s="57">
        <v>0</v>
      </c>
      <c r="AK604" s="58">
        <v>0</v>
      </c>
      <c r="AL604" s="57">
        <v>0</v>
      </c>
      <c r="AM604" s="57">
        <v>0</v>
      </c>
      <c r="AN604" s="70">
        <v>255</v>
      </c>
      <c r="AO604" s="70">
        <v>1374.1</v>
      </c>
      <c r="AP604" s="70">
        <v>0</v>
      </c>
      <c r="AQ604" s="57">
        <v>133098750</v>
      </c>
      <c r="AR604" s="57">
        <v>0</v>
      </c>
      <c r="AS604" s="57">
        <v>0</v>
      </c>
      <c r="AT604" s="57">
        <v>0</v>
      </c>
      <c r="AU604" s="57">
        <v>77636250</v>
      </c>
      <c r="AV604" s="58">
        <v>55462500</v>
      </c>
      <c r="AW604" s="58">
        <v>0</v>
      </c>
      <c r="AX604" s="58">
        <v>0</v>
      </c>
      <c r="AY604" s="57">
        <v>0</v>
      </c>
      <c r="AZ604" s="58">
        <v>0</v>
      </c>
      <c r="BA604" s="58">
        <v>0</v>
      </c>
      <c r="BB604" s="58">
        <v>61674000</v>
      </c>
      <c r="BC604" s="58">
        <v>0</v>
      </c>
      <c r="BD604" s="58">
        <v>0</v>
      </c>
      <c r="BE604" s="58">
        <v>61674000</v>
      </c>
      <c r="BF604" s="58">
        <v>0</v>
      </c>
      <c r="BG604" s="72">
        <v>255</v>
      </c>
      <c r="BH604" s="72">
        <v>1434.6999999999998</v>
      </c>
      <c r="BI604" s="72">
        <v>1179.6999999999998</v>
      </c>
      <c r="BJ604" s="72">
        <v>462.62745098039215</v>
      </c>
      <c r="BK604" s="72">
        <v>1434.6999999999998</v>
      </c>
      <c r="BL604" s="72">
        <v>1179.6999999999998</v>
      </c>
      <c r="BM604" s="72">
        <v>462.62745098039215</v>
      </c>
      <c r="BN604" s="150" t="s">
        <v>1425</v>
      </c>
      <c r="BO604" s="72" t="s">
        <v>1475</v>
      </c>
    </row>
    <row r="605" spans="1:67" ht="27.6" customHeight="1">
      <c r="A605" s="55">
        <v>596</v>
      </c>
      <c r="B605" s="145" t="s">
        <v>1470</v>
      </c>
      <c r="C605" s="147" t="s">
        <v>658</v>
      </c>
      <c r="D605" s="148" t="s">
        <v>775</v>
      </c>
      <c r="E605" s="145">
        <v>20</v>
      </c>
      <c r="F605" s="146" t="s">
        <v>1296</v>
      </c>
      <c r="G605" s="70">
        <v>0</v>
      </c>
      <c r="H605" s="57">
        <v>0</v>
      </c>
      <c r="I605" s="57">
        <v>0</v>
      </c>
      <c r="J605" s="57">
        <v>0</v>
      </c>
      <c r="K605" s="70">
        <v>0</v>
      </c>
      <c r="L605" s="57">
        <v>0</v>
      </c>
      <c r="M605" s="57">
        <v>0</v>
      </c>
      <c r="N605" s="57">
        <v>0</v>
      </c>
      <c r="O605" s="70">
        <v>0</v>
      </c>
      <c r="P605" s="57">
        <v>0</v>
      </c>
      <c r="Q605" s="57">
        <v>0</v>
      </c>
      <c r="R605" s="57">
        <v>0</v>
      </c>
      <c r="S605" s="70">
        <v>0</v>
      </c>
      <c r="T605" s="57">
        <v>0</v>
      </c>
      <c r="U605" s="57">
        <v>0</v>
      </c>
      <c r="V605" s="57">
        <v>0</v>
      </c>
      <c r="W605" s="57"/>
      <c r="X605" s="57"/>
      <c r="Y605" s="57"/>
      <c r="Z605" s="57">
        <v>0</v>
      </c>
      <c r="AA605" s="57">
        <v>0</v>
      </c>
      <c r="AB605" s="57">
        <v>0</v>
      </c>
      <c r="AC605" s="59">
        <v>0</v>
      </c>
      <c r="AD605" s="59">
        <v>0</v>
      </c>
      <c r="AE605" s="59">
        <v>0</v>
      </c>
      <c r="AF605" s="59">
        <v>0</v>
      </c>
      <c r="AG605" s="59">
        <v>0</v>
      </c>
      <c r="AH605" s="59">
        <v>0</v>
      </c>
      <c r="AI605" s="57">
        <v>0</v>
      </c>
      <c r="AJ605" s="57">
        <v>0</v>
      </c>
      <c r="AK605" s="58">
        <v>0</v>
      </c>
      <c r="AL605" s="57">
        <v>0</v>
      </c>
      <c r="AM605" s="57">
        <v>0</v>
      </c>
      <c r="AN605" s="70">
        <v>275</v>
      </c>
      <c r="AO605" s="70">
        <v>316.89999999999998</v>
      </c>
      <c r="AP605" s="70">
        <v>0</v>
      </c>
      <c r="AQ605" s="57">
        <v>5719350</v>
      </c>
      <c r="AR605" s="57">
        <v>0</v>
      </c>
      <c r="AS605" s="57">
        <v>0</v>
      </c>
      <c r="AT605" s="57">
        <v>0</v>
      </c>
      <c r="AU605" s="57">
        <v>0</v>
      </c>
      <c r="AV605" s="58">
        <v>5719350</v>
      </c>
      <c r="AW605" s="58">
        <v>0</v>
      </c>
      <c r="AX605" s="58">
        <v>0</v>
      </c>
      <c r="AY605" s="57">
        <v>0</v>
      </c>
      <c r="AZ605" s="58">
        <v>0</v>
      </c>
      <c r="BA605" s="58">
        <v>0</v>
      </c>
      <c r="BB605" s="58">
        <v>5719350</v>
      </c>
      <c r="BC605" s="58">
        <v>0</v>
      </c>
      <c r="BD605" s="58">
        <v>0</v>
      </c>
      <c r="BE605" s="58">
        <v>5719350</v>
      </c>
      <c r="BF605" s="58">
        <v>0</v>
      </c>
      <c r="BG605" s="72">
        <v>275</v>
      </c>
      <c r="BH605" s="72">
        <v>316.89999999999998</v>
      </c>
      <c r="BI605" s="72">
        <v>41.899999999999977</v>
      </c>
      <c r="BJ605" s="72">
        <v>15.236363636363629</v>
      </c>
      <c r="BK605" s="72">
        <v>316.89999999999998</v>
      </c>
      <c r="BL605" s="72">
        <v>41.899999999999977</v>
      </c>
      <c r="BM605" s="72">
        <v>15.236363636363629</v>
      </c>
      <c r="BN605" s="150" t="s">
        <v>1425</v>
      </c>
      <c r="BO605" s="72" t="s">
        <v>1474</v>
      </c>
    </row>
    <row r="606" spans="1:67" ht="27.6" customHeight="1">
      <c r="A606" s="55">
        <v>597</v>
      </c>
      <c r="B606" s="145" t="s">
        <v>602</v>
      </c>
      <c r="C606" s="147" t="s">
        <v>646</v>
      </c>
      <c r="D606" s="148" t="s">
        <v>1127</v>
      </c>
      <c r="E606" s="145">
        <v>20</v>
      </c>
      <c r="F606" s="146" t="s">
        <v>1296</v>
      </c>
      <c r="G606" s="70">
        <v>0</v>
      </c>
      <c r="H606" s="57">
        <v>0</v>
      </c>
      <c r="I606" s="57">
        <v>0</v>
      </c>
      <c r="J606" s="57">
        <v>0</v>
      </c>
      <c r="K606" s="70">
        <v>0</v>
      </c>
      <c r="L606" s="57">
        <v>0</v>
      </c>
      <c r="M606" s="57">
        <v>0</v>
      </c>
      <c r="N606" s="57">
        <v>0</v>
      </c>
      <c r="O606" s="70">
        <v>60.400000000000006</v>
      </c>
      <c r="P606" s="57">
        <v>6191000.0000000009</v>
      </c>
      <c r="Q606" s="57">
        <v>0</v>
      </c>
      <c r="R606" s="57">
        <v>6191000</v>
      </c>
      <c r="S606" s="70">
        <v>0</v>
      </c>
      <c r="T606" s="57">
        <v>0</v>
      </c>
      <c r="U606" s="57">
        <v>0</v>
      </c>
      <c r="V606" s="57">
        <v>0</v>
      </c>
      <c r="W606" s="57"/>
      <c r="X606" s="57"/>
      <c r="Y606" s="57"/>
      <c r="Z606" s="57">
        <v>0</v>
      </c>
      <c r="AA606" s="57">
        <v>0</v>
      </c>
      <c r="AB606" s="57">
        <v>0</v>
      </c>
      <c r="AC606" s="59">
        <v>0</v>
      </c>
      <c r="AD606" s="59">
        <v>0</v>
      </c>
      <c r="AE606" s="59">
        <v>0</v>
      </c>
      <c r="AF606" s="59">
        <v>0</v>
      </c>
      <c r="AG606" s="59">
        <v>0</v>
      </c>
      <c r="AH606" s="59">
        <v>0</v>
      </c>
      <c r="AI606" s="57">
        <v>0</v>
      </c>
      <c r="AJ606" s="57">
        <v>0</v>
      </c>
      <c r="AK606" s="58">
        <v>0</v>
      </c>
      <c r="AL606" s="57">
        <v>0</v>
      </c>
      <c r="AM606" s="57">
        <v>0</v>
      </c>
      <c r="AN606" s="70">
        <v>120</v>
      </c>
      <c r="AO606" s="70">
        <v>559.70000000000005</v>
      </c>
      <c r="AP606" s="70">
        <v>0</v>
      </c>
      <c r="AQ606" s="57">
        <v>56666250</v>
      </c>
      <c r="AR606" s="57">
        <v>0</v>
      </c>
      <c r="AS606" s="57">
        <v>0</v>
      </c>
      <c r="AT606" s="57">
        <v>0</v>
      </c>
      <c r="AU606" s="57">
        <v>25389000</v>
      </c>
      <c r="AV606" s="58">
        <v>31277250</v>
      </c>
      <c r="AW606" s="58">
        <v>0</v>
      </c>
      <c r="AX606" s="58">
        <v>0</v>
      </c>
      <c r="AY606" s="57">
        <v>0</v>
      </c>
      <c r="AZ606" s="58">
        <v>0</v>
      </c>
      <c r="BA606" s="58">
        <v>0</v>
      </c>
      <c r="BB606" s="58">
        <v>31277250</v>
      </c>
      <c r="BC606" s="58">
        <v>0</v>
      </c>
      <c r="BD606" s="58">
        <v>0</v>
      </c>
      <c r="BE606" s="58">
        <v>31277250</v>
      </c>
      <c r="BF606" s="58">
        <v>0</v>
      </c>
      <c r="BG606" s="72">
        <v>120</v>
      </c>
      <c r="BH606" s="72">
        <v>620.1</v>
      </c>
      <c r="BI606" s="72">
        <v>500.1</v>
      </c>
      <c r="BJ606" s="72">
        <v>416.75000000000006</v>
      </c>
      <c r="BK606" s="72">
        <v>620.1</v>
      </c>
      <c r="BL606" s="72">
        <v>500.1</v>
      </c>
      <c r="BM606" s="72">
        <v>416.75000000000006</v>
      </c>
      <c r="BN606" s="150" t="s">
        <v>1425</v>
      </c>
      <c r="BO606" s="72" t="s">
        <v>1475</v>
      </c>
    </row>
    <row r="607" spans="1:67" ht="27.6" customHeight="1">
      <c r="A607" s="55">
        <v>598</v>
      </c>
      <c r="B607" s="145" t="s">
        <v>599</v>
      </c>
      <c r="C607" s="147" t="s">
        <v>646</v>
      </c>
      <c r="D607" s="148" t="s">
        <v>936</v>
      </c>
      <c r="E607" s="145">
        <v>20</v>
      </c>
      <c r="F607" s="146" t="s">
        <v>1297</v>
      </c>
      <c r="G607" s="70">
        <v>0</v>
      </c>
      <c r="H607" s="57">
        <v>0</v>
      </c>
      <c r="I607" s="57">
        <v>0</v>
      </c>
      <c r="J607" s="57">
        <v>0</v>
      </c>
      <c r="K607" s="70">
        <v>0</v>
      </c>
      <c r="L607" s="57">
        <v>0</v>
      </c>
      <c r="M607" s="57">
        <v>0</v>
      </c>
      <c r="N607" s="57">
        <v>0</v>
      </c>
      <c r="O607" s="70">
        <v>0</v>
      </c>
      <c r="P607" s="57">
        <v>0</v>
      </c>
      <c r="Q607" s="57">
        <v>0</v>
      </c>
      <c r="R607" s="57">
        <v>0</v>
      </c>
      <c r="S607" s="70">
        <v>0</v>
      </c>
      <c r="T607" s="57">
        <v>0</v>
      </c>
      <c r="U607" s="57">
        <v>0</v>
      </c>
      <c r="V607" s="57">
        <v>0</v>
      </c>
      <c r="W607" s="57"/>
      <c r="X607" s="57"/>
      <c r="Y607" s="57"/>
      <c r="Z607" s="57">
        <v>0</v>
      </c>
      <c r="AA607" s="57">
        <v>0</v>
      </c>
      <c r="AB607" s="57">
        <v>0</v>
      </c>
      <c r="AC607" s="59">
        <v>0</v>
      </c>
      <c r="AD607" s="59">
        <v>0</v>
      </c>
      <c r="AE607" s="59">
        <v>0</v>
      </c>
      <c r="AF607" s="59">
        <v>0</v>
      </c>
      <c r="AG607" s="59">
        <v>0</v>
      </c>
      <c r="AH607" s="59">
        <v>0</v>
      </c>
      <c r="AI607" s="57">
        <v>0</v>
      </c>
      <c r="AJ607" s="57">
        <v>0</v>
      </c>
      <c r="AK607" s="58">
        <v>0</v>
      </c>
      <c r="AL607" s="57">
        <v>0</v>
      </c>
      <c r="AM607" s="57">
        <v>0</v>
      </c>
      <c r="AN607" s="70">
        <v>300</v>
      </c>
      <c r="AO607" s="70">
        <v>683.90000000000009</v>
      </c>
      <c r="AP607" s="70">
        <v>0</v>
      </c>
      <c r="AQ607" s="57">
        <v>50388750</v>
      </c>
      <c r="AR607" s="57">
        <v>0</v>
      </c>
      <c r="AS607" s="57">
        <v>0</v>
      </c>
      <c r="AT607" s="57">
        <v>0</v>
      </c>
      <c r="AU607" s="57">
        <v>17308200</v>
      </c>
      <c r="AV607" s="58">
        <v>33080550</v>
      </c>
      <c r="AW607" s="58">
        <v>0</v>
      </c>
      <c r="AX607" s="58">
        <v>0</v>
      </c>
      <c r="AY607" s="57">
        <v>0</v>
      </c>
      <c r="AZ607" s="58">
        <v>0</v>
      </c>
      <c r="BA607" s="58">
        <v>0</v>
      </c>
      <c r="BB607" s="58">
        <v>33080550</v>
      </c>
      <c r="BC607" s="58">
        <v>0</v>
      </c>
      <c r="BD607" s="58">
        <v>0</v>
      </c>
      <c r="BE607" s="58">
        <v>33080550</v>
      </c>
      <c r="BF607" s="58">
        <v>0</v>
      </c>
      <c r="BG607" s="72">
        <v>300</v>
      </c>
      <c r="BH607" s="72">
        <v>683.90000000000009</v>
      </c>
      <c r="BI607" s="72">
        <v>383.90000000000009</v>
      </c>
      <c r="BJ607" s="72">
        <v>127.9666666666667</v>
      </c>
      <c r="BK607" s="72">
        <v>683.90000000000009</v>
      </c>
      <c r="BL607" s="72">
        <v>383.90000000000009</v>
      </c>
      <c r="BM607" s="72">
        <v>127.9666666666667</v>
      </c>
      <c r="BN607" s="150" t="s">
        <v>1426</v>
      </c>
      <c r="BO607" s="72" t="s">
        <v>1475</v>
      </c>
    </row>
    <row r="608" spans="1:67" ht="27.6" customHeight="1">
      <c r="A608" s="55">
        <v>599</v>
      </c>
      <c r="B608" s="145" t="s">
        <v>607</v>
      </c>
      <c r="C608" s="147" t="s">
        <v>1131</v>
      </c>
      <c r="D608" s="148" t="s">
        <v>1132</v>
      </c>
      <c r="E608" s="145">
        <v>20</v>
      </c>
      <c r="F608" s="146" t="s">
        <v>1297</v>
      </c>
      <c r="G608" s="70">
        <v>0</v>
      </c>
      <c r="H608" s="57">
        <v>0</v>
      </c>
      <c r="I608" s="57">
        <v>0</v>
      </c>
      <c r="J608" s="57">
        <v>0</v>
      </c>
      <c r="K608" s="70">
        <v>0</v>
      </c>
      <c r="L608" s="57">
        <v>0</v>
      </c>
      <c r="M608" s="57">
        <v>0</v>
      </c>
      <c r="N608" s="57">
        <v>0</v>
      </c>
      <c r="O608" s="70">
        <v>0</v>
      </c>
      <c r="P608" s="57">
        <v>0</v>
      </c>
      <c r="Q608" s="57">
        <v>0</v>
      </c>
      <c r="R608" s="57">
        <v>0</v>
      </c>
      <c r="S608" s="70">
        <v>0</v>
      </c>
      <c r="T608" s="57">
        <v>0</v>
      </c>
      <c r="U608" s="57">
        <v>0</v>
      </c>
      <c r="V608" s="57">
        <v>0</v>
      </c>
      <c r="W608" s="57"/>
      <c r="X608" s="57"/>
      <c r="Y608" s="57"/>
      <c r="Z608" s="57">
        <v>0</v>
      </c>
      <c r="AA608" s="57">
        <v>0</v>
      </c>
      <c r="AB608" s="57">
        <v>0</v>
      </c>
      <c r="AC608" s="59">
        <v>0</v>
      </c>
      <c r="AD608" s="59">
        <v>0</v>
      </c>
      <c r="AE608" s="59">
        <v>0</v>
      </c>
      <c r="AF608" s="59">
        <v>0</v>
      </c>
      <c r="AG608" s="59">
        <v>0</v>
      </c>
      <c r="AH608" s="59">
        <v>0</v>
      </c>
      <c r="AI608" s="57">
        <v>0</v>
      </c>
      <c r="AJ608" s="57">
        <v>0</v>
      </c>
      <c r="AK608" s="58">
        <v>0</v>
      </c>
      <c r="AL608" s="57">
        <v>0</v>
      </c>
      <c r="AM608" s="57">
        <v>0</v>
      </c>
      <c r="AN608" s="70">
        <v>300</v>
      </c>
      <c r="AO608" s="70">
        <v>786.8</v>
      </c>
      <c r="AP608" s="70">
        <v>0</v>
      </c>
      <c r="AQ608" s="57">
        <v>61965000</v>
      </c>
      <c r="AR608" s="57">
        <v>0</v>
      </c>
      <c r="AS608" s="57">
        <v>0</v>
      </c>
      <c r="AT608" s="57">
        <v>0</v>
      </c>
      <c r="AU608" s="57">
        <v>29606850</v>
      </c>
      <c r="AV608" s="58">
        <v>32358150</v>
      </c>
      <c r="AW608" s="58">
        <v>0</v>
      </c>
      <c r="AX608" s="58">
        <v>0</v>
      </c>
      <c r="AY608" s="57">
        <v>0</v>
      </c>
      <c r="AZ608" s="58">
        <v>0</v>
      </c>
      <c r="BA608" s="58">
        <v>0</v>
      </c>
      <c r="BB608" s="58">
        <v>32358150</v>
      </c>
      <c r="BC608" s="58">
        <v>0</v>
      </c>
      <c r="BD608" s="58">
        <v>0</v>
      </c>
      <c r="BE608" s="58">
        <v>32358150</v>
      </c>
      <c r="BF608" s="58">
        <v>0</v>
      </c>
      <c r="BG608" s="72">
        <v>300</v>
      </c>
      <c r="BH608" s="72">
        <v>786.8</v>
      </c>
      <c r="BI608" s="72">
        <v>486.79999999999995</v>
      </c>
      <c r="BJ608" s="72">
        <v>162.26666666666665</v>
      </c>
      <c r="BK608" s="72">
        <v>786.8</v>
      </c>
      <c r="BL608" s="72">
        <v>486.79999999999995</v>
      </c>
      <c r="BM608" s="72">
        <v>162.26666666666665</v>
      </c>
      <c r="BN608" s="150" t="s">
        <v>1426</v>
      </c>
      <c r="BO608" s="72" t="s">
        <v>1475</v>
      </c>
    </row>
    <row r="609" spans="1:67" ht="27.6" customHeight="1">
      <c r="A609" s="55">
        <v>600</v>
      </c>
      <c r="B609" s="145" t="s">
        <v>606</v>
      </c>
      <c r="C609" s="147" t="s">
        <v>1133</v>
      </c>
      <c r="D609" s="148" t="s">
        <v>925</v>
      </c>
      <c r="E609" s="145">
        <v>20</v>
      </c>
      <c r="F609" s="146" t="s">
        <v>1297</v>
      </c>
      <c r="G609" s="70">
        <v>0</v>
      </c>
      <c r="H609" s="57">
        <v>0</v>
      </c>
      <c r="I609" s="57">
        <v>0</v>
      </c>
      <c r="J609" s="57">
        <v>0</v>
      </c>
      <c r="K609" s="70">
        <v>0</v>
      </c>
      <c r="L609" s="57">
        <v>0</v>
      </c>
      <c r="M609" s="57">
        <v>0</v>
      </c>
      <c r="N609" s="57">
        <v>0</v>
      </c>
      <c r="O609" s="70">
        <v>0</v>
      </c>
      <c r="P609" s="57">
        <v>0</v>
      </c>
      <c r="Q609" s="57">
        <v>0</v>
      </c>
      <c r="R609" s="57">
        <v>0</v>
      </c>
      <c r="S609" s="70">
        <v>0</v>
      </c>
      <c r="T609" s="57">
        <v>0</v>
      </c>
      <c r="U609" s="57">
        <v>0</v>
      </c>
      <c r="V609" s="57">
        <v>0</v>
      </c>
      <c r="W609" s="57"/>
      <c r="X609" s="57"/>
      <c r="Y609" s="57"/>
      <c r="Z609" s="57">
        <v>0</v>
      </c>
      <c r="AA609" s="57">
        <v>0</v>
      </c>
      <c r="AB609" s="57">
        <v>0</v>
      </c>
      <c r="AC609" s="59">
        <v>0</v>
      </c>
      <c r="AD609" s="59">
        <v>0</v>
      </c>
      <c r="AE609" s="59">
        <v>0</v>
      </c>
      <c r="AF609" s="59">
        <v>0</v>
      </c>
      <c r="AG609" s="59">
        <v>0</v>
      </c>
      <c r="AH609" s="59">
        <v>0</v>
      </c>
      <c r="AI609" s="57">
        <v>0</v>
      </c>
      <c r="AJ609" s="57">
        <v>0</v>
      </c>
      <c r="AK609" s="58">
        <v>0</v>
      </c>
      <c r="AL609" s="57">
        <v>0</v>
      </c>
      <c r="AM609" s="57">
        <v>0</v>
      </c>
      <c r="AN609" s="70">
        <v>300</v>
      </c>
      <c r="AO609" s="70">
        <v>1338</v>
      </c>
      <c r="AP609" s="70">
        <v>0</v>
      </c>
      <c r="AQ609" s="57">
        <v>123975000</v>
      </c>
      <c r="AR609" s="57">
        <v>0</v>
      </c>
      <c r="AS609" s="57">
        <v>0</v>
      </c>
      <c r="AT609" s="57">
        <v>0</v>
      </c>
      <c r="AU609" s="57">
        <v>67252500</v>
      </c>
      <c r="AV609" s="58">
        <v>56722500</v>
      </c>
      <c r="AW609" s="58">
        <v>0</v>
      </c>
      <c r="AX609" s="58">
        <v>0</v>
      </c>
      <c r="AY609" s="57">
        <v>0</v>
      </c>
      <c r="AZ609" s="58">
        <v>0</v>
      </c>
      <c r="BA609" s="58">
        <v>0</v>
      </c>
      <c r="BB609" s="58">
        <v>56722500</v>
      </c>
      <c r="BC609" s="58">
        <v>0</v>
      </c>
      <c r="BD609" s="58">
        <v>0</v>
      </c>
      <c r="BE609" s="58">
        <v>56722500</v>
      </c>
      <c r="BF609" s="58">
        <v>0</v>
      </c>
      <c r="BG609" s="72">
        <v>300</v>
      </c>
      <c r="BH609" s="72">
        <v>1338</v>
      </c>
      <c r="BI609" s="72">
        <v>1038</v>
      </c>
      <c r="BJ609" s="72">
        <v>346</v>
      </c>
      <c r="BK609" s="72">
        <v>1338</v>
      </c>
      <c r="BL609" s="72">
        <v>1038</v>
      </c>
      <c r="BM609" s="72">
        <v>346</v>
      </c>
      <c r="BN609" s="150" t="s">
        <v>1426</v>
      </c>
      <c r="BO609" s="72" t="s">
        <v>1475</v>
      </c>
    </row>
    <row r="610" spans="1:67" ht="27.6" customHeight="1">
      <c r="A610" s="55">
        <v>601</v>
      </c>
      <c r="B610" s="145" t="s">
        <v>1189</v>
      </c>
      <c r="C610" s="147" t="s">
        <v>1190</v>
      </c>
      <c r="D610" s="148" t="s">
        <v>628</v>
      </c>
      <c r="E610" s="145">
        <v>20</v>
      </c>
      <c r="F610" s="146" t="s">
        <v>1297</v>
      </c>
      <c r="G610" s="70">
        <v>0</v>
      </c>
      <c r="H610" s="57">
        <v>0</v>
      </c>
      <c r="I610" s="57">
        <v>0</v>
      </c>
      <c r="J610" s="57">
        <v>0</v>
      </c>
      <c r="K610" s="70">
        <v>0</v>
      </c>
      <c r="L610" s="57">
        <v>0</v>
      </c>
      <c r="M610" s="57">
        <v>0</v>
      </c>
      <c r="N610" s="57">
        <v>0</v>
      </c>
      <c r="O610" s="70">
        <v>0</v>
      </c>
      <c r="P610" s="57">
        <v>0</v>
      </c>
      <c r="Q610" s="57">
        <v>0</v>
      </c>
      <c r="R610" s="57">
        <v>0</v>
      </c>
      <c r="S610" s="70">
        <v>30.599999999999998</v>
      </c>
      <c r="T610" s="57">
        <v>3136500</v>
      </c>
      <c r="U610" s="57">
        <v>0</v>
      </c>
      <c r="V610" s="57">
        <v>3136500</v>
      </c>
      <c r="W610" s="57"/>
      <c r="X610" s="57"/>
      <c r="Y610" s="57"/>
      <c r="Z610" s="57">
        <v>0</v>
      </c>
      <c r="AA610" s="57">
        <v>0</v>
      </c>
      <c r="AB610" s="57">
        <v>0</v>
      </c>
      <c r="AC610" s="59">
        <v>0</v>
      </c>
      <c r="AD610" s="59">
        <v>0</v>
      </c>
      <c r="AE610" s="59">
        <v>0</v>
      </c>
      <c r="AF610" s="59">
        <v>0</v>
      </c>
      <c r="AG610" s="59">
        <v>0</v>
      </c>
      <c r="AH610" s="59">
        <v>0</v>
      </c>
      <c r="AI610" s="57">
        <v>0</v>
      </c>
      <c r="AJ610" s="57">
        <v>0</v>
      </c>
      <c r="AK610" s="58">
        <v>0</v>
      </c>
      <c r="AL610" s="57">
        <v>0</v>
      </c>
      <c r="AM610" s="57">
        <v>0</v>
      </c>
      <c r="AN610" s="70">
        <v>105</v>
      </c>
      <c r="AO610" s="70">
        <v>650</v>
      </c>
      <c r="AP610" s="70">
        <v>0</v>
      </c>
      <c r="AQ610" s="57">
        <v>68512500</v>
      </c>
      <c r="AR610" s="57">
        <v>0</v>
      </c>
      <c r="AS610" s="57">
        <v>0</v>
      </c>
      <c r="AT610" s="57">
        <v>0</v>
      </c>
      <c r="AU610" s="57">
        <v>38766000</v>
      </c>
      <c r="AV610" s="58">
        <v>29746500</v>
      </c>
      <c r="AW610" s="58">
        <v>0</v>
      </c>
      <c r="AX610" s="58">
        <v>0</v>
      </c>
      <c r="AY610" s="57">
        <v>0</v>
      </c>
      <c r="AZ610" s="58">
        <v>0</v>
      </c>
      <c r="BA610" s="58">
        <v>0</v>
      </c>
      <c r="BB610" s="58">
        <v>32883000</v>
      </c>
      <c r="BC610" s="58">
        <v>0</v>
      </c>
      <c r="BD610" s="58">
        <v>0</v>
      </c>
      <c r="BE610" s="58">
        <v>32883000</v>
      </c>
      <c r="BF610" s="58">
        <v>0</v>
      </c>
      <c r="BG610" s="72">
        <v>105</v>
      </c>
      <c r="BH610" s="72">
        <v>680.6</v>
      </c>
      <c r="BI610" s="72">
        <v>575.6</v>
      </c>
      <c r="BJ610" s="72">
        <v>548.19047619047626</v>
      </c>
      <c r="BK610" s="72">
        <v>680.6</v>
      </c>
      <c r="BL610" s="72">
        <v>575.6</v>
      </c>
      <c r="BM610" s="72">
        <v>548.19047619047626</v>
      </c>
      <c r="BN610" s="150" t="s">
        <v>1426</v>
      </c>
      <c r="BO610" s="72" t="s">
        <v>1475</v>
      </c>
    </row>
    <row r="611" spans="1:67" ht="27.6" customHeight="1">
      <c r="A611" s="55">
        <v>602</v>
      </c>
      <c r="B611" s="145" t="s">
        <v>605</v>
      </c>
      <c r="C611" s="147" t="s">
        <v>880</v>
      </c>
      <c r="D611" s="148" t="s">
        <v>1079</v>
      </c>
      <c r="E611" s="145">
        <v>20</v>
      </c>
      <c r="F611" s="146" t="s">
        <v>1297</v>
      </c>
      <c r="G611" s="70">
        <v>0</v>
      </c>
      <c r="H611" s="57">
        <v>0</v>
      </c>
      <c r="I611" s="57">
        <v>0</v>
      </c>
      <c r="J611" s="57">
        <v>0</v>
      </c>
      <c r="K611" s="70">
        <v>0</v>
      </c>
      <c r="L611" s="57">
        <v>0</v>
      </c>
      <c r="M611" s="57">
        <v>0</v>
      </c>
      <c r="N611" s="57">
        <v>0</v>
      </c>
      <c r="O611" s="70">
        <v>0</v>
      </c>
      <c r="P611" s="57">
        <v>0</v>
      </c>
      <c r="Q611" s="57">
        <v>0</v>
      </c>
      <c r="R611" s="57">
        <v>0</v>
      </c>
      <c r="S611" s="70">
        <v>45.300000000000004</v>
      </c>
      <c r="T611" s="57">
        <v>4643250</v>
      </c>
      <c r="U611" s="57">
        <v>0</v>
      </c>
      <c r="V611" s="57">
        <v>4643250</v>
      </c>
      <c r="W611" s="57"/>
      <c r="X611" s="57"/>
      <c r="Y611" s="57"/>
      <c r="Z611" s="57">
        <v>0</v>
      </c>
      <c r="AA611" s="57">
        <v>0</v>
      </c>
      <c r="AB611" s="57">
        <v>0</v>
      </c>
      <c r="AC611" s="59">
        <v>0</v>
      </c>
      <c r="AD611" s="59">
        <v>0</v>
      </c>
      <c r="AE611" s="59">
        <v>0</v>
      </c>
      <c r="AF611" s="59">
        <v>0</v>
      </c>
      <c r="AG611" s="59">
        <v>0</v>
      </c>
      <c r="AH611" s="59">
        <v>0</v>
      </c>
      <c r="AI611" s="57">
        <v>0</v>
      </c>
      <c r="AJ611" s="57">
        <v>0</v>
      </c>
      <c r="AK611" s="58">
        <v>0</v>
      </c>
      <c r="AL611" s="57">
        <v>0</v>
      </c>
      <c r="AM611" s="57">
        <v>0</v>
      </c>
      <c r="AN611" s="70">
        <v>300</v>
      </c>
      <c r="AO611" s="70">
        <v>657.5</v>
      </c>
      <c r="AP611" s="70">
        <v>0</v>
      </c>
      <c r="AQ611" s="57">
        <v>47418750</v>
      </c>
      <c r="AR611" s="57">
        <v>0</v>
      </c>
      <c r="AS611" s="57">
        <v>0</v>
      </c>
      <c r="AT611" s="57">
        <v>0</v>
      </c>
      <c r="AU611" s="57">
        <v>14004900</v>
      </c>
      <c r="AV611" s="58">
        <v>33413850</v>
      </c>
      <c r="AW611" s="58">
        <v>0</v>
      </c>
      <c r="AX611" s="58">
        <v>0</v>
      </c>
      <c r="AY611" s="57">
        <v>0</v>
      </c>
      <c r="AZ611" s="58">
        <v>0</v>
      </c>
      <c r="BA611" s="58">
        <v>0</v>
      </c>
      <c r="BB611" s="58">
        <v>38057100</v>
      </c>
      <c r="BC611" s="58">
        <v>0</v>
      </c>
      <c r="BD611" s="58">
        <v>0</v>
      </c>
      <c r="BE611" s="58">
        <v>38057100</v>
      </c>
      <c r="BF611" s="58">
        <v>0</v>
      </c>
      <c r="BG611" s="72">
        <v>300</v>
      </c>
      <c r="BH611" s="72">
        <v>702.8</v>
      </c>
      <c r="BI611" s="72">
        <v>402.79999999999995</v>
      </c>
      <c r="BJ611" s="72">
        <v>134.26666666666665</v>
      </c>
      <c r="BK611" s="72">
        <v>702.8</v>
      </c>
      <c r="BL611" s="72">
        <v>402.79999999999995</v>
      </c>
      <c r="BM611" s="72">
        <v>134.26666666666665</v>
      </c>
      <c r="BN611" s="150" t="s">
        <v>1426</v>
      </c>
      <c r="BO611" s="72" t="s">
        <v>1475</v>
      </c>
    </row>
    <row r="612" spans="1:67" ht="27.6" customHeight="1">
      <c r="A612" s="55">
        <v>603</v>
      </c>
      <c r="B612" s="145" t="s">
        <v>1471</v>
      </c>
      <c r="C612" s="147" t="s">
        <v>1472</v>
      </c>
      <c r="D612" s="148" t="s">
        <v>679</v>
      </c>
      <c r="E612" s="145">
        <v>20</v>
      </c>
      <c r="F612" s="146" t="s">
        <v>1297</v>
      </c>
      <c r="G612" s="70">
        <v>0</v>
      </c>
      <c r="H612" s="57">
        <v>0</v>
      </c>
      <c r="I612" s="57">
        <v>0</v>
      </c>
      <c r="J612" s="57">
        <v>0</v>
      </c>
      <c r="K612" s="70">
        <v>0</v>
      </c>
      <c r="L612" s="57">
        <v>0</v>
      </c>
      <c r="M612" s="57">
        <v>0</v>
      </c>
      <c r="N612" s="57">
        <v>0</v>
      </c>
      <c r="O612" s="70">
        <v>0</v>
      </c>
      <c r="P612" s="57">
        <v>0</v>
      </c>
      <c r="Q612" s="57">
        <v>0</v>
      </c>
      <c r="R612" s="57">
        <v>0</v>
      </c>
      <c r="S612" s="70">
        <v>0</v>
      </c>
      <c r="T612" s="57">
        <v>0</v>
      </c>
      <c r="U612" s="57">
        <v>0</v>
      </c>
      <c r="V612" s="57">
        <v>0</v>
      </c>
      <c r="W612" s="57"/>
      <c r="X612" s="57"/>
      <c r="Y612" s="57"/>
      <c r="Z612" s="57">
        <v>0</v>
      </c>
      <c r="AA612" s="57">
        <v>0</v>
      </c>
      <c r="AB612" s="57">
        <v>0</v>
      </c>
      <c r="AC612" s="59">
        <v>0</v>
      </c>
      <c r="AD612" s="59">
        <v>0</v>
      </c>
      <c r="AE612" s="59">
        <v>0</v>
      </c>
      <c r="AF612" s="59">
        <v>0</v>
      </c>
      <c r="AG612" s="59">
        <v>0</v>
      </c>
      <c r="AH612" s="59">
        <v>0</v>
      </c>
      <c r="AI612" s="57">
        <v>0</v>
      </c>
      <c r="AJ612" s="57">
        <v>0</v>
      </c>
      <c r="AK612" s="58">
        <v>0</v>
      </c>
      <c r="AL612" s="57">
        <v>0</v>
      </c>
      <c r="AM612" s="57">
        <v>0</v>
      </c>
      <c r="AN612" s="70">
        <v>275</v>
      </c>
      <c r="AO612" s="70">
        <v>351.20000000000005</v>
      </c>
      <c r="AP612" s="70">
        <v>0</v>
      </c>
      <c r="AQ612" s="57">
        <v>10401300</v>
      </c>
      <c r="AR612" s="57">
        <v>0</v>
      </c>
      <c r="AS612" s="57">
        <v>0</v>
      </c>
      <c r="AT612" s="57">
        <v>0</v>
      </c>
      <c r="AU612" s="57">
        <v>0</v>
      </c>
      <c r="AV612" s="58">
        <v>10401300</v>
      </c>
      <c r="AW612" s="58">
        <v>0</v>
      </c>
      <c r="AX612" s="58">
        <v>0</v>
      </c>
      <c r="AY612" s="57">
        <v>0</v>
      </c>
      <c r="AZ612" s="58">
        <v>0</v>
      </c>
      <c r="BA612" s="58">
        <v>0</v>
      </c>
      <c r="BB612" s="58">
        <v>10401300</v>
      </c>
      <c r="BC612" s="58">
        <v>0</v>
      </c>
      <c r="BD612" s="58">
        <v>0</v>
      </c>
      <c r="BE612" s="58">
        <v>10401300</v>
      </c>
      <c r="BF612" s="58">
        <v>0</v>
      </c>
      <c r="BG612" s="72">
        <v>275</v>
      </c>
      <c r="BH612" s="72">
        <v>351.20000000000005</v>
      </c>
      <c r="BI612" s="72">
        <v>76.200000000000045</v>
      </c>
      <c r="BJ612" s="72">
        <v>27.709090909090929</v>
      </c>
      <c r="BK612" s="72">
        <v>351.20000000000005</v>
      </c>
      <c r="BL612" s="72">
        <v>76.200000000000045</v>
      </c>
      <c r="BM612" s="72">
        <v>27.709090909090929</v>
      </c>
      <c r="BN612" s="150" t="s">
        <v>1426</v>
      </c>
      <c r="BO612" s="72" t="s">
        <v>1474</v>
      </c>
    </row>
    <row r="613" spans="1:67" ht="27.6" customHeight="1">
      <c r="A613" s="55">
        <v>604</v>
      </c>
      <c r="B613" s="145" t="s">
        <v>1473</v>
      </c>
      <c r="C613" s="147" t="s">
        <v>737</v>
      </c>
      <c r="D613" s="148" t="s">
        <v>938</v>
      </c>
      <c r="E613" s="145">
        <v>20</v>
      </c>
      <c r="F613" s="146" t="s">
        <v>1297</v>
      </c>
      <c r="G613" s="70">
        <v>0</v>
      </c>
      <c r="H613" s="57">
        <v>0</v>
      </c>
      <c r="I613" s="57">
        <v>0</v>
      </c>
      <c r="J613" s="57">
        <v>0</v>
      </c>
      <c r="K613" s="70">
        <v>0</v>
      </c>
      <c r="L613" s="57">
        <v>0</v>
      </c>
      <c r="M613" s="57">
        <v>0</v>
      </c>
      <c r="N613" s="57">
        <v>0</v>
      </c>
      <c r="O613" s="70">
        <v>0</v>
      </c>
      <c r="P613" s="57">
        <v>0</v>
      </c>
      <c r="Q613" s="57">
        <v>0</v>
      </c>
      <c r="R613" s="57">
        <v>0</v>
      </c>
      <c r="S613" s="70">
        <v>0</v>
      </c>
      <c r="T613" s="57">
        <v>0</v>
      </c>
      <c r="U613" s="57">
        <v>0</v>
      </c>
      <c r="V613" s="57">
        <v>0</v>
      </c>
      <c r="W613" s="57"/>
      <c r="X613" s="57"/>
      <c r="Y613" s="57"/>
      <c r="Z613" s="57">
        <v>0</v>
      </c>
      <c r="AA613" s="57">
        <v>0</v>
      </c>
      <c r="AB613" s="57">
        <v>0</v>
      </c>
      <c r="AC613" s="59">
        <v>0</v>
      </c>
      <c r="AD613" s="59">
        <v>0</v>
      </c>
      <c r="AE613" s="59">
        <v>0</v>
      </c>
      <c r="AF613" s="59">
        <v>0</v>
      </c>
      <c r="AG613" s="59">
        <v>0</v>
      </c>
      <c r="AH613" s="59">
        <v>0</v>
      </c>
      <c r="AI613" s="57">
        <v>0</v>
      </c>
      <c r="AJ613" s="57">
        <v>0</v>
      </c>
      <c r="AK613" s="58">
        <v>0</v>
      </c>
      <c r="AL613" s="57">
        <v>0</v>
      </c>
      <c r="AM613" s="57">
        <v>0</v>
      </c>
      <c r="AN613" s="70">
        <v>225</v>
      </c>
      <c r="AO613" s="70">
        <v>252</v>
      </c>
      <c r="AP613" s="70">
        <v>0</v>
      </c>
      <c r="AQ613" s="57">
        <v>3685500</v>
      </c>
      <c r="AR613" s="57">
        <v>0</v>
      </c>
      <c r="AS613" s="57">
        <v>0</v>
      </c>
      <c r="AT613" s="57">
        <v>0</v>
      </c>
      <c r="AU613" s="57">
        <v>0</v>
      </c>
      <c r="AV613" s="58">
        <v>3685500</v>
      </c>
      <c r="AW613" s="58">
        <v>0</v>
      </c>
      <c r="AX613" s="58">
        <v>0</v>
      </c>
      <c r="AY613" s="57">
        <v>0</v>
      </c>
      <c r="AZ613" s="58">
        <v>0</v>
      </c>
      <c r="BA613" s="58">
        <v>0</v>
      </c>
      <c r="BB613" s="58">
        <v>3685500</v>
      </c>
      <c r="BC613" s="58">
        <v>0</v>
      </c>
      <c r="BD613" s="58">
        <v>0</v>
      </c>
      <c r="BE613" s="58">
        <v>3685500</v>
      </c>
      <c r="BF613" s="58">
        <v>0</v>
      </c>
      <c r="BG613" s="72">
        <v>225</v>
      </c>
      <c r="BH613" s="72">
        <v>252</v>
      </c>
      <c r="BI613" s="72">
        <v>27</v>
      </c>
      <c r="BJ613" s="72">
        <v>12</v>
      </c>
      <c r="BK613" s="72">
        <v>252</v>
      </c>
      <c r="BL613" s="72">
        <v>27</v>
      </c>
      <c r="BM613" s="72">
        <v>12</v>
      </c>
      <c r="BN613" s="150" t="s">
        <v>1426</v>
      </c>
      <c r="BO613" s="72" t="s">
        <v>1474</v>
      </c>
    </row>
    <row r="614" spans="1:67" ht="27.6" customHeight="1">
      <c r="A614" s="55">
        <v>605</v>
      </c>
      <c r="B614" s="145" t="s">
        <v>548</v>
      </c>
      <c r="C614" s="147" t="s">
        <v>646</v>
      </c>
      <c r="D614" s="148" t="s">
        <v>1017</v>
      </c>
      <c r="E614" s="145">
        <v>33</v>
      </c>
      <c r="F614" s="146" t="s">
        <v>1298</v>
      </c>
      <c r="G614" s="70">
        <v>0</v>
      </c>
      <c r="H614" s="57">
        <v>0</v>
      </c>
      <c r="I614" s="57">
        <v>0</v>
      </c>
      <c r="J614" s="57">
        <v>0</v>
      </c>
      <c r="K614" s="70">
        <v>0</v>
      </c>
      <c r="L614" s="57">
        <v>0</v>
      </c>
      <c r="M614" s="57">
        <v>0</v>
      </c>
      <c r="N614" s="57">
        <v>0</v>
      </c>
      <c r="O614" s="70">
        <v>61.000000000000007</v>
      </c>
      <c r="P614" s="57">
        <v>6252500.0000000009</v>
      </c>
      <c r="Q614" s="57">
        <v>0</v>
      </c>
      <c r="R614" s="57">
        <v>6252500</v>
      </c>
      <c r="S614" s="70">
        <v>60.900000000000006</v>
      </c>
      <c r="T614" s="57">
        <v>6242250.0000000009</v>
      </c>
      <c r="U614" s="57">
        <v>0</v>
      </c>
      <c r="V614" s="57">
        <v>6242250.0000000019</v>
      </c>
      <c r="W614" s="57"/>
      <c r="X614" s="57"/>
      <c r="Y614" s="57"/>
      <c r="Z614" s="57">
        <v>239000</v>
      </c>
      <c r="AA614" s="57">
        <v>0</v>
      </c>
      <c r="AB614" s="57">
        <v>239000</v>
      </c>
      <c r="AC614" s="59">
        <v>0</v>
      </c>
      <c r="AD614" s="59">
        <v>0</v>
      </c>
      <c r="AE614" s="59">
        <v>0</v>
      </c>
      <c r="AF614" s="59">
        <v>0</v>
      </c>
      <c r="AG614" s="59">
        <v>0</v>
      </c>
      <c r="AH614" s="59">
        <v>0</v>
      </c>
      <c r="AI614" s="57">
        <v>0</v>
      </c>
      <c r="AJ614" s="57">
        <v>0</v>
      </c>
      <c r="AK614" s="58">
        <v>0</v>
      </c>
      <c r="AL614" s="57">
        <v>0</v>
      </c>
      <c r="AM614" s="57">
        <v>0</v>
      </c>
      <c r="AN614" s="70">
        <v>270</v>
      </c>
      <c r="AO614" s="70">
        <v>1145</v>
      </c>
      <c r="AP614" s="70">
        <v>0</v>
      </c>
      <c r="AQ614" s="57">
        <v>89187500</v>
      </c>
      <c r="AR614" s="57">
        <v>0</v>
      </c>
      <c r="AS614" s="57">
        <v>0</v>
      </c>
      <c r="AT614" s="57">
        <v>0</v>
      </c>
      <c r="AU614" s="57">
        <v>49680750</v>
      </c>
      <c r="AV614" s="58">
        <v>39506750</v>
      </c>
      <c r="AW614" s="58">
        <v>0</v>
      </c>
      <c r="AX614" s="58">
        <v>0</v>
      </c>
      <c r="AY614" s="57">
        <v>0</v>
      </c>
      <c r="AZ614" s="58">
        <v>0</v>
      </c>
      <c r="BA614" s="58">
        <v>0</v>
      </c>
      <c r="BB614" s="58">
        <v>45988000</v>
      </c>
      <c r="BC614" s="58">
        <v>0</v>
      </c>
      <c r="BD614" s="58">
        <v>0</v>
      </c>
      <c r="BE614" s="58">
        <v>45988000</v>
      </c>
      <c r="BF614" s="58">
        <v>0</v>
      </c>
      <c r="BG614" s="72">
        <v>270</v>
      </c>
      <c r="BH614" s="72">
        <v>1266.9000000000001</v>
      </c>
      <c r="BI614" s="72">
        <v>996.90000000000009</v>
      </c>
      <c r="BJ614" s="72">
        <v>369.22222222222223</v>
      </c>
      <c r="BK614" s="72">
        <v>1266.9000000000001</v>
      </c>
      <c r="BL614" s="72">
        <v>996.90000000000009</v>
      </c>
      <c r="BM614" s="72">
        <v>369.22222222222223</v>
      </c>
      <c r="BN614" s="150" t="s">
        <v>1476</v>
      </c>
      <c r="BO614" s="72" t="s">
        <v>1475</v>
      </c>
    </row>
    <row r="615" spans="1:67" ht="27.6" customHeight="1">
      <c r="A615" s="55">
        <v>606</v>
      </c>
      <c r="B615" s="145" t="s">
        <v>549</v>
      </c>
      <c r="C615" s="147" t="s">
        <v>671</v>
      </c>
      <c r="D615" s="148" t="s">
        <v>879</v>
      </c>
      <c r="E615" s="145">
        <v>33</v>
      </c>
      <c r="F615" s="146" t="s">
        <v>1298</v>
      </c>
      <c r="G615" s="70">
        <v>0</v>
      </c>
      <c r="H615" s="57">
        <v>0</v>
      </c>
      <c r="I615" s="57">
        <v>0</v>
      </c>
      <c r="J615" s="57">
        <v>0</v>
      </c>
      <c r="K615" s="70">
        <v>0</v>
      </c>
      <c r="L615" s="57">
        <v>0</v>
      </c>
      <c r="M615" s="57">
        <v>0</v>
      </c>
      <c r="N615" s="57">
        <v>0</v>
      </c>
      <c r="O615" s="70">
        <v>30.599999999999998</v>
      </c>
      <c r="P615" s="57">
        <v>3136500</v>
      </c>
      <c r="Q615" s="57">
        <v>0</v>
      </c>
      <c r="R615" s="57">
        <v>3136500</v>
      </c>
      <c r="S615" s="70">
        <v>60.900000000000006</v>
      </c>
      <c r="T615" s="57">
        <v>6242250.0000000009</v>
      </c>
      <c r="U615" s="57">
        <v>0</v>
      </c>
      <c r="V615" s="57">
        <v>6242250</v>
      </c>
      <c r="W615" s="57"/>
      <c r="X615" s="57"/>
      <c r="Y615" s="57"/>
      <c r="Z615" s="57">
        <v>119500</v>
      </c>
      <c r="AA615" s="57">
        <v>0</v>
      </c>
      <c r="AB615" s="57">
        <v>119500</v>
      </c>
      <c r="AC615" s="59">
        <v>0</v>
      </c>
      <c r="AD615" s="59">
        <v>0</v>
      </c>
      <c r="AE615" s="59">
        <v>0</v>
      </c>
      <c r="AF615" s="59">
        <v>0</v>
      </c>
      <c r="AG615" s="59">
        <v>0</v>
      </c>
      <c r="AH615" s="59">
        <v>0</v>
      </c>
      <c r="AI615" s="57">
        <v>0</v>
      </c>
      <c r="AJ615" s="57">
        <v>0</v>
      </c>
      <c r="AK615" s="58">
        <v>0</v>
      </c>
      <c r="AL615" s="57">
        <v>0</v>
      </c>
      <c r="AM615" s="57">
        <v>0</v>
      </c>
      <c r="AN615" s="70">
        <v>300</v>
      </c>
      <c r="AO615" s="70">
        <v>1151.4000000000001</v>
      </c>
      <c r="AP615" s="70">
        <v>0</v>
      </c>
      <c r="AQ615" s="57">
        <v>84754500</v>
      </c>
      <c r="AR615" s="57">
        <v>0</v>
      </c>
      <c r="AS615" s="57">
        <v>0</v>
      </c>
      <c r="AT615" s="57">
        <v>0</v>
      </c>
      <c r="AU615" s="57">
        <v>48457500</v>
      </c>
      <c r="AV615" s="58">
        <v>36297000</v>
      </c>
      <c r="AW615" s="58">
        <v>0</v>
      </c>
      <c r="AX615" s="58">
        <v>0</v>
      </c>
      <c r="AY615" s="57">
        <v>0</v>
      </c>
      <c r="AZ615" s="58">
        <v>0</v>
      </c>
      <c r="BA615" s="58">
        <v>0</v>
      </c>
      <c r="BB615" s="58">
        <v>42658750</v>
      </c>
      <c r="BC615" s="58">
        <v>0</v>
      </c>
      <c r="BD615" s="58">
        <v>0</v>
      </c>
      <c r="BE615" s="58">
        <v>42658750</v>
      </c>
      <c r="BF615" s="58">
        <v>0</v>
      </c>
      <c r="BG615" s="72">
        <v>300</v>
      </c>
      <c r="BH615" s="72">
        <v>1242.9000000000001</v>
      </c>
      <c r="BI615" s="72">
        <v>942.90000000000009</v>
      </c>
      <c r="BJ615" s="72">
        <v>314.3</v>
      </c>
      <c r="BK615" s="72">
        <v>1242.9000000000001</v>
      </c>
      <c r="BL615" s="72">
        <v>942.90000000000009</v>
      </c>
      <c r="BM615" s="72">
        <v>314.3</v>
      </c>
      <c r="BN615" s="150" t="s">
        <v>1476</v>
      </c>
      <c r="BO615" s="72" t="s">
        <v>1475</v>
      </c>
    </row>
    <row r="616" spans="1:67" ht="27.6" customHeight="1">
      <c r="A616" s="55">
        <v>607</v>
      </c>
      <c r="B616" s="145" t="s">
        <v>550</v>
      </c>
      <c r="C616" s="147" t="s">
        <v>1136</v>
      </c>
      <c r="D616" s="148" t="s">
        <v>822</v>
      </c>
      <c r="E616" s="145">
        <v>33</v>
      </c>
      <c r="F616" s="146" t="s">
        <v>1298</v>
      </c>
      <c r="G616" s="70">
        <v>0</v>
      </c>
      <c r="H616" s="57">
        <v>0</v>
      </c>
      <c r="I616" s="57">
        <v>0</v>
      </c>
      <c r="J616" s="57">
        <v>0</v>
      </c>
      <c r="K616" s="70">
        <v>0</v>
      </c>
      <c r="L616" s="57">
        <v>0</v>
      </c>
      <c r="M616" s="57">
        <v>0</v>
      </c>
      <c r="N616" s="57">
        <v>0</v>
      </c>
      <c r="O616" s="70">
        <v>61.2</v>
      </c>
      <c r="P616" s="57">
        <v>6273000</v>
      </c>
      <c r="Q616" s="57">
        <v>0</v>
      </c>
      <c r="R616" s="57">
        <v>6273000</v>
      </c>
      <c r="S616" s="70">
        <v>61.2</v>
      </c>
      <c r="T616" s="57">
        <v>6273000</v>
      </c>
      <c r="U616" s="57">
        <v>0</v>
      </c>
      <c r="V616" s="57">
        <v>6273000</v>
      </c>
      <c r="W616" s="57"/>
      <c r="X616" s="57"/>
      <c r="Y616" s="57"/>
      <c r="Z616" s="57">
        <v>717000</v>
      </c>
      <c r="AA616" s="57">
        <v>0</v>
      </c>
      <c r="AB616" s="57">
        <v>717000</v>
      </c>
      <c r="AC616" s="59">
        <v>0</v>
      </c>
      <c r="AD616" s="59">
        <v>0</v>
      </c>
      <c r="AE616" s="59">
        <v>0</v>
      </c>
      <c r="AF616" s="59">
        <v>0</v>
      </c>
      <c r="AG616" s="59">
        <v>0</v>
      </c>
      <c r="AH616" s="59">
        <v>0</v>
      </c>
      <c r="AI616" s="57">
        <v>0</v>
      </c>
      <c r="AJ616" s="57">
        <v>0</v>
      </c>
      <c r="AK616" s="58">
        <v>0</v>
      </c>
      <c r="AL616" s="57">
        <v>0</v>
      </c>
      <c r="AM616" s="57">
        <v>0</v>
      </c>
      <c r="AN616" s="70">
        <v>90</v>
      </c>
      <c r="AO616" s="70">
        <v>1061.9000000000001</v>
      </c>
      <c r="AP616" s="70">
        <v>0</v>
      </c>
      <c r="AQ616" s="57">
        <v>95900750</v>
      </c>
      <c r="AR616" s="57">
        <v>0</v>
      </c>
      <c r="AS616" s="57">
        <v>0</v>
      </c>
      <c r="AT616" s="57">
        <v>0</v>
      </c>
      <c r="AU616" s="57">
        <v>52684750</v>
      </c>
      <c r="AV616" s="58">
        <v>43216000</v>
      </c>
      <c r="AW616" s="58">
        <v>0</v>
      </c>
      <c r="AX616" s="58">
        <v>0</v>
      </c>
      <c r="AY616" s="57">
        <v>0</v>
      </c>
      <c r="AZ616" s="58">
        <v>0</v>
      </c>
      <c r="BA616" s="58">
        <v>0</v>
      </c>
      <c r="BB616" s="58">
        <v>50206000</v>
      </c>
      <c r="BC616" s="58">
        <v>0</v>
      </c>
      <c r="BD616" s="58">
        <v>0</v>
      </c>
      <c r="BE616" s="58">
        <v>50206000</v>
      </c>
      <c r="BF616" s="58">
        <v>0</v>
      </c>
      <c r="BG616" s="72">
        <v>90</v>
      </c>
      <c r="BH616" s="72">
        <v>1184.3000000000002</v>
      </c>
      <c r="BI616" s="72">
        <v>1094.3000000000002</v>
      </c>
      <c r="BJ616" s="72">
        <v>1215.8888888888891</v>
      </c>
      <c r="BK616" s="72">
        <v>1184.3000000000002</v>
      </c>
      <c r="BL616" s="72">
        <v>1094.3000000000002</v>
      </c>
      <c r="BM616" s="72">
        <v>1215.8888888888891</v>
      </c>
      <c r="BN616" s="150" t="s">
        <v>1476</v>
      </c>
      <c r="BO616" s="72" t="s">
        <v>1475</v>
      </c>
    </row>
    <row r="617" spans="1:67" ht="27.6" customHeight="1">
      <c r="A617" s="55">
        <v>608</v>
      </c>
      <c r="B617" s="145" t="s">
        <v>551</v>
      </c>
      <c r="C617" s="147" t="s">
        <v>684</v>
      </c>
      <c r="D617" s="148" t="s">
        <v>1140</v>
      </c>
      <c r="E617" s="145">
        <v>33</v>
      </c>
      <c r="F617" s="146" t="s">
        <v>1298</v>
      </c>
      <c r="G617" s="70">
        <v>0</v>
      </c>
      <c r="H617" s="57">
        <v>0</v>
      </c>
      <c r="I617" s="57">
        <v>0</v>
      </c>
      <c r="J617" s="57">
        <v>0</v>
      </c>
      <c r="K617" s="70">
        <v>0</v>
      </c>
      <c r="L617" s="57">
        <v>0</v>
      </c>
      <c r="M617" s="57">
        <v>0</v>
      </c>
      <c r="N617" s="57">
        <v>0</v>
      </c>
      <c r="O617" s="70">
        <v>30.599999999999998</v>
      </c>
      <c r="P617" s="57">
        <v>3136500</v>
      </c>
      <c r="Q617" s="57">
        <v>0</v>
      </c>
      <c r="R617" s="57">
        <v>3136500</v>
      </c>
      <c r="S617" s="70">
        <v>30.599999999999998</v>
      </c>
      <c r="T617" s="57">
        <v>3136500</v>
      </c>
      <c r="U617" s="57">
        <v>0</v>
      </c>
      <c r="V617" s="57">
        <v>3136500</v>
      </c>
      <c r="W617" s="57"/>
      <c r="X617" s="57"/>
      <c r="Y617" s="57"/>
      <c r="Z617" s="57">
        <v>119500</v>
      </c>
      <c r="AA617" s="57">
        <v>0</v>
      </c>
      <c r="AB617" s="57">
        <v>119500</v>
      </c>
      <c r="AC617" s="59">
        <v>0</v>
      </c>
      <c r="AD617" s="59">
        <v>0</v>
      </c>
      <c r="AE617" s="59">
        <v>0</v>
      </c>
      <c r="AF617" s="59">
        <v>0</v>
      </c>
      <c r="AG617" s="59">
        <v>0</v>
      </c>
      <c r="AH617" s="59">
        <v>0</v>
      </c>
      <c r="AI617" s="57">
        <v>0</v>
      </c>
      <c r="AJ617" s="57">
        <v>0</v>
      </c>
      <c r="AK617" s="58">
        <v>0</v>
      </c>
      <c r="AL617" s="57">
        <v>0</v>
      </c>
      <c r="AM617" s="57">
        <v>0</v>
      </c>
      <c r="AN617" s="70">
        <v>300</v>
      </c>
      <c r="AO617" s="70">
        <v>1144.5</v>
      </c>
      <c r="AP617" s="70">
        <v>0</v>
      </c>
      <c r="AQ617" s="57">
        <v>84116250</v>
      </c>
      <c r="AR617" s="57">
        <v>0</v>
      </c>
      <c r="AS617" s="57">
        <v>0</v>
      </c>
      <c r="AT617" s="57">
        <v>0</v>
      </c>
      <c r="AU617" s="57">
        <v>40650500</v>
      </c>
      <c r="AV617" s="58">
        <v>43465750</v>
      </c>
      <c r="AW617" s="58">
        <v>0</v>
      </c>
      <c r="AX617" s="58">
        <v>0</v>
      </c>
      <c r="AY617" s="57">
        <v>0</v>
      </c>
      <c r="AZ617" s="58">
        <v>0</v>
      </c>
      <c r="BA617" s="58">
        <v>0</v>
      </c>
      <c r="BB617" s="58">
        <v>46721750</v>
      </c>
      <c r="BC617" s="58">
        <v>0</v>
      </c>
      <c r="BD617" s="58">
        <v>0</v>
      </c>
      <c r="BE617" s="58">
        <v>46721750</v>
      </c>
      <c r="BF617" s="58">
        <v>0</v>
      </c>
      <c r="BG617" s="72">
        <v>300</v>
      </c>
      <c r="BH617" s="72">
        <v>1205.7</v>
      </c>
      <c r="BI617" s="72">
        <v>905.7</v>
      </c>
      <c r="BJ617" s="72">
        <v>301.90000000000003</v>
      </c>
      <c r="BK617" s="72">
        <v>1205.7</v>
      </c>
      <c r="BL617" s="72">
        <v>905.7</v>
      </c>
      <c r="BM617" s="72">
        <v>301.90000000000003</v>
      </c>
      <c r="BN617" s="150" t="s">
        <v>1476</v>
      </c>
      <c r="BO617" s="72" t="s">
        <v>1475</v>
      </c>
    </row>
    <row r="618" spans="1:67" ht="27.6" customHeight="1">
      <c r="A618" s="55">
        <v>609</v>
      </c>
      <c r="B618" s="145" t="s">
        <v>552</v>
      </c>
      <c r="C618" s="147" t="s">
        <v>646</v>
      </c>
      <c r="D618" s="148" t="s">
        <v>1135</v>
      </c>
      <c r="E618" s="145">
        <v>33</v>
      </c>
      <c r="F618" s="146" t="s">
        <v>1298</v>
      </c>
      <c r="G618" s="70">
        <v>0</v>
      </c>
      <c r="H618" s="57">
        <v>0</v>
      </c>
      <c r="I618" s="57">
        <v>0</v>
      </c>
      <c r="J618" s="57">
        <v>0</v>
      </c>
      <c r="K618" s="70">
        <v>0</v>
      </c>
      <c r="L618" s="57">
        <v>0</v>
      </c>
      <c r="M618" s="57">
        <v>0</v>
      </c>
      <c r="N618" s="57">
        <v>0</v>
      </c>
      <c r="O618" s="70">
        <v>30.599999999999998</v>
      </c>
      <c r="P618" s="57">
        <v>3136500</v>
      </c>
      <c r="Q618" s="57">
        <v>0</v>
      </c>
      <c r="R618" s="57">
        <v>3136500</v>
      </c>
      <c r="S618" s="70">
        <v>30.3</v>
      </c>
      <c r="T618" s="57">
        <v>3105750</v>
      </c>
      <c r="U618" s="57">
        <v>0</v>
      </c>
      <c r="V618" s="57">
        <v>3105750</v>
      </c>
      <c r="W618" s="57"/>
      <c r="X618" s="57"/>
      <c r="Y618" s="57"/>
      <c r="Z618" s="57">
        <v>119500</v>
      </c>
      <c r="AA618" s="57">
        <v>0</v>
      </c>
      <c r="AB618" s="57">
        <v>119500</v>
      </c>
      <c r="AC618" s="59">
        <v>0</v>
      </c>
      <c r="AD618" s="59">
        <v>0</v>
      </c>
      <c r="AE618" s="59">
        <v>0</v>
      </c>
      <c r="AF618" s="59">
        <v>0</v>
      </c>
      <c r="AG618" s="59">
        <v>0</v>
      </c>
      <c r="AH618" s="59">
        <v>0</v>
      </c>
      <c r="AI618" s="57">
        <v>0</v>
      </c>
      <c r="AJ618" s="57">
        <v>0</v>
      </c>
      <c r="AK618" s="58">
        <v>0</v>
      </c>
      <c r="AL618" s="57">
        <v>0</v>
      </c>
      <c r="AM618" s="57">
        <v>0</v>
      </c>
      <c r="AN618" s="70">
        <v>300</v>
      </c>
      <c r="AO618" s="70">
        <v>788.1</v>
      </c>
      <c r="AP618" s="70">
        <v>0</v>
      </c>
      <c r="AQ618" s="57">
        <v>51149250</v>
      </c>
      <c r="AR618" s="57">
        <v>0</v>
      </c>
      <c r="AS618" s="57">
        <v>0</v>
      </c>
      <c r="AT618" s="57">
        <v>0</v>
      </c>
      <c r="AU618" s="57">
        <v>19631250</v>
      </c>
      <c r="AV618" s="58">
        <v>31518000</v>
      </c>
      <c r="AW618" s="58">
        <v>0</v>
      </c>
      <c r="AX618" s="58">
        <v>0</v>
      </c>
      <c r="AY618" s="57">
        <v>0</v>
      </c>
      <c r="AZ618" s="58">
        <v>0</v>
      </c>
      <c r="BA618" s="58">
        <v>0</v>
      </c>
      <c r="BB618" s="58">
        <v>34743250</v>
      </c>
      <c r="BC618" s="58">
        <v>0</v>
      </c>
      <c r="BD618" s="58">
        <v>0</v>
      </c>
      <c r="BE618" s="58">
        <v>34743250</v>
      </c>
      <c r="BF618" s="58">
        <v>0</v>
      </c>
      <c r="BG618" s="72">
        <v>300</v>
      </c>
      <c r="BH618" s="72">
        <v>849</v>
      </c>
      <c r="BI618" s="72">
        <v>549</v>
      </c>
      <c r="BJ618" s="72">
        <v>183</v>
      </c>
      <c r="BK618" s="72">
        <v>849</v>
      </c>
      <c r="BL618" s="72">
        <v>549</v>
      </c>
      <c r="BM618" s="72">
        <v>183</v>
      </c>
      <c r="BN618" s="150" t="s">
        <v>1476</v>
      </c>
      <c r="BO618" s="72" t="s">
        <v>1475</v>
      </c>
    </row>
    <row r="619" spans="1:67" ht="27.6" customHeight="1">
      <c r="A619" s="55">
        <v>610</v>
      </c>
      <c r="B619" s="145" t="s">
        <v>553</v>
      </c>
      <c r="C619" s="147" t="s">
        <v>944</v>
      </c>
      <c r="D619" s="148" t="s">
        <v>710</v>
      </c>
      <c r="E619" s="145">
        <v>33</v>
      </c>
      <c r="F619" s="146" t="s">
        <v>1298</v>
      </c>
      <c r="G619" s="70">
        <v>0</v>
      </c>
      <c r="H619" s="57">
        <v>0</v>
      </c>
      <c r="I619" s="57">
        <v>0</v>
      </c>
      <c r="J619" s="57">
        <v>0</v>
      </c>
      <c r="K619" s="70">
        <v>0</v>
      </c>
      <c r="L619" s="57">
        <v>0</v>
      </c>
      <c r="M619" s="57">
        <v>0</v>
      </c>
      <c r="N619" s="57">
        <v>0</v>
      </c>
      <c r="O619" s="70">
        <v>30.599999999999998</v>
      </c>
      <c r="P619" s="57">
        <v>3136500</v>
      </c>
      <c r="Q619" s="57">
        <v>0</v>
      </c>
      <c r="R619" s="57">
        <v>3136500</v>
      </c>
      <c r="S619" s="70">
        <v>61.2</v>
      </c>
      <c r="T619" s="57">
        <v>6273000</v>
      </c>
      <c r="U619" s="57">
        <v>0</v>
      </c>
      <c r="V619" s="57">
        <v>6273000</v>
      </c>
      <c r="W619" s="57"/>
      <c r="X619" s="57"/>
      <c r="Y619" s="57"/>
      <c r="Z619" s="57">
        <v>358500</v>
      </c>
      <c r="AA619" s="57">
        <v>0</v>
      </c>
      <c r="AB619" s="57">
        <v>358500</v>
      </c>
      <c r="AC619" s="59">
        <v>0</v>
      </c>
      <c r="AD619" s="59">
        <v>0</v>
      </c>
      <c r="AE619" s="59">
        <v>0</v>
      </c>
      <c r="AF619" s="59">
        <v>0</v>
      </c>
      <c r="AG619" s="59">
        <v>0</v>
      </c>
      <c r="AH619" s="59">
        <v>0</v>
      </c>
      <c r="AI619" s="57">
        <v>0</v>
      </c>
      <c r="AJ619" s="57">
        <v>0</v>
      </c>
      <c r="AK619" s="58">
        <v>0</v>
      </c>
      <c r="AL619" s="57">
        <v>0</v>
      </c>
      <c r="AM619" s="57">
        <v>0</v>
      </c>
      <c r="AN619" s="70">
        <v>90</v>
      </c>
      <c r="AO619" s="70">
        <v>1102.8000000000002</v>
      </c>
      <c r="AP619" s="70">
        <v>0</v>
      </c>
      <c r="AQ619" s="57">
        <v>99684000</v>
      </c>
      <c r="AR619" s="57">
        <v>0</v>
      </c>
      <c r="AS619" s="57">
        <v>0</v>
      </c>
      <c r="AT619" s="57">
        <v>0</v>
      </c>
      <c r="AU619" s="57">
        <v>55876000</v>
      </c>
      <c r="AV619" s="58">
        <v>43808000</v>
      </c>
      <c r="AW619" s="58">
        <v>0</v>
      </c>
      <c r="AX619" s="58">
        <v>0</v>
      </c>
      <c r="AY619" s="57">
        <v>0</v>
      </c>
      <c r="AZ619" s="58">
        <v>0</v>
      </c>
      <c r="BA619" s="58">
        <v>0</v>
      </c>
      <c r="BB619" s="58">
        <v>50439500</v>
      </c>
      <c r="BC619" s="58">
        <v>0</v>
      </c>
      <c r="BD619" s="58">
        <v>0</v>
      </c>
      <c r="BE619" s="58">
        <v>50439500</v>
      </c>
      <c r="BF619" s="58">
        <v>0</v>
      </c>
      <c r="BG619" s="72">
        <v>90</v>
      </c>
      <c r="BH619" s="72">
        <v>1194.6000000000001</v>
      </c>
      <c r="BI619" s="72">
        <v>1104.6000000000001</v>
      </c>
      <c r="BJ619" s="72">
        <v>1227.3333333333335</v>
      </c>
      <c r="BK619" s="72">
        <v>1194.6000000000001</v>
      </c>
      <c r="BL619" s="72">
        <v>1104.6000000000001</v>
      </c>
      <c r="BM619" s="72">
        <v>1227.3333333333335</v>
      </c>
      <c r="BN619" s="150" t="s">
        <v>1476</v>
      </c>
      <c r="BO619" s="72" t="s">
        <v>1475</v>
      </c>
    </row>
    <row r="620" spans="1:67" ht="27.6" customHeight="1">
      <c r="A620" s="55">
        <v>611</v>
      </c>
      <c r="B620" s="145" t="s">
        <v>554</v>
      </c>
      <c r="C620" s="147" t="s">
        <v>1139</v>
      </c>
      <c r="D620" s="148" t="s">
        <v>624</v>
      </c>
      <c r="E620" s="145">
        <v>33</v>
      </c>
      <c r="F620" s="146" t="s">
        <v>1298</v>
      </c>
      <c r="G620" s="70">
        <v>0</v>
      </c>
      <c r="H620" s="57">
        <v>0</v>
      </c>
      <c r="I620" s="57">
        <v>0</v>
      </c>
      <c r="J620" s="57">
        <v>0</v>
      </c>
      <c r="K620" s="70">
        <v>37.700000000000003</v>
      </c>
      <c r="L620" s="57">
        <v>3864250</v>
      </c>
      <c r="M620" s="57">
        <v>0</v>
      </c>
      <c r="N620" s="57">
        <v>3864250</v>
      </c>
      <c r="O620" s="70">
        <v>61.300000000000004</v>
      </c>
      <c r="P620" s="57">
        <v>6283250</v>
      </c>
      <c r="Q620" s="57">
        <v>0</v>
      </c>
      <c r="R620" s="57">
        <v>6283250</v>
      </c>
      <c r="S620" s="70">
        <v>60.900000000000006</v>
      </c>
      <c r="T620" s="57">
        <v>6242250.0000000009</v>
      </c>
      <c r="U620" s="57">
        <v>0</v>
      </c>
      <c r="V620" s="57">
        <v>6242250</v>
      </c>
      <c r="W620" s="57"/>
      <c r="X620" s="57"/>
      <c r="Y620" s="57"/>
      <c r="Z620" s="57">
        <v>478000</v>
      </c>
      <c r="AA620" s="57">
        <v>0</v>
      </c>
      <c r="AB620" s="57">
        <v>478000</v>
      </c>
      <c r="AC620" s="59">
        <v>0</v>
      </c>
      <c r="AD620" s="59">
        <v>0</v>
      </c>
      <c r="AE620" s="59">
        <v>0</v>
      </c>
      <c r="AF620" s="59">
        <v>0</v>
      </c>
      <c r="AG620" s="59">
        <v>0</v>
      </c>
      <c r="AH620" s="59">
        <v>0</v>
      </c>
      <c r="AI620" s="57">
        <v>0</v>
      </c>
      <c r="AJ620" s="57">
        <v>0</v>
      </c>
      <c r="AK620" s="58">
        <v>0</v>
      </c>
      <c r="AL620" s="57">
        <v>0</v>
      </c>
      <c r="AM620" s="57">
        <v>0</v>
      </c>
      <c r="AN620" s="70">
        <v>300</v>
      </c>
      <c r="AO620" s="70">
        <v>1179.8</v>
      </c>
      <c r="AP620" s="70">
        <v>0</v>
      </c>
      <c r="AQ620" s="57">
        <v>87381500</v>
      </c>
      <c r="AR620" s="57">
        <v>0</v>
      </c>
      <c r="AS620" s="57">
        <v>0</v>
      </c>
      <c r="AT620" s="57">
        <v>0</v>
      </c>
      <c r="AU620" s="57">
        <v>43629000</v>
      </c>
      <c r="AV620" s="58">
        <v>43752500</v>
      </c>
      <c r="AW620" s="58">
        <v>0</v>
      </c>
      <c r="AX620" s="58">
        <v>0</v>
      </c>
      <c r="AY620" s="57">
        <v>0</v>
      </c>
      <c r="AZ620" s="58">
        <v>0</v>
      </c>
      <c r="BA620" s="58">
        <v>0</v>
      </c>
      <c r="BB620" s="58">
        <v>54337000</v>
      </c>
      <c r="BC620" s="58">
        <v>0</v>
      </c>
      <c r="BD620" s="58">
        <v>0</v>
      </c>
      <c r="BE620" s="58">
        <v>54337000</v>
      </c>
      <c r="BF620" s="58">
        <v>0</v>
      </c>
      <c r="BG620" s="72">
        <v>300</v>
      </c>
      <c r="BH620" s="72">
        <v>1339.7</v>
      </c>
      <c r="BI620" s="72">
        <v>1039.7</v>
      </c>
      <c r="BJ620" s="72">
        <v>346.56666666666666</v>
      </c>
      <c r="BK620" s="72">
        <v>1339.7</v>
      </c>
      <c r="BL620" s="72">
        <v>1039.7</v>
      </c>
      <c r="BM620" s="72">
        <v>346.56666666666666</v>
      </c>
      <c r="BN620" s="150" t="s">
        <v>1476</v>
      </c>
      <c r="BO620" s="72" t="s">
        <v>1475</v>
      </c>
    </row>
    <row r="621" spans="1:67" ht="27.6" customHeight="1">
      <c r="A621" s="55">
        <v>612</v>
      </c>
      <c r="B621" s="145" t="s">
        <v>555</v>
      </c>
      <c r="C621" s="147" t="s">
        <v>727</v>
      </c>
      <c r="D621" s="148" t="s">
        <v>1138</v>
      </c>
      <c r="E621" s="145">
        <v>33</v>
      </c>
      <c r="F621" s="146" t="s">
        <v>1298</v>
      </c>
      <c r="G621" s="70">
        <v>0</v>
      </c>
      <c r="H621" s="57">
        <v>0</v>
      </c>
      <c r="I621" s="57">
        <v>0</v>
      </c>
      <c r="J621" s="57">
        <v>0</v>
      </c>
      <c r="K621" s="70">
        <v>0</v>
      </c>
      <c r="L621" s="57">
        <v>0</v>
      </c>
      <c r="M621" s="57">
        <v>0</v>
      </c>
      <c r="N621" s="57">
        <v>0</v>
      </c>
      <c r="O621" s="70">
        <v>60.900000000000006</v>
      </c>
      <c r="P621" s="57">
        <v>6242250.0000000009</v>
      </c>
      <c r="Q621" s="57">
        <v>0</v>
      </c>
      <c r="R621" s="57">
        <v>6242250</v>
      </c>
      <c r="S621" s="70">
        <v>45.800000000000004</v>
      </c>
      <c r="T621" s="57">
        <v>4694500</v>
      </c>
      <c r="U621" s="57">
        <v>0</v>
      </c>
      <c r="V621" s="57">
        <v>4694500</v>
      </c>
      <c r="W621" s="57"/>
      <c r="X621" s="57"/>
      <c r="Y621" s="57"/>
      <c r="Z621" s="57">
        <v>239000</v>
      </c>
      <c r="AA621" s="57">
        <v>0</v>
      </c>
      <c r="AB621" s="57">
        <v>239000</v>
      </c>
      <c r="AC621" s="59">
        <v>0</v>
      </c>
      <c r="AD621" s="59">
        <v>0</v>
      </c>
      <c r="AE621" s="59">
        <v>0</v>
      </c>
      <c r="AF621" s="59">
        <v>0</v>
      </c>
      <c r="AG621" s="59">
        <v>0</v>
      </c>
      <c r="AH621" s="59">
        <v>0</v>
      </c>
      <c r="AI621" s="57">
        <v>0</v>
      </c>
      <c r="AJ621" s="57">
        <v>0</v>
      </c>
      <c r="AK621" s="58">
        <v>0</v>
      </c>
      <c r="AL621" s="57">
        <v>0</v>
      </c>
      <c r="AM621" s="57">
        <v>0</v>
      </c>
      <c r="AN621" s="70">
        <v>75</v>
      </c>
      <c r="AO621" s="70">
        <v>971.7</v>
      </c>
      <c r="AP621" s="70">
        <v>0</v>
      </c>
      <c r="AQ621" s="57">
        <v>91194750</v>
      </c>
      <c r="AR621" s="57">
        <v>0</v>
      </c>
      <c r="AS621" s="57">
        <v>0</v>
      </c>
      <c r="AT621" s="57">
        <v>0</v>
      </c>
      <c r="AU621" s="57">
        <v>48256250</v>
      </c>
      <c r="AV621" s="58">
        <v>42938500</v>
      </c>
      <c r="AW621" s="58">
        <v>0</v>
      </c>
      <c r="AX621" s="58">
        <v>0</v>
      </c>
      <c r="AY621" s="57">
        <v>0</v>
      </c>
      <c r="AZ621" s="58">
        <v>0</v>
      </c>
      <c r="BA621" s="58">
        <v>0</v>
      </c>
      <c r="BB621" s="58">
        <v>47872000</v>
      </c>
      <c r="BC621" s="58">
        <v>0</v>
      </c>
      <c r="BD621" s="58">
        <v>0</v>
      </c>
      <c r="BE621" s="58">
        <v>47872000</v>
      </c>
      <c r="BF621" s="58">
        <v>0</v>
      </c>
      <c r="BG621" s="72">
        <v>75</v>
      </c>
      <c r="BH621" s="72">
        <v>1078.4000000000001</v>
      </c>
      <c r="BI621" s="72">
        <v>1003.4000000000001</v>
      </c>
      <c r="BJ621" s="72">
        <v>1337.8666666666668</v>
      </c>
      <c r="BK621" s="72">
        <v>1078.4000000000001</v>
      </c>
      <c r="BL621" s="72">
        <v>1003.4000000000001</v>
      </c>
      <c r="BM621" s="72">
        <v>1337.8666666666668</v>
      </c>
      <c r="BN621" s="150" t="s">
        <v>1476</v>
      </c>
      <c r="BO621" s="72" t="s">
        <v>1475</v>
      </c>
    </row>
    <row r="622" spans="1:67" ht="27.6" customHeight="1">
      <c r="A622" s="55">
        <v>613</v>
      </c>
      <c r="B622" s="145" t="s">
        <v>556</v>
      </c>
      <c r="C622" s="147" t="s">
        <v>1064</v>
      </c>
      <c r="D622" s="148" t="s">
        <v>1137</v>
      </c>
      <c r="E622" s="145">
        <v>33</v>
      </c>
      <c r="F622" s="146" t="s">
        <v>1298</v>
      </c>
      <c r="G622" s="70">
        <v>0</v>
      </c>
      <c r="H622" s="57">
        <v>0</v>
      </c>
      <c r="I622" s="57">
        <v>0</v>
      </c>
      <c r="J622" s="57">
        <v>0</v>
      </c>
      <c r="K622" s="70">
        <v>38.299999999999997</v>
      </c>
      <c r="L622" s="57">
        <v>3925750</v>
      </c>
      <c r="M622" s="57">
        <v>0</v>
      </c>
      <c r="N622" s="57">
        <v>3925750</v>
      </c>
      <c r="O622" s="70">
        <v>30.599999999999998</v>
      </c>
      <c r="P622" s="57">
        <v>3136500</v>
      </c>
      <c r="Q622" s="57">
        <v>0</v>
      </c>
      <c r="R622" s="57">
        <v>3136500</v>
      </c>
      <c r="S622" s="70">
        <v>30.599999999999998</v>
      </c>
      <c r="T622" s="57">
        <v>3136500</v>
      </c>
      <c r="U622" s="57">
        <v>0</v>
      </c>
      <c r="V622" s="57">
        <v>3136500</v>
      </c>
      <c r="W622" s="57"/>
      <c r="X622" s="57"/>
      <c r="Y622" s="57"/>
      <c r="Z622" s="57">
        <v>119500</v>
      </c>
      <c r="AA622" s="57">
        <v>0</v>
      </c>
      <c r="AB622" s="57">
        <v>119500</v>
      </c>
      <c r="AC622" s="59">
        <v>0</v>
      </c>
      <c r="AD622" s="59">
        <v>0</v>
      </c>
      <c r="AE622" s="59">
        <v>0</v>
      </c>
      <c r="AF622" s="59">
        <v>0</v>
      </c>
      <c r="AG622" s="59">
        <v>0</v>
      </c>
      <c r="AH622" s="59">
        <v>0</v>
      </c>
      <c r="AI622" s="57">
        <v>0</v>
      </c>
      <c r="AJ622" s="57">
        <v>0</v>
      </c>
      <c r="AK622" s="58">
        <v>0</v>
      </c>
      <c r="AL622" s="57">
        <v>0</v>
      </c>
      <c r="AM622" s="57">
        <v>0</v>
      </c>
      <c r="AN622" s="70">
        <v>300</v>
      </c>
      <c r="AO622" s="70">
        <v>1234</v>
      </c>
      <c r="AP622" s="70">
        <v>0</v>
      </c>
      <c r="AQ622" s="57">
        <v>96895000</v>
      </c>
      <c r="AR622" s="57">
        <v>0</v>
      </c>
      <c r="AS622" s="57">
        <v>0</v>
      </c>
      <c r="AT622" s="57">
        <v>0</v>
      </c>
      <c r="AU622" s="57">
        <v>53540250</v>
      </c>
      <c r="AV622" s="58">
        <v>43354750</v>
      </c>
      <c r="AW622" s="58">
        <v>0</v>
      </c>
      <c r="AX622" s="58">
        <v>0</v>
      </c>
      <c r="AY622" s="57">
        <v>0</v>
      </c>
      <c r="AZ622" s="58">
        <v>0</v>
      </c>
      <c r="BA622" s="58">
        <v>0</v>
      </c>
      <c r="BB622" s="58">
        <v>50536500</v>
      </c>
      <c r="BC622" s="58">
        <v>0</v>
      </c>
      <c r="BD622" s="58">
        <v>0</v>
      </c>
      <c r="BE622" s="58">
        <v>50536500</v>
      </c>
      <c r="BF622" s="58">
        <v>0</v>
      </c>
      <c r="BG622" s="72">
        <v>300</v>
      </c>
      <c r="BH622" s="72">
        <v>1333.5</v>
      </c>
      <c r="BI622" s="72">
        <v>1033.5</v>
      </c>
      <c r="BJ622" s="72">
        <v>344.5</v>
      </c>
      <c r="BK622" s="72">
        <v>1333.5</v>
      </c>
      <c r="BL622" s="72">
        <v>1033.5</v>
      </c>
      <c r="BM622" s="72">
        <v>344.5</v>
      </c>
      <c r="BN622" s="150" t="s">
        <v>1476</v>
      </c>
      <c r="BO622" s="72" t="s">
        <v>1475</v>
      </c>
    </row>
    <row r="623" spans="1:67" ht="27.6" customHeight="1">
      <c r="A623" s="55">
        <v>614</v>
      </c>
      <c r="B623" s="145" t="s">
        <v>557</v>
      </c>
      <c r="C623" s="147" t="s">
        <v>1142</v>
      </c>
      <c r="D623" s="148" t="s">
        <v>797</v>
      </c>
      <c r="E623" s="145">
        <v>33</v>
      </c>
      <c r="F623" s="146" t="s">
        <v>1298</v>
      </c>
      <c r="G623" s="70">
        <v>0</v>
      </c>
      <c r="H623" s="57">
        <v>0</v>
      </c>
      <c r="I623" s="57">
        <v>0</v>
      </c>
      <c r="J623" s="57">
        <v>0</v>
      </c>
      <c r="K623" s="70">
        <v>0</v>
      </c>
      <c r="L623" s="57">
        <v>0</v>
      </c>
      <c r="M623" s="57">
        <v>0</v>
      </c>
      <c r="N623" s="57">
        <v>0</v>
      </c>
      <c r="O623" s="70">
        <v>0</v>
      </c>
      <c r="P623" s="57">
        <v>0</v>
      </c>
      <c r="Q623" s="57">
        <v>0</v>
      </c>
      <c r="R623" s="57">
        <v>0</v>
      </c>
      <c r="S623" s="70">
        <v>60.7</v>
      </c>
      <c r="T623" s="57">
        <v>6221750</v>
      </c>
      <c r="U623" s="57">
        <v>0</v>
      </c>
      <c r="V623" s="57">
        <v>6221750</v>
      </c>
      <c r="W623" s="57"/>
      <c r="X623" s="57"/>
      <c r="Y623" s="57"/>
      <c r="Z623" s="57">
        <v>225000</v>
      </c>
      <c r="AA623" s="57">
        <v>0</v>
      </c>
      <c r="AB623" s="57">
        <v>225000</v>
      </c>
      <c r="AC623" s="59">
        <v>0</v>
      </c>
      <c r="AD623" s="59">
        <v>0</v>
      </c>
      <c r="AE623" s="59">
        <v>0</v>
      </c>
      <c r="AF623" s="59">
        <v>0</v>
      </c>
      <c r="AG623" s="59">
        <v>0</v>
      </c>
      <c r="AH623" s="59">
        <v>0</v>
      </c>
      <c r="AI623" s="57">
        <v>0</v>
      </c>
      <c r="AJ623" s="57">
        <v>0</v>
      </c>
      <c r="AK623" s="58">
        <v>0</v>
      </c>
      <c r="AL623" s="57">
        <v>0</v>
      </c>
      <c r="AM623" s="57">
        <v>0</v>
      </c>
      <c r="AN623" s="70">
        <v>300</v>
      </c>
      <c r="AO623" s="70">
        <v>1179.9000000000001</v>
      </c>
      <c r="AP623" s="70">
        <v>0</v>
      </c>
      <c r="AQ623" s="57">
        <v>82241250</v>
      </c>
      <c r="AR623" s="57">
        <v>0</v>
      </c>
      <c r="AS623" s="57">
        <v>0</v>
      </c>
      <c r="AT623" s="57">
        <v>0</v>
      </c>
      <c r="AU623" s="57">
        <v>41361250</v>
      </c>
      <c r="AV623" s="58">
        <v>40880000</v>
      </c>
      <c r="AW623" s="58">
        <v>0</v>
      </c>
      <c r="AX623" s="58">
        <v>0</v>
      </c>
      <c r="AY623" s="57">
        <v>0</v>
      </c>
      <c r="AZ623" s="58">
        <v>0</v>
      </c>
      <c r="BA623" s="58">
        <v>0</v>
      </c>
      <c r="BB623" s="58">
        <v>47326750</v>
      </c>
      <c r="BC623" s="58">
        <v>0</v>
      </c>
      <c r="BD623" s="58">
        <v>0</v>
      </c>
      <c r="BE623" s="58">
        <v>47326750</v>
      </c>
      <c r="BF623" s="58">
        <v>0</v>
      </c>
      <c r="BG623" s="72">
        <v>300</v>
      </c>
      <c r="BH623" s="72">
        <v>1240.6000000000001</v>
      </c>
      <c r="BI623" s="72">
        <v>940.60000000000014</v>
      </c>
      <c r="BJ623" s="72">
        <v>313.53333333333342</v>
      </c>
      <c r="BK623" s="72">
        <v>1240.6000000000001</v>
      </c>
      <c r="BL623" s="72">
        <v>940.60000000000014</v>
      </c>
      <c r="BM623" s="72">
        <v>313.53333333333342</v>
      </c>
      <c r="BN623" s="150" t="s">
        <v>1476</v>
      </c>
      <c r="BO623" s="72" t="s">
        <v>1475</v>
      </c>
    </row>
    <row r="624" spans="1:67" ht="27.6" customHeight="1">
      <c r="A624" s="55">
        <v>615</v>
      </c>
      <c r="B624" s="145" t="s">
        <v>558</v>
      </c>
      <c r="C624" s="147" t="s">
        <v>1141</v>
      </c>
      <c r="D624" s="148" t="s">
        <v>696</v>
      </c>
      <c r="E624" s="145">
        <v>33</v>
      </c>
      <c r="F624" s="146" t="s">
        <v>1298</v>
      </c>
      <c r="G624" s="70">
        <v>0</v>
      </c>
      <c r="H624" s="57">
        <v>0</v>
      </c>
      <c r="I624" s="57">
        <v>0</v>
      </c>
      <c r="J624" s="57">
        <v>0</v>
      </c>
      <c r="K624" s="70">
        <v>0</v>
      </c>
      <c r="L624" s="57">
        <v>0</v>
      </c>
      <c r="M624" s="57">
        <v>0</v>
      </c>
      <c r="N624" s="57">
        <v>0</v>
      </c>
      <c r="O624" s="70">
        <v>60.7</v>
      </c>
      <c r="P624" s="57">
        <v>6221750</v>
      </c>
      <c r="Q624" s="57">
        <v>0</v>
      </c>
      <c r="R624" s="57">
        <v>6221750</v>
      </c>
      <c r="S624" s="70">
        <v>61.000000000000007</v>
      </c>
      <c r="T624" s="57">
        <v>6252500.0000000009</v>
      </c>
      <c r="U624" s="57">
        <v>0</v>
      </c>
      <c r="V624" s="57">
        <v>6252500</v>
      </c>
      <c r="W624" s="57"/>
      <c r="X624" s="57"/>
      <c r="Y624" s="57"/>
      <c r="Z624" s="57">
        <v>239000</v>
      </c>
      <c r="AA624" s="57">
        <v>0</v>
      </c>
      <c r="AB624" s="57">
        <v>239000</v>
      </c>
      <c r="AC624" s="59">
        <v>0</v>
      </c>
      <c r="AD624" s="59">
        <v>0</v>
      </c>
      <c r="AE624" s="59">
        <v>0</v>
      </c>
      <c r="AF624" s="59">
        <v>0</v>
      </c>
      <c r="AG624" s="59">
        <v>0</v>
      </c>
      <c r="AH624" s="59">
        <v>0</v>
      </c>
      <c r="AI624" s="57">
        <v>0</v>
      </c>
      <c r="AJ624" s="57">
        <v>0</v>
      </c>
      <c r="AK624" s="58">
        <v>0</v>
      </c>
      <c r="AL624" s="57">
        <v>0</v>
      </c>
      <c r="AM624" s="57">
        <v>0</v>
      </c>
      <c r="AN624" s="70">
        <v>195</v>
      </c>
      <c r="AO624" s="70">
        <v>1200.6999999999998</v>
      </c>
      <c r="AP624" s="70">
        <v>0</v>
      </c>
      <c r="AQ624" s="57">
        <v>96777250</v>
      </c>
      <c r="AR624" s="57">
        <v>0</v>
      </c>
      <c r="AS624" s="57">
        <v>0</v>
      </c>
      <c r="AT624" s="57">
        <v>0</v>
      </c>
      <c r="AU624" s="57">
        <v>52987750</v>
      </c>
      <c r="AV624" s="58">
        <v>43789500</v>
      </c>
      <c r="AW624" s="58">
        <v>0</v>
      </c>
      <c r="AX624" s="58">
        <v>0</v>
      </c>
      <c r="AY624" s="57">
        <v>0</v>
      </c>
      <c r="AZ624" s="58">
        <v>0</v>
      </c>
      <c r="BA624" s="58">
        <v>0</v>
      </c>
      <c r="BB624" s="58">
        <v>50281000</v>
      </c>
      <c r="BC624" s="58">
        <v>0</v>
      </c>
      <c r="BD624" s="58">
        <v>0</v>
      </c>
      <c r="BE624" s="58">
        <v>50281000</v>
      </c>
      <c r="BF624" s="58">
        <v>0</v>
      </c>
      <c r="BG624" s="72">
        <v>195</v>
      </c>
      <c r="BH624" s="72">
        <v>1322.3999999999999</v>
      </c>
      <c r="BI624" s="72">
        <v>1127.3999999999999</v>
      </c>
      <c r="BJ624" s="72">
        <v>578.15384615384608</v>
      </c>
      <c r="BK624" s="72">
        <v>1322.3999999999999</v>
      </c>
      <c r="BL624" s="72">
        <v>1127.3999999999999</v>
      </c>
      <c r="BM624" s="72">
        <v>578.15384615384608</v>
      </c>
      <c r="BN624" s="150" t="s">
        <v>1476</v>
      </c>
      <c r="BO624" s="72" t="s">
        <v>1475</v>
      </c>
    </row>
    <row r="625" spans="1:68" ht="27.6" customHeight="1">
      <c r="A625" s="55">
        <v>616</v>
      </c>
      <c r="B625" s="145" t="s">
        <v>559</v>
      </c>
      <c r="C625" s="147" t="s">
        <v>825</v>
      </c>
      <c r="D625" s="148" t="s">
        <v>1134</v>
      </c>
      <c r="E625" s="145">
        <v>33</v>
      </c>
      <c r="F625" s="146" t="s">
        <v>1298</v>
      </c>
      <c r="G625" s="70">
        <v>0</v>
      </c>
      <c r="H625" s="57">
        <v>0</v>
      </c>
      <c r="I625" s="57">
        <v>0</v>
      </c>
      <c r="J625" s="57">
        <v>0</v>
      </c>
      <c r="K625" s="70">
        <v>0</v>
      </c>
      <c r="L625" s="57">
        <v>0</v>
      </c>
      <c r="M625" s="57">
        <v>0</v>
      </c>
      <c r="N625" s="57">
        <v>0</v>
      </c>
      <c r="O625" s="70">
        <v>60.2</v>
      </c>
      <c r="P625" s="57">
        <v>6170500</v>
      </c>
      <c r="Q625" s="57">
        <v>0</v>
      </c>
      <c r="R625" s="57">
        <v>6170500</v>
      </c>
      <c r="S625" s="70">
        <v>60.600000000000009</v>
      </c>
      <c r="T625" s="57">
        <v>6211500.0000000009</v>
      </c>
      <c r="U625" s="57">
        <v>0</v>
      </c>
      <c r="V625" s="57">
        <v>6211500</v>
      </c>
      <c r="W625" s="57"/>
      <c r="X625" s="57"/>
      <c r="Y625" s="57"/>
      <c r="Z625" s="57">
        <v>119500</v>
      </c>
      <c r="AA625" s="57">
        <v>0</v>
      </c>
      <c r="AB625" s="57">
        <v>119500</v>
      </c>
      <c r="AC625" s="59">
        <v>0</v>
      </c>
      <c r="AD625" s="59">
        <v>0</v>
      </c>
      <c r="AE625" s="59">
        <v>0</v>
      </c>
      <c r="AF625" s="59">
        <v>0</v>
      </c>
      <c r="AG625" s="59">
        <v>0</v>
      </c>
      <c r="AH625" s="59">
        <v>0</v>
      </c>
      <c r="AI625" s="57">
        <v>0</v>
      </c>
      <c r="AJ625" s="57">
        <v>0</v>
      </c>
      <c r="AK625" s="58">
        <v>0</v>
      </c>
      <c r="AL625" s="57">
        <v>0</v>
      </c>
      <c r="AM625" s="57">
        <v>0</v>
      </c>
      <c r="AN625" s="70">
        <v>300</v>
      </c>
      <c r="AO625" s="70">
        <v>1193.9000000000001</v>
      </c>
      <c r="AP625" s="70">
        <v>0</v>
      </c>
      <c r="AQ625" s="57">
        <v>86435750</v>
      </c>
      <c r="AR625" s="57">
        <v>0</v>
      </c>
      <c r="AS625" s="57">
        <v>0</v>
      </c>
      <c r="AT625" s="57">
        <v>0</v>
      </c>
      <c r="AU625" s="57">
        <v>43303000</v>
      </c>
      <c r="AV625" s="58">
        <v>43132750</v>
      </c>
      <c r="AW625" s="58">
        <v>0</v>
      </c>
      <c r="AX625" s="58">
        <v>0</v>
      </c>
      <c r="AY625" s="57">
        <v>0</v>
      </c>
      <c r="AZ625" s="58">
        <v>0</v>
      </c>
      <c r="BA625" s="58">
        <v>0</v>
      </c>
      <c r="BB625" s="58">
        <v>49463750</v>
      </c>
      <c r="BC625" s="58">
        <v>0</v>
      </c>
      <c r="BD625" s="58">
        <v>0</v>
      </c>
      <c r="BE625" s="58">
        <v>49463750</v>
      </c>
      <c r="BF625" s="58">
        <v>0</v>
      </c>
      <c r="BG625" s="72">
        <v>300</v>
      </c>
      <c r="BH625" s="72">
        <v>1314.7</v>
      </c>
      <c r="BI625" s="72">
        <v>1014.7</v>
      </c>
      <c r="BJ625" s="72">
        <v>338.23333333333335</v>
      </c>
      <c r="BK625" s="72">
        <v>1314.7</v>
      </c>
      <c r="BL625" s="72">
        <v>1014.7</v>
      </c>
      <c r="BM625" s="72">
        <v>338.23333333333335</v>
      </c>
      <c r="BN625" s="150" t="s">
        <v>1476</v>
      </c>
      <c r="BO625" s="72" t="s">
        <v>1475</v>
      </c>
    </row>
    <row r="626" spans="1:68" ht="27.6" customHeight="1">
      <c r="A626" s="55">
        <v>617</v>
      </c>
      <c r="B626" s="145" t="s">
        <v>560</v>
      </c>
      <c r="C626" s="147" t="s">
        <v>850</v>
      </c>
      <c r="D626" s="148" t="s">
        <v>657</v>
      </c>
      <c r="E626" s="145">
        <v>33</v>
      </c>
      <c r="F626" s="146" t="s">
        <v>1298</v>
      </c>
      <c r="G626" s="70">
        <v>0</v>
      </c>
      <c r="H626" s="57">
        <v>0</v>
      </c>
      <c r="I626" s="57">
        <v>0</v>
      </c>
      <c r="J626" s="57">
        <v>0</v>
      </c>
      <c r="K626" s="70">
        <v>0</v>
      </c>
      <c r="L626" s="57">
        <v>0</v>
      </c>
      <c r="M626" s="57">
        <v>0</v>
      </c>
      <c r="N626" s="57">
        <v>0</v>
      </c>
      <c r="O626" s="70">
        <v>30.1</v>
      </c>
      <c r="P626" s="57">
        <v>3085250</v>
      </c>
      <c r="Q626" s="57">
        <v>0</v>
      </c>
      <c r="R626" s="57">
        <v>3085250</v>
      </c>
      <c r="S626" s="70">
        <v>30.599999999999998</v>
      </c>
      <c r="T626" s="57">
        <v>3136500</v>
      </c>
      <c r="U626" s="57">
        <v>0</v>
      </c>
      <c r="V626" s="57">
        <v>3136500</v>
      </c>
      <c r="W626" s="57"/>
      <c r="X626" s="57"/>
      <c r="Y626" s="57"/>
      <c r="Z626" s="57">
        <v>239000</v>
      </c>
      <c r="AA626" s="57">
        <v>0</v>
      </c>
      <c r="AB626" s="57">
        <v>239000</v>
      </c>
      <c r="AC626" s="59">
        <v>0</v>
      </c>
      <c r="AD626" s="59">
        <v>0</v>
      </c>
      <c r="AE626" s="59">
        <v>0</v>
      </c>
      <c r="AF626" s="59">
        <v>0</v>
      </c>
      <c r="AG626" s="59">
        <v>0</v>
      </c>
      <c r="AH626" s="59">
        <v>0</v>
      </c>
      <c r="AI626" s="57">
        <v>0</v>
      </c>
      <c r="AJ626" s="57">
        <v>0</v>
      </c>
      <c r="AK626" s="58">
        <v>0</v>
      </c>
      <c r="AL626" s="57">
        <v>0</v>
      </c>
      <c r="AM626" s="57">
        <v>0</v>
      </c>
      <c r="AN626" s="70">
        <v>300</v>
      </c>
      <c r="AO626" s="70">
        <v>1190.7</v>
      </c>
      <c r="AP626" s="70">
        <v>0</v>
      </c>
      <c r="AQ626" s="57">
        <v>86139750</v>
      </c>
      <c r="AR626" s="57">
        <v>0</v>
      </c>
      <c r="AS626" s="57">
        <v>0</v>
      </c>
      <c r="AT626" s="57">
        <v>0</v>
      </c>
      <c r="AU626" s="57">
        <v>43192000</v>
      </c>
      <c r="AV626" s="58">
        <v>42947750</v>
      </c>
      <c r="AW626" s="58">
        <v>0</v>
      </c>
      <c r="AX626" s="58">
        <v>0</v>
      </c>
      <c r="AY626" s="57">
        <v>0</v>
      </c>
      <c r="AZ626" s="58">
        <v>0</v>
      </c>
      <c r="BA626" s="58">
        <v>0</v>
      </c>
      <c r="BB626" s="58">
        <v>46323250</v>
      </c>
      <c r="BC626" s="58">
        <v>0</v>
      </c>
      <c r="BD626" s="58">
        <v>0</v>
      </c>
      <c r="BE626" s="58">
        <v>46323250</v>
      </c>
      <c r="BF626" s="58">
        <v>0</v>
      </c>
      <c r="BG626" s="72">
        <v>300</v>
      </c>
      <c r="BH626" s="72">
        <v>1251.4000000000001</v>
      </c>
      <c r="BI626" s="72">
        <v>951.40000000000009</v>
      </c>
      <c r="BJ626" s="72">
        <v>317.13333333333338</v>
      </c>
      <c r="BK626" s="72">
        <v>1251.4000000000001</v>
      </c>
      <c r="BL626" s="72">
        <v>951.40000000000009</v>
      </c>
      <c r="BM626" s="72">
        <v>317.13333333333338</v>
      </c>
      <c r="BN626" s="150" t="s">
        <v>1476</v>
      </c>
      <c r="BO626" s="72" t="s">
        <v>1475</v>
      </c>
    </row>
    <row r="627" spans="1:68" ht="27.6" customHeight="1">
      <c r="A627" s="55">
        <v>618</v>
      </c>
      <c r="B627" s="145" t="s">
        <v>561</v>
      </c>
      <c r="C627" s="147" t="s">
        <v>1144</v>
      </c>
      <c r="D627" s="148" t="s">
        <v>1145</v>
      </c>
      <c r="E627" s="145">
        <v>33</v>
      </c>
      <c r="F627" s="146" t="s">
        <v>1298</v>
      </c>
      <c r="G627" s="70">
        <v>0</v>
      </c>
      <c r="H627" s="57">
        <v>0</v>
      </c>
      <c r="I627" s="57">
        <v>0</v>
      </c>
      <c r="J627" s="57">
        <v>0</v>
      </c>
      <c r="K627" s="70">
        <v>36.699999999999996</v>
      </c>
      <c r="L627" s="57">
        <v>3761750</v>
      </c>
      <c r="M627" s="57">
        <v>0</v>
      </c>
      <c r="N627" s="57">
        <v>3761750</v>
      </c>
      <c r="O627" s="70">
        <v>30.599999999999998</v>
      </c>
      <c r="P627" s="57">
        <v>3136500</v>
      </c>
      <c r="Q627" s="57">
        <v>0</v>
      </c>
      <c r="R627" s="57">
        <v>3136500</v>
      </c>
      <c r="S627" s="70">
        <v>30.599999999999998</v>
      </c>
      <c r="T627" s="57">
        <v>3136500</v>
      </c>
      <c r="U627" s="57">
        <v>0</v>
      </c>
      <c r="V627" s="57">
        <v>3136500</v>
      </c>
      <c r="W627" s="57"/>
      <c r="X627" s="57"/>
      <c r="Y627" s="57"/>
      <c r="Z627" s="57">
        <v>112500</v>
      </c>
      <c r="AA627" s="57">
        <v>0</v>
      </c>
      <c r="AB627" s="57">
        <v>112500</v>
      </c>
      <c r="AC627" s="59">
        <v>0</v>
      </c>
      <c r="AD627" s="59">
        <v>0</v>
      </c>
      <c r="AE627" s="59">
        <v>0</v>
      </c>
      <c r="AF627" s="59">
        <v>0</v>
      </c>
      <c r="AG627" s="59">
        <v>0</v>
      </c>
      <c r="AH627" s="59">
        <v>0</v>
      </c>
      <c r="AI627" s="57">
        <v>0</v>
      </c>
      <c r="AJ627" s="57">
        <v>0</v>
      </c>
      <c r="AK627" s="58">
        <v>0</v>
      </c>
      <c r="AL627" s="57">
        <v>0</v>
      </c>
      <c r="AM627" s="57">
        <v>0</v>
      </c>
      <c r="AN627" s="70">
        <v>300</v>
      </c>
      <c r="AO627" s="70">
        <v>1146.5</v>
      </c>
      <c r="AP627" s="70">
        <v>0</v>
      </c>
      <c r="AQ627" s="57">
        <v>79318750</v>
      </c>
      <c r="AR627" s="57">
        <v>0</v>
      </c>
      <c r="AS627" s="57">
        <v>0</v>
      </c>
      <c r="AT627" s="57">
        <v>0</v>
      </c>
      <c r="AU627" s="57">
        <v>38018750</v>
      </c>
      <c r="AV627" s="58">
        <v>41300000</v>
      </c>
      <c r="AW627" s="58">
        <v>0</v>
      </c>
      <c r="AX627" s="58">
        <v>0</v>
      </c>
      <c r="AY627" s="57">
        <v>0</v>
      </c>
      <c r="AZ627" s="58">
        <v>0</v>
      </c>
      <c r="BA627" s="58">
        <v>0</v>
      </c>
      <c r="BB627" s="58">
        <v>48310750</v>
      </c>
      <c r="BC627" s="58">
        <v>0</v>
      </c>
      <c r="BD627" s="58">
        <v>0</v>
      </c>
      <c r="BE627" s="58">
        <v>48310750</v>
      </c>
      <c r="BF627" s="58">
        <v>0</v>
      </c>
      <c r="BG627" s="72">
        <v>300</v>
      </c>
      <c r="BH627" s="72">
        <v>1244.4000000000001</v>
      </c>
      <c r="BI627" s="72">
        <v>944.40000000000009</v>
      </c>
      <c r="BJ627" s="72">
        <v>314.8</v>
      </c>
      <c r="BK627" s="72">
        <v>1244.4000000000001</v>
      </c>
      <c r="BL627" s="72">
        <v>944.40000000000009</v>
      </c>
      <c r="BM627" s="72">
        <v>314.8</v>
      </c>
      <c r="BN627" s="150" t="s">
        <v>1476</v>
      </c>
      <c r="BO627" s="72" t="s">
        <v>1475</v>
      </c>
    </row>
    <row r="628" spans="1:68" ht="27.6" customHeight="1">
      <c r="A628" s="55">
        <v>619</v>
      </c>
      <c r="B628" s="145" t="s">
        <v>562</v>
      </c>
      <c r="C628" s="147" t="s">
        <v>697</v>
      </c>
      <c r="D628" s="148" t="s">
        <v>679</v>
      </c>
      <c r="E628" s="145">
        <v>33</v>
      </c>
      <c r="F628" s="146" t="s">
        <v>1298</v>
      </c>
      <c r="G628" s="70">
        <v>0</v>
      </c>
      <c r="H628" s="57">
        <v>0</v>
      </c>
      <c r="I628" s="57">
        <v>0</v>
      </c>
      <c r="J628" s="57">
        <v>0</v>
      </c>
      <c r="K628" s="70">
        <v>0</v>
      </c>
      <c r="L628" s="57">
        <v>0</v>
      </c>
      <c r="M628" s="57">
        <v>0</v>
      </c>
      <c r="N628" s="57">
        <v>0</v>
      </c>
      <c r="O628" s="70">
        <v>0</v>
      </c>
      <c r="P628" s="57">
        <v>0</v>
      </c>
      <c r="Q628" s="57">
        <v>0</v>
      </c>
      <c r="R628" s="57">
        <v>0</v>
      </c>
      <c r="S628" s="70">
        <v>0</v>
      </c>
      <c r="T628" s="57">
        <v>0</v>
      </c>
      <c r="U628" s="57">
        <v>0</v>
      </c>
      <c r="V628" s="57">
        <v>0</v>
      </c>
      <c r="W628" s="57"/>
      <c r="X628" s="57"/>
      <c r="Y628" s="57"/>
      <c r="Z628" s="57">
        <v>112500</v>
      </c>
      <c r="AA628" s="57">
        <v>0</v>
      </c>
      <c r="AB628" s="57">
        <v>112500</v>
      </c>
      <c r="AC628" s="59">
        <v>0</v>
      </c>
      <c r="AD628" s="59">
        <v>0</v>
      </c>
      <c r="AE628" s="59">
        <v>0</v>
      </c>
      <c r="AF628" s="59">
        <v>0</v>
      </c>
      <c r="AG628" s="59">
        <v>0</v>
      </c>
      <c r="AH628" s="59">
        <v>0</v>
      </c>
      <c r="AI628" s="57">
        <v>0</v>
      </c>
      <c r="AJ628" s="57">
        <v>0</v>
      </c>
      <c r="AK628" s="58">
        <v>0</v>
      </c>
      <c r="AL628" s="57">
        <v>0</v>
      </c>
      <c r="AM628" s="57">
        <v>0</v>
      </c>
      <c r="AN628" s="70">
        <v>300</v>
      </c>
      <c r="AO628" s="70">
        <v>1181.5</v>
      </c>
      <c r="AP628" s="70">
        <v>0</v>
      </c>
      <c r="AQ628" s="57">
        <v>82381250</v>
      </c>
      <c r="AR628" s="57">
        <v>0</v>
      </c>
      <c r="AS628" s="57">
        <v>0</v>
      </c>
      <c r="AT628" s="57">
        <v>0</v>
      </c>
      <c r="AU628" s="57">
        <v>34308750</v>
      </c>
      <c r="AV628" s="58">
        <v>48072500</v>
      </c>
      <c r="AW628" s="58">
        <v>0</v>
      </c>
      <c r="AX628" s="58">
        <v>0</v>
      </c>
      <c r="AY628" s="57">
        <v>0</v>
      </c>
      <c r="AZ628" s="58">
        <v>0</v>
      </c>
      <c r="BA628" s="58">
        <v>0</v>
      </c>
      <c r="BB628" s="58">
        <v>48185000</v>
      </c>
      <c r="BC628" s="58">
        <v>0</v>
      </c>
      <c r="BD628" s="58">
        <v>0</v>
      </c>
      <c r="BE628" s="58">
        <v>48185000</v>
      </c>
      <c r="BF628" s="58">
        <v>0</v>
      </c>
      <c r="BG628" s="72">
        <v>300</v>
      </c>
      <c r="BH628" s="72">
        <v>1181.5</v>
      </c>
      <c r="BI628" s="72">
        <v>881.5</v>
      </c>
      <c r="BJ628" s="72">
        <v>293.83333333333337</v>
      </c>
      <c r="BK628" s="72">
        <v>1181.5</v>
      </c>
      <c r="BL628" s="72">
        <v>881.5</v>
      </c>
      <c r="BM628" s="72">
        <v>293.83333333333337</v>
      </c>
      <c r="BN628" s="150" t="s">
        <v>1476</v>
      </c>
      <c r="BO628" s="72" t="s">
        <v>1475</v>
      </c>
    </row>
    <row r="629" spans="1:68" ht="27.6" customHeight="1">
      <c r="A629" s="55">
        <v>620</v>
      </c>
      <c r="B629" s="145" t="s">
        <v>563</v>
      </c>
      <c r="C629" s="147" t="s">
        <v>1146</v>
      </c>
      <c r="D629" s="148" t="s">
        <v>1147</v>
      </c>
      <c r="E629" s="145">
        <v>33</v>
      </c>
      <c r="F629" s="146" t="s">
        <v>1298</v>
      </c>
      <c r="G629" s="70">
        <v>0</v>
      </c>
      <c r="H629" s="57">
        <v>0</v>
      </c>
      <c r="I629" s="57">
        <v>0</v>
      </c>
      <c r="J629" s="57">
        <v>0</v>
      </c>
      <c r="K629" s="70">
        <v>0</v>
      </c>
      <c r="L629" s="57">
        <v>0</v>
      </c>
      <c r="M629" s="57">
        <v>0</v>
      </c>
      <c r="N629" s="57">
        <v>0</v>
      </c>
      <c r="O629" s="70">
        <v>60.900000000000006</v>
      </c>
      <c r="P629" s="57">
        <v>6242250.0000000009</v>
      </c>
      <c r="Q629" s="57">
        <v>0</v>
      </c>
      <c r="R629" s="57">
        <v>6242250</v>
      </c>
      <c r="S629" s="70">
        <v>30.599999999999998</v>
      </c>
      <c r="T629" s="57">
        <v>3136500</v>
      </c>
      <c r="U629" s="57">
        <v>0</v>
      </c>
      <c r="V629" s="57">
        <v>3136500</v>
      </c>
      <c r="W629" s="57"/>
      <c r="X629" s="57"/>
      <c r="Y629" s="57"/>
      <c r="Z629" s="57">
        <v>112500</v>
      </c>
      <c r="AA629" s="57">
        <v>0</v>
      </c>
      <c r="AB629" s="57">
        <v>112500</v>
      </c>
      <c r="AC629" s="59">
        <v>0</v>
      </c>
      <c r="AD629" s="59">
        <v>0</v>
      </c>
      <c r="AE629" s="59">
        <v>0</v>
      </c>
      <c r="AF629" s="59">
        <v>0</v>
      </c>
      <c r="AG629" s="59">
        <v>0</v>
      </c>
      <c r="AH629" s="59">
        <v>0</v>
      </c>
      <c r="AI629" s="57">
        <v>0</v>
      </c>
      <c r="AJ629" s="57">
        <v>0</v>
      </c>
      <c r="AK629" s="58">
        <v>0</v>
      </c>
      <c r="AL629" s="57">
        <v>0</v>
      </c>
      <c r="AM629" s="57">
        <v>0</v>
      </c>
      <c r="AN629" s="70">
        <v>300</v>
      </c>
      <c r="AO629" s="70">
        <v>1233.8</v>
      </c>
      <c r="AP629" s="70">
        <v>0</v>
      </c>
      <c r="AQ629" s="57">
        <v>86957500</v>
      </c>
      <c r="AR629" s="57">
        <v>0</v>
      </c>
      <c r="AS629" s="57">
        <v>0</v>
      </c>
      <c r="AT629" s="57">
        <v>0</v>
      </c>
      <c r="AU629" s="57">
        <v>45928750</v>
      </c>
      <c r="AV629" s="58">
        <v>41028750</v>
      </c>
      <c r="AW629" s="58">
        <v>0</v>
      </c>
      <c r="AX629" s="58">
        <v>0</v>
      </c>
      <c r="AY629" s="57">
        <v>0</v>
      </c>
      <c r="AZ629" s="58">
        <v>0</v>
      </c>
      <c r="BA629" s="58">
        <v>0</v>
      </c>
      <c r="BB629" s="58">
        <v>44277750</v>
      </c>
      <c r="BC629" s="58">
        <v>0</v>
      </c>
      <c r="BD629" s="58">
        <v>0</v>
      </c>
      <c r="BE629" s="58">
        <v>44277750</v>
      </c>
      <c r="BF629" s="58">
        <v>0</v>
      </c>
      <c r="BG629" s="72">
        <v>300</v>
      </c>
      <c r="BH629" s="72">
        <v>1325.3</v>
      </c>
      <c r="BI629" s="72">
        <v>1025.3</v>
      </c>
      <c r="BJ629" s="72">
        <v>341.76666666666665</v>
      </c>
      <c r="BK629" s="72">
        <v>1325.3</v>
      </c>
      <c r="BL629" s="72">
        <v>1025.3</v>
      </c>
      <c r="BM629" s="72">
        <v>341.76666666666665</v>
      </c>
      <c r="BN629" s="150" t="s">
        <v>1476</v>
      </c>
      <c r="BO629" s="72" t="s">
        <v>1475</v>
      </c>
    </row>
    <row r="630" spans="1:68" ht="27.6" customHeight="1">
      <c r="A630" s="55">
        <v>621</v>
      </c>
      <c r="B630" s="145" t="s">
        <v>564</v>
      </c>
      <c r="C630" s="147" t="s">
        <v>1051</v>
      </c>
      <c r="D630" s="148" t="s">
        <v>1148</v>
      </c>
      <c r="E630" s="145">
        <v>33</v>
      </c>
      <c r="F630" s="146" t="s">
        <v>1298</v>
      </c>
      <c r="G630" s="70">
        <v>0</v>
      </c>
      <c r="H630" s="57">
        <v>0</v>
      </c>
      <c r="I630" s="57">
        <v>0</v>
      </c>
      <c r="J630" s="57">
        <v>0</v>
      </c>
      <c r="K630" s="70">
        <v>38.299999999999997</v>
      </c>
      <c r="L630" s="57">
        <v>3925750</v>
      </c>
      <c r="M630" s="57">
        <v>0</v>
      </c>
      <c r="N630" s="57">
        <v>3925750</v>
      </c>
      <c r="O630" s="70">
        <v>30.3</v>
      </c>
      <c r="P630" s="57">
        <v>3105750</v>
      </c>
      <c r="Q630" s="57">
        <v>0</v>
      </c>
      <c r="R630" s="57">
        <v>3105750</v>
      </c>
      <c r="S630" s="70">
        <v>30.599999999999998</v>
      </c>
      <c r="T630" s="57">
        <v>3136500</v>
      </c>
      <c r="U630" s="57">
        <v>0</v>
      </c>
      <c r="V630" s="57">
        <v>3136500</v>
      </c>
      <c r="W630" s="57"/>
      <c r="X630" s="57"/>
      <c r="Y630" s="57"/>
      <c r="Z630" s="57">
        <v>0</v>
      </c>
      <c r="AA630" s="57">
        <v>0</v>
      </c>
      <c r="AB630" s="57">
        <v>0</v>
      </c>
      <c r="AC630" s="59">
        <v>0</v>
      </c>
      <c r="AD630" s="59">
        <v>0</v>
      </c>
      <c r="AE630" s="59">
        <v>0</v>
      </c>
      <c r="AF630" s="59">
        <v>0</v>
      </c>
      <c r="AG630" s="59">
        <v>0</v>
      </c>
      <c r="AH630" s="59">
        <v>0</v>
      </c>
      <c r="AI630" s="57">
        <v>0</v>
      </c>
      <c r="AJ630" s="57">
        <v>0</v>
      </c>
      <c r="AK630" s="58">
        <v>0</v>
      </c>
      <c r="AL630" s="57">
        <v>0</v>
      </c>
      <c r="AM630" s="57">
        <v>0</v>
      </c>
      <c r="AN630" s="70">
        <v>300</v>
      </c>
      <c r="AO630" s="70">
        <v>1152.5999999999999</v>
      </c>
      <c r="AP630" s="70">
        <v>0</v>
      </c>
      <c r="AQ630" s="57">
        <v>79852500</v>
      </c>
      <c r="AR630" s="57">
        <v>0</v>
      </c>
      <c r="AS630" s="57">
        <v>0</v>
      </c>
      <c r="AT630" s="57">
        <v>0</v>
      </c>
      <c r="AU630" s="57">
        <v>38867500</v>
      </c>
      <c r="AV630" s="58">
        <v>40985000</v>
      </c>
      <c r="AW630" s="58">
        <v>0</v>
      </c>
      <c r="AX630" s="58">
        <v>0</v>
      </c>
      <c r="AY630" s="57">
        <v>0</v>
      </c>
      <c r="AZ630" s="58">
        <v>0</v>
      </c>
      <c r="BA630" s="58">
        <v>0</v>
      </c>
      <c r="BB630" s="58">
        <v>48047250</v>
      </c>
      <c r="BC630" s="58">
        <v>0</v>
      </c>
      <c r="BD630" s="58">
        <v>0</v>
      </c>
      <c r="BE630" s="58">
        <v>48047250</v>
      </c>
      <c r="BF630" s="58">
        <v>0</v>
      </c>
      <c r="BG630" s="72">
        <v>300</v>
      </c>
      <c r="BH630" s="72">
        <v>1251.8</v>
      </c>
      <c r="BI630" s="72">
        <v>951.8</v>
      </c>
      <c r="BJ630" s="72">
        <v>317.26666666666665</v>
      </c>
      <c r="BK630" s="72">
        <v>1251.8</v>
      </c>
      <c r="BL630" s="72">
        <v>951.8</v>
      </c>
      <c r="BM630" s="72">
        <v>317.26666666666665</v>
      </c>
      <c r="BN630" s="150" t="s">
        <v>1476</v>
      </c>
      <c r="BO630" s="72" t="s">
        <v>1475</v>
      </c>
    </row>
    <row r="631" spans="1:68" ht="27.6" customHeight="1">
      <c r="A631" s="55">
        <v>622</v>
      </c>
      <c r="B631" s="145" t="s">
        <v>577</v>
      </c>
      <c r="C631" s="147" t="s">
        <v>1143</v>
      </c>
      <c r="D631" s="148" t="s">
        <v>797</v>
      </c>
      <c r="E631" s="145">
        <v>33</v>
      </c>
      <c r="F631" s="146" t="s">
        <v>1298</v>
      </c>
      <c r="G631" s="70">
        <v>0</v>
      </c>
      <c r="H631" s="57">
        <v>0</v>
      </c>
      <c r="I631" s="57">
        <v>0</v>
      </c>
      <c r="J631" s="57">
        <v>0</v>
      </c>
      <c r="K631" s="70">
        <v>0</v>
      </c>
      <c r="L631" s="57">
        <v>0</v>
      </c>
      <c r="M631" s="57">
        <v>0</v>
      </c>
      <c r="N631" s="57">
        <v>0</v>
      </c>
      <c r="O631" s="70">
        <v>30.599999999999998</v>
      </c>
      <c r="P631" s="57">
        <v>3136500</v>
      </c>
      <c r="Q631" s="57">
        <v>0</v>
      </c>
      <c r="R631" s="57">
        <v>3136500</v>
      </c>
      <c r="S631" s="70">
        <v>30.3</v>
      </c>
      <c r="T631" s="57">
        <v>3105750</v>
      </c>
      <c r="U631" s="57">
        <v>0</v>
      </c>
      <c r="V631" s="57">
        <v>3105750</v>
      </c>
      <c r="W631" s="57"/>
      <c r="X631" s="57"/>
      <c r="Y631" s="57"/>
      <c r="Z631" s="57">
        <v>225000</v>
      </c>
      <c r="AA631" s="57">
        <v>0</v>
      </c>
      <c r="AB631" s="57">
        <v>225000</v>
      </c>
      <c r="AC631" s="59">
        <v>0</v>
      </c>
      <c r="AD631" s="59">
        <v>0</v>
      </c>
      <c r="AE631" s="59">
        <v>0</v>
      </c>
      <c r="AF631" s="59">
        <v>0</v>
      </c>
      <c r="AG631" s="59">
        <v>0</v>
      </c>
      <c r="AH631" s="59">
        <v>0</v>
      </c>
      <c r="AI631" s="57">
        <v>0</v>
      </c>
      <c r="AJ631" s="57">
        <v>0</v>
      </c>
      <c r="AK631" s="58">
        <v>0</v>
      </c>
      <c r="AL631" s="57">
        <v>0</v>
      </c>
      <c r="AM631" s="57">
        <v>0</v>
      </c>
      <c r="AN631" s="70">
        <v>300</v>
      </c>
      <c r="AO631" s="70">
        <v>937.59999999999991</v>
      </c>
      <c r="AP631" s="70">
        <v>0</v>
      </c>
      <c r="AQ631" s="57">
        <v>58790000</v>
      </c>
      <c r="AR631" s="57">
        <v>0</v>
      </c>
      <c r="AS631" s="57">
        <v>0</v>
      </c>
      <c r="AT631" s="57">
        <v>0</v>
      </c>
      <c r="AU631" s="57">
        <v>23877750</v>
      </c>
      <c r="AV631" s="58">
        <v>34912250</v>
      </c>
      <c r="AW631" s="58">
        <v>0</v>
      </c>
      <c r="AX631" s="58">
        <v>0</v>
      </c>
      <c r="AY631" s="57">
        <v>0</v>
      </c>
      <c r="AZ631" s="58">
        <v>0</v>
      </c>
      <c r="BA631" s="58">
        <v>0</v>
      </c>
      <c r="BB631" s="58">
        <v>38243000</v>
      </c>
      <c r="BC631" s="58">
        <v>0</v>
      </c>
      <c r="BD631" s="58">
        <v>0</v>
      </c>
      <c r="BE631" s="58">
        <v>38243000</v>
      </c>
      <c r="BF631" s="58">
        <v>0</v>
      </c>
      <c r="BG631" s="72">
        <v>300</v>
      </c>
      <c r="BH631" s="72">
        <v>998.49999999999989</v>
      </c>
      <c r="BI631" s="72">
        <v>698.49999999999989</v>
      </c>
      <c r="BJ631" s="72">
        <v>232.83333333333331</v>
      </c>
      <c r="BK631" s="72">
        <v>998.49999999999989</v>
      </c>
      <c r="BL631" s="72">
        <v>698.49999999999989</v>
      </c>
      <c r="BM631" s="72">
        <v>232.83333333333331</v>
      </c>
      <c r="BN631" s="151" t="s">
        <v>1476</v>
      </c>
      <c r="BO631" s="72" t="s">
        <v>1475</v>
      </c>
    </row>
    <row r="632" spans="1:68" hidden="1">
      <c r="A632" s="43"/>
      <c r="B632" s="43"/>
      <c r="C632" s="44"/>
      <c r="D632" s="44"/>
      <c r="E632" s="43"/>
      <c r="F632" s="44"/>
      <c r="G632" s="65"/>
      <c r="H632" s="44"/>
      <c r="I632" s="44"/>
      <c r="J632" s="52"/>
      <c r="K632" s="70"/>
      <c r="L632" s="57"/>
      <c r="M632" s="57"/>
      <c r="N632" s="44"/>
      <c r="O632" s="65"/>
      <c r="P632" s="44"/>
      <c r="Q632" s="44"/>
      <c r="R632" s="44"/>
      <c r="S632" s="70"/>
      <c r="T632" s="57"/>
      <c r="U632" s="57"/>
      <c r="V632" s="44"/>
      <c r="W632" s="44"/>
      <c r="X632" s="44"/>
      <c r="Y632" s="44"/>
      <c r="Z632" s="57"/>
      <c r="AA632" s="52"/>
      <c r="AB632" s="44"/>
      <c r="AC632" s="44"/>
      <c r="AD632" s="44"/>
      <c r="AE632" s="59"/>
      <c r="AF632" s="59"/>
      <c r="AG632" s="59"/>
      <c r="AH632" s="59"/>
      <c r="AI632" s="44"/>
      <c r="AJ632" s="44"/>
      <c r="AK632" s="44"/>
      <c r="AL632" s="44"/>
      <c r="AM632" s="44"/>
      <c r="AN632" s="44"/>
      <c r="AO632" s="44"/>
      <c r="AP632" s="44"/>
      <c r="AQ632" s="44"/>
      <c r="AR632" s="44"/>
      <c r="AS632" s="44"/>
      <c r="AT632" s="44"/>
      <c r="AU632" s="45"/>
      <c r="AV632" s="45"/>
      <c r="AW632" s="45"/>
      <c r="AX632" s="46"/>
      <c r="AY632" s="57"/>
      <c r="AZ632" s="53"/>
      <c r="BA632" s="53"/>
      <c r="BB632" s="47"/>
      <c r="BC632" s="47"/>
      <c r="BD632" s="47"/>
      <c r="BE632" s="48"/>
      <c r="BF632" s="48"/>
      <c r="BI632" s="111"/>
      <c r="BJ632" s="111"/>
      <c r="BK632" s="111"/>
      <c r="BL632" s="111"/>
      <c r="BM632" s="111"/>
    </row>
    <row r="633" spans="1:68" s="49" customFormat="1" ht="21" customHeight="1">
      <c r="A633" s="234"/>
      <c r="B633" s="234"/>
      <c r="C633" s="235" t="s">
        <v>575</v>
      </c>
      <c r="D633" s="235"/>
      <c r="E633" s="234"/>
      <c r="F633" s="236"/>
      <c r="G633" s="237">
        <f>SUBTOTAL(9,G10:G632)</f>
        <v>4400.5</v>
      </c>
      <c r="H633" s="238">
        <f>SUBTOTAL(9,H10:H632)</f>
        <v>451051250</v>
      </c>
      <c r="I633" s="238">
        <f>SUBTOTAL(9,I10:I632)</f>
        <v>6970000</v>
      </c>
      <c r="J633" s="238">
        <f>SUBTOTAL(9,J10:J632)</f>
        <v>444081250</v>
      </c>
      <c r="K633" s="237">
        <f t="shared" ref="K633:M633" si="52">SUBTOTAL(9,K10:K632)</f>
        <v>4734.699999999998</v>
      </c>
      <c r="L633" s="238">
        <f t="shared" si="52"/>
        <v>485306750</v>
      </c>
      <c r="M633" s="238">
        <f t="shared" si="52"/>
        <v>1640000</v>
      </c>
      <c r="N633" s="238">
        <f t="shared" ref="N633:AS633" si="53">SUBTOTAL(9,N10:N632)</f>
        <v>483666750</v>
      </c>
      <c r="O633" s="237">
        <f t="shared" si="53"/>
        <v>35869.399999999958</v>
      </c>
      <c r="P633" s="238">
        <f t="shared" si="53"/>
        <v>3676613500</v>
      </c>
      <c r="Q633" s="238">
        <f t="shared" si="53"/>
        <v>84068668</v>
      </c>
      <c r="R633" s="238">
        <f t="shared" si="53"/>
        <v>3592544832</v>
      </c>
      <c r="S633" s="239">
        <f t="shared" ref="S633" si="54">SUBTOTAL(9,S10:S632)</f>
        <v>36912.499999999985</v>
      </c>
      <c r="T633" s="238">
        <f t="shared" ref="T633" si="55">SUBTOTAL(9,T10:T632)</f>
        <v>3783531250</v>
      </c>
      <c r="U633" s="238">
        <f t="shared" ref="U633" si="56">SUBTOTAL(9,U10:U632)</f>
        <v>68638586</v>
      </c>
      <c r="V633" s="238">
        <f t="shared" si="53"/>
        <v>3714892664</v>
      </c>
      <c r="W633" s="238">
        <f t="shared" si="53"/>
        <v>0</v>
      </c>
      <c r="X633" s="238">
        <f t="shared" si="53"/>
        <v>0</v>
      </c>
      <c r="Y633" s="238">
        <f t="shared" si="53"/>
        <v>0</v>
      </c>
      <c r="Z633" s="238">
        <f t="shared" si="53"/>
        <v>85333500</v>
      </c>
      <c r="AA633" s="238">
        <f t="shared" si="53"/>
        <v>2144650</v>
      </c>
      <c r="AB633" s="238">
        <f t="shared" si="53"/>
        <v>83188850</v>
      </c>
      <c r="AC633" s="240">
        <f t="shared" si="53"/>
        <v>101396</v>
      </c>
      <c r="AD633" s="241">
        <f t="shared" si="53"/>
        <v>5091</v>
      </c>
      <c r="AE633" s="240">
        <f t="shared" si="53"/>
        <v>4318</v>
      </c>
      <c r="AF633" s="241">
        <f t="shared" si="53"/>
        <v>225</v>
      </c>
      <c r="AG633" s="240">
        <f t="shared" si="53"/>
        <v>97078</v>
      </c>
      <c r="AH633" s="241">
        <f t="shared" si="53"/>
        <v>4866</v>
      </c>
      <c r="AI633" s="238">
        <f t="shared" si="53"/>
        <v>5069550000</v>
      </c>
      <c r="AJ633" s="238">
        <f t="shared" si="53"/>
        <v>55660900</v>
      </c>
      <c r="AK633" s="238">
        <f t="shared" si="53"/>
        <v>1384739100</v>
      </c>
      <c r="AL633" s="238">
        <f t="shared" si="53"/>
        <v>3674300000</v>
      </c>
      <c r="AM633" s="238">
        <f t="shared" si="53"/>
        <v>45150000</v>
      </c>
      <c r="AN633" s="237">
        <f t="shared" si="53"/>
        <v>136596.25</v>
      </c>
      <c r="AO633" s="237">
        <f t="shared" si="53"/>
        <v>285516.40000000008</v>
      </c>
      <c r="AP633" s="237">
        <f t="shared" si="53"/>
        <v>18199.599999999988</v>
      </c>
      <c r="AQ633" s="238">
        <f t="shared" si="53"/>
        <v>22510607060</v>
      </c>
      <c r="AR633" s="238">
        <f t="shared" si="53"/>
        <v>100721700</v>
      </c>
      <c r="AS633" s="238">
        <f t="shared" si="53"/>
        <v>477261247</v>
      </c>
      <c r="AT633" s="238">
        <f t="shared" ref="AT633:BI633" si="57">SUBTOTAL(9,AT10:AT632)</f>
        <v>0</v>
      </c>
      <c r="AU633" s="238">
        <f t="shared" si="57"/>
        <v>9609797144</v>
      </c>
      <c r="AV633" s="238">
        <f t="shared" si="57"/>
        <v>13218300377</v>
      </c>
      <c r="AW633" s="238">
        <f t="shared" si="57"/>
        <v>694030008</v>
      </c>
      <c r="AX633" s="238">
        <f t="shared" si="57"/>
        <v>471053681.55020201</v>
      </c>
      <c r="AY633" s="238">
        <f t="shared" si="57"/>
        <v>72000000</v>
      </c>
      <c r="AZ633" s="238">
        <f t="shared" si="57"/>
        <v>0</v>
      </c>
      <c r="BA633" s="238">
        <f t="shared" si="57"/>
        <v>72000000</v>
      </c>
      <c r="BB633" s="238">
        <f t="shared" si="57"/>
        <v>21246348641</v>
      </c>
      <c r="BC633" s="238">
        <f t="shared" si="57"/>
        <v>739180008</v>
      </c>
      <c r="BD633" s="238">
        <f t="shared" si="57"/>
        <v>471053681.55020201</v>
      </c>
      <c r="BE633" s="238">
        <f t="shared" si="57"/>
        <v>21045749819.915638</v>
      </c>
      <c r="BF633" s="238">
        <f t="shared" si="57"/>
        <v>1009634868.46584</v>
      </c>
      <c r="BG633" s="237">
        <f t="shared" si="57"/>
        <v>136596.25</v>
      </c>
      <c r="BH633" s="237">
        <f t="shared" si="57"/>
        <v>390724.10000000015</v>
      </c>
      <c r="BI633" s="237">
        <f t="shared" si="57"/>
        <v>259210.40000000008</v>
      </c>
      <c r="BJ633" s="242">
        <f t="shared" ref="BJ633" si="58">IFERROR(IF(BI633=0,0,(BI633/BG633)*100),0)</f>
        <v>189.76392104468468</v>
      </c>
      <c r="BK633" s="237">
        <f>SUBTOTAL(9,BK10:BK632)</f>
        <v>385633.10000000009</v>
      </c>
      <c r="BL633" s="237">
        <f>SUBTOTAL(9,BL10:BL632)</f>
        <v>254316.15000000005</v>
      </c>
      <c r="BM633" s="243">
        <f t="shared" ref="BM633" si="59">IFERROR(IF(BL633=0,0,(BL633/BG633)*100),0)</f>
        <v>186.18091638679689</v>
      </c>
      <c r="BN633" s="244"/>
      <c r="BO633" s="245"/>
      <c r="BP633" s="19"/>
    </row>
    <row r="634" spans="1:68" ht="23.4" customHeight="1">
      <c r="P634" s="27"/>
      <c r="Q634" s="27"/>
      <c r="R634" s="27"/>
      <c r="S634" s="27"/>
      <c r="AK634" s="27"/>
      <c r="BC634" s="152"/>
      <c r="BF634" s="27"/>
    </row>
    <row r="635" spans="1:68" ht="30.6" customHeight="1">
      <c r="E635" s="60"/>
      <c r="F635" s="96" t="s">
        <v>1310</v>
      </c>
      <c r="G635" s="67"/>
      <c r="H635" s="50"/>
      <c r="I635" s="50"/>
      <c r="J635" s="50"/>
      <c r="K635" s="50"/>
      <c r="L635" s="50"/>
      <c r="M635" s="50"/>
      <c r="N635" s="50"/>
      <c r="O635" s="67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  <c r="AJ635" s="50"/>
      <c r="AK635" s="50"/>
      <c r="AL635" s="50"/>
      <c r="AM635" s="50"/>
      <c r="AN635" s="50"/>
      <c r="AO635" s="50"/>
      <c r="AP635" s="50"/>
      <c r="AQ635" s="50"/>
      <c r="AR635" s="50"/>
      <c r="AS635" s="50"/>
      <c r="AT635" s="50"/>
      <c r="AU635" s="50"/>
      <c r="AV635" s="50"/>
      <c r="AW635" s="50"/>
      <c r="AX635" s="50"/>
      <c r="AY635" s="50"/>
      <c r="AZ635" s="50"/>
      <c r="BA635" s="50"/>
      <c r="BB635" s="50"/>
      <c r="BC635" s="50"/>
      <c r="BD635" s="50"/>
      <c r="BE635" s="50"/>
      <c r="BF635" s="50"/>
      <c r="BG635" s="50"/>
      <c r="BH635" s="50"/>
      <c r="BI635" s="50"/>
      <c r="BJ635" s="50"/>
      <c r="BK635" s="50"/>
      <c r="BL635" s="50"/>
      <c r="BM635" s="50"/>
      <c r="BN635" s="125" t="s">
        <v>1308</v>
      </c>
      <c r="BO635" s="74" t="s">
        <v>1308</v>
      </c>
      <c r="BP635" s="74" t="s">
        <v>1307</v>
      </c>
    </row>
    <row r="636" spans="1:68" ht="23.25" customHeight="1">
      <c r="E636" s="51">
        <v>1</v>
      </c>
      <c r="F636" s="77" t="s">
        <v>582</v>
      </c>
      <c r="G636" s="78">
        <f t="shared" ref="G636:J650" si="60">SUMIF($E$10:$E$631,$E636,G$10:G$631)</f>
        <v>0</v>
      </c>
      <c r="H636" s="52">
        <f t="shared" si="60"/>
        <v>0</v>
      </c>
      <c r="I636" s="52">
        <f t="shared" si="60"/>
        <v>0</v>
      </c>
      <c r="J636" s="52">
        <f t="shared" si="60"/>
        <v>0</v>
      </c>
      <c r="K636" s="52"/>
      <c r="L636" s="52">
        <f t="shared" ref="L636:R650" si="61">SUMIF($E$10:$E$631,$E636,L$10:L$631)</f>
        <v>13704250</v>
      </c>
      <c r="M636" s="52">
        <f t="shared" si="61"/>
        <v>0</v>
      </c>
      <c r="N636" s="52">
        <f t="shared" si="61"/>
        <v>13704250</v>
      </c>
      <c r="O636" s="79">
        <f t="shared" si="61"/>
        <v>1810.8999999999996</v>
      </c>
      <c r="P636" s="52">
        <f t="shared" si="61"/>
        <v>185617250</v>
      </c>
      <c r="Q636" s="52">
        <f t="shared" si="61"/>
        <v>27755418</v>
      </c>
      <c r="R636" s="52">
        <f t="shared" si="61"/>
        <v>157861832</v>
      </c>
      <c r="S636" s="52"/>
      <c r="T636" s="52">
        <f t="shared" ref="T636:BI636" si="62">SUMIF($E$10:$E$631,$E636,T$10:T$631)</f>
        <v>89872000</v>
      </c>
      <c r="U636" s="52">
        <f t="shared" si="62"/>
        <v>10844500</v>
      </c>
      <c r="V636" s="52">
        <f t="shared" si="62"/>
        <v>79027500</v>
      </c>
      <c r="W636" s="52">
        <f t="shared" si="62"/>
        <v>0</v>
      </c>
      <c r="X636" s="52">
        <f t="shared" si="62"/>
        <v>0</v>
      </c>
      <c r="Y636" s="52">
        <f t="shared" si="62"/>
        <v>0</v>
      </c>
      <c r="Z636" s="52">
        <f t="shared" si="62"/>
        <v>12685000</v>
      </c>
      <c r="AA636" s="52">
        <f t="shared" si="62"/>
        <v>1863000</v>
      </c>
      <c r="AB636" s="52">
        <f t="shared" si="62"/>
        <v>10822000</v>
      </c>
      <c r="AC636" s="54">
        <f t="shared" si="62"/>
        <v>3642</v>
      </c>
      <c r="AD636" s="80">
        <f t="shared" si="62"/>
        <v>179</v>
      </c>
      <c r="AE636" s="54">
        <f t="shared" si="62"/>
        <v>462</v>
      </c>
      <c r="AF636" s="80">
        <f t="shared" si="62"/>
        <v>21</v>
      </c>
      <c r="AG636" s="54">
        <f t="shared" si="62"/>
        <v>3180</v>
      </c>
      <c r="AH636" s="80">
        <f t="shared" si="62"/>
        <v>158</v>
      </c>
      <c r="AI636" s="52">
        <f t="shared" si="62"/>
        <v>164575000</v>
      </c>
      <c r="AJ636" s="52">
        <f t="shared" si="62"/>
        <v>18554000</v>
      </c>
      <c r="AK636" s="52">
        <f t="shared" si="62"/>
        <v>48596000</v>
      </c>
      <c r="AL636" s="52">
        <f t="shared" si="62"/>
        <v>103725000</v>
      </c>
      <c r="AM636" s="52">
        <f t="shared" si="62"/>
        <v>6300000</v>
      </c>
      <c r="AN636" s="80">
        <f t="shared" si="62"/>
        <v>13805</v>
      </c>
      <c r="AO636" s="80">
        <f t="shared" si="62"/>
        <v>13792.3</v>
      </c>
      <c r="AP636" s="80">
        <f t="shared" si="62"/>
        <v>3275.0000000000005</v>
      </c>
      <c r="AQ636" s="52">
        <f t="shared" si="62"/>
        <v>569083190</v>
      </c>
      <c r="AR636" s="52">
        <f t="shared" si="62"/>
        <v>0</v>
      </c>
      <c r="AS636" s="52">
        <f t="shared" si="62"/>
        <v>47186167</v>
      </c>
      <c r="AT636" s="52">
        <f t="shared" si="62"/>
        <v>0</v>
      </c>
      <c r="AU636" s="52">
        <f t="shared" si="62"/>
        <v>14687244</v>
      </c>
      <c r="AV636" s="52">
        <f t="shared" si="62"/>
        <v>533326117</v>
      </c>
      <c r="AW636" s="52">
        <f t="shared" si="62"/>
        <v>26116338</v>
      </c>
      <c r="AX636" s="52">
        <f t="shared" si="62"/>
        <v>9459449.9999999963</v>
      </c>
      <c r="AY636" s="52">
        <f t="shared" si="62"/>
        <v>18000000</v>
      </c>
      <c r="AZ636" s="52">
        <f t="shared" si="62"/>
        <v>0</v>
      </c>
      <c r="BA636" s="52">
        <f t="shared" si="62"/>
        <v>18000000</v>
      </c>
      <c r="BB636" s="52">
        <f t="shared" si="62"/>
        <v>758604867</v>
      </c>
      <c r="BC636" s="52">
        <f t="shared" si="62"/>
        <v>32416338</v>
      </c>
      <c r="BD636" s="52">
        <f t="shared" si="62"/>
        <v>9459449.9999999963</v>
      </c>
      <c r="BE636" s="52">
        <f t="shared" si="62"/>
        <v>753209717</v>
      </c>
      <c r="BF636" s="52">
        <f t="shared" si="62"/>
        <v>36480638</v>
      </c>
      <c r="BG636" s="81">
        <f t="shared" si="62"/>
        <v>13805</v>
      </c>
      <c r="BH636" s="81">
        <f t="shared" si="62"/>
        <v>20067.7</v>
      </c>
      <c r="BI636" s="81">
        <f t="shared" si="62"/>
        <v>6496.4999999999991</v>
      </c>
      <c r="BJ636" s="111">
        <f t="shared" ref="BJ636" si="63">IFERROR(IF(BI636=0,0,(BI636/BG636)*100),0)</f>
        <v>47.059036580948927</v>
      </c>
      <c r="BK636" s="81">
        <f t="shared" ref="BK636:BL650" si="64">SUMIF($E$10:$E$631,$E636,BK$10:BK$631)</f>
        <v>19888.7</v>
      </c>
      <c r="BL636" s="81">
        <f t="shared" si="64"/>
        <v>6337.4999999999991</v>
      </c>
      <c r="BM636" s="111">
        <f t="shared" ref="BM636" si="65">IFERROR(IF(BL636=0,0,(BL636/BG636)*100),0)</f>
        <v>45.907279971024984</v>
      </c>
      <c r="BN636" s="126">
        <f>(BH636)/COUNTIF($E$10:$E$633,E636)</f>
        <v>313.55781250000001</v>
      </c>
      <c r="BO636" s="81">
        <f>(BH636)/COUNTIF($E$10:$E$633,E636)</f>
        <v>313.55781250000001</v>
      </c>
      <c r="BP636" s="82">
        <f>(H636+L636+P636+T636+W636+Z636+AI636+AQ636+AY636)/COUNTIF($E$10:$E$633,E636)</f>
        <v>16461510.78125</v>
      </c>
    </row>
    <row r="637" spans="1:68" ht="23.25" customHeight="1">
      <c r="E637" s="55">
        <v>2</v>
      </c>
      <c r="F637" s="56" t="s">
        <v>583</v>
      </c>
      <c r="G637" s="83">
        <f t="shared" si="60"/>
        <v>107.1</v>
      </c>
      <c r="H637" s="57">
        <f t="shared" si="60"/>
        <v>10977750</v>
      </c>
      <c r="I637" s="57">
        <f t="shared" si="60"/>
        <v>0</v>
      </c>
      <c r="J637" s="57">
        <f t="shared" si="60"/>
        <v>10977750</v>
      </c>
      <c r="K637" s="57"/>
      <c r="L637" s="57">
        <f t="shared" si="61"/>
        <v>14104000</v>
      </c>
      <c r="M637" s="57">
        <f t="shared" si="61"/>
        <v>0</v>
      </c>
      <c r="N637" s="57">
        <f t="shared" si="61"/>
        <v>14104000</v>
      </c>
      <c r="O637" s="84">
        <f t="shared" si="61"/>
        <v>959.8</v>
      </c>
      <c r="P637" s="57">
        <f t="shared" si="61"/>
        <v>98379500</v>
      </c>
      <c r="Q637" s="57">
        <f t="shared" si="61"/>
        <v>0</v>
      </c>
      <c r="R637" s="57">
        <f t="shared" si="61"/>
        <v>98379500</v>
      </c>
      <c r="S637" s="57"/>
      <c r="T637" s="57">
        <f t="shared" ref="T637:AC650" si="66">SUMIF($E$10:$E$631,$E637,T$10:T$631)</f>
        <v>114267000</v>
      </c>
      <c r="U637" s="57">
        <f t="shared" si="66"/>
        <v>0</v>
      </c>
      <c r="V637" s="57">
        <f t="shared" si="66"/>
        <v>114267000</v>
      </c>
      <c r="W637" s="57">
        <f t="shared" si="66"/>
        <v>0</v>
      </c>
      <c r="X637" s="57">
        <f t="shared" si="66"/>
        <v>0</v>
      </c>
      <c r="Y637" s="57">
        <f t="shared" si="66"/>
        <v>0</v>
      </c>
      <c r="Z637" s="57">
        <f t="shared" si="66"/>
        <v>855500</v>
      </c>
      <c r="AA637" s="57">
        <f t="shared" si="66"/>
        <v>0</v>
      </c>
      <c r="AB637" s="57">
        <f t="shared" si="66"/>
        <v>855500</v>
      </c>
      <c r="AC637" s="59">
        <f t="shared" si="66"/>
        <v>3370</v>
      </c>
      <c r="AD637" s="70">
        <f t="shared" ref="AD637:AM650" si="67">SUMIF($E$10:$E$631,$E637,AD$10:AD$631)</f>
        <v>177</v>
      </c>
      <c r="AE637" s="59">
        <f t="shared" si="67"/>
        <v>464</v>
      </c>
      <c r="AF637" s="70">
        <f t="shared" si="67"/>
        <v>26</v>
      </c>
      <c r="AG637" s="59">
        <f t="shared" si="67"/>
        <v>2906</v>
      </c>
      <c r="AH637" s="70">
        <f t="shared" si="67"/>
        <v>151</v>
      </c>
      <c r="AI637" s="57">
        <f t="shared" si="67"/>
        <v>151800000</v>
      </c>
      <c r="AJ637" s="57">
        <f t="shared" si="67"/>
        <v>0</v>
      </c>
      <c r="AK637" s="57">
        <f t="shared" si="67"/>
        <v>33550000</v>
      </c>
      <c r="AL637" s="57">
        <f t="shared" si="67"/>
        <v>120350000</v>
      </c>
      <c r="AM637" s="57">
        <f t="shared" si="67"/>
        <v>2100000</v>
      </c>
      <c r="AN637" s="70">
        <f t="shared" ref="AN637:AW650" si="68">SUMIF($E$10:$E$631,$E637,AN$10:AN$631)</f>
        <v>5685</v>
      </c>
      <c r="AO637" s="70">
        <f t="shared" si="68"/>
        <v>8189.4</v>
      </c>
      <c r="AP637" s="70">
        <f t="shared" si="68"/>
        <v>1128.4000000000001</v>
      </c>
      <c r="AQ637" s="57">
        <f t="shared" si="68"/>
        <v>618970550</v>
      </c>
      <c r="AR637" s="57">
        <f t="shared" si="68"/>
        <v>0</v>
      </c>
      <c r="AS637" s="57">
        <f t="shared" si="68"/>
        <v>0</v>
      </c>
      <c r="AT637" s="57">
        <f t="shared" si="68"/>
        <v>0</v>
      </c>
      <c r="AU637" s="57">
        <f t="shared" si="68"/>
        <v>106153950</v>
      </c>
      <c r="AV637" s="57">
        <f t="shared" si="68"/>
        <v>512816600</v>
      </c>
      <c r="AW637" s="57">
        <f t="shared" si="68"/>
        <v>0</v>
      </c>
      <c r="AX637" s="57">
        <f t="shared" ref="AX637:BF650" si="69">SUMIF($E$10:$E$631,$E637,AX$10:AX$631)</f>
        <v>5497450</v>
      </c>
      <c r="AY637" s="57">
        <f t="shared" si="69"/>
        <v>0</v>
      </c>
      <c r="AZ637" s="57">
        <f t="shared" si="69"/>
        <v>0</v>
      </c>
      <c r="BA637" s="57">
        <f t="shared" si="69"/>
        <v>0</v>
      </c>
      <c r="BB637" s="57">
        <f t="shared" si="69"/>
        <v>762393100</v>
      </c>
      <c r="BC637" s="57">
        <f t="shared" si="69"/>
        <v>2100000</v>
      </c>
      <c r="BD637" s="57">
        <f t="shared" si="69"/>
        <v>5497450</v>
      </c>
      <c r="BE637" s="57">
        <f t="shared" si="69"/>
        <v>754795650</v>
      </c>
      <c r="BF637" s="57">
        <f t="shared" si="69"/>
        <v>0</v>
      </c>
      <c r="BG637" s="86">
        <f t="shared" ref="BG637:BI650" si="70">SUMIF($E$10:$E$631,$E637,BG$10:BG$631)</f>
        <v>5685</v>
      </c>
      <c r="BH637" s="86">
        <f t="shared" si="70"/>
        <v>11814.1</v>
      </c>
      <c r="BI637" s="81">
        <f t="shared" si="70"/>
        <v>6198.5</v>
      </c>
      <c r="BJ637" s="111">
        <f t="shared" ref="BJ637:BJ641" si="71">IFERROR(IF(BI637=0,0,(BI637/BG637)*100),0)</f>
        <v>109.03254177660511</v>
      </c>
      <c r="BK637" s="81">
        <f t="shared" si="64"/>
        <v>11637.1</v>
      </c>
      <c r="BL637" s="81">
        <f t="shared" si="64"/>
        <v>6041.5</v>
      </c>
      <c r="BM637" s="111">
        <f t="shared" ref="BM637:BM641" si="72">IFERROR(IF(BL637=0,0,(BL637/BG637)*100),0)</f>
        <v>106.27088830255059</v>
      </c>
      <c r="BN637" s="127">
        <f>(BH637)/COUNTIF($E$10:$E$633,E637)</f>
        <v>381.1</v>
      </c>
      <c r="BO637" s="81">
        <f>(BH637)/COUNTIF($E$10:$E$633,E637)</f>
        <v>381.1</v>
      </c>
      <c r="BP637" s="85">
        <f>(H637+L637+P637+T637+W637+Z637+AI637+AQ637+AY637)/COUNTIF($E$10:$E$633,E637)</f>
        <v>32559816.129032258</v>
      </c>
    </row>
    <row r="638" spans="1:68" ht="23.25" customHeight="1">
      <c r="E638" s="55">
        <v>3</v>
      </c>
      <c r="F638" s="56" t="s">
        <v>1149</v>
      </c>
      <c r="G638" s="83">
        <f t="shared" si="60"/>
        <v>270.2</v>
      </c>
      <c r="H638" s="57">
        <f t="shared" si="60"/>
        <v>27695500</v>
      </c>
      <c r="I638" s="57">
        <f t="shared" si="60"/>
        <v>6970000</v>
      </c>
      <c r="J638" s="57">
        <f t="shared" si="60"/>
        <v>20725500</v>
      </c>
      <c r="K638" s="57"/>
      <c r="L638" s="57">
        <f t="shared" si="61"/>
        <v>43326750</v>
      </c>
      <c r="M638" s="57">
        <f t="shared" si="61"/>
        <v>1640000</v>
      </c>
      <c r="N638" s="57">
        <f t="shared" si="61"/>
        <v>41686750</v>
      </c>
      <c r="O638" s="84">
        <f t="shared" si="61"/>
        <v>3296.8</v>
      </c>
      <c r="P638" s="57">
        <f t="shared" si="61"/>
        <v>337922000</v>
      </c>
      <c r="Q638" s="57">
        <f t="shared" si="61"/>
        <v>50142750</v>
      </c>
      <c r="R638" s="57">
        <f t="shared" si="61"/>
        <v>287779250</v>
      </c>
      <c r="S638" s="57"/>
      <c r="T638" s="57">
        <f t="shared" si="66"/>
        <v>334970000</v>
      </c>
      <c r="U638" s="57">
        <f t="shared" si="66"/>
        <v>51623586</v>
      </c>
      <c r="V638" s="57">
        <f t="shared" si="66"/>
        <v>283346414</v>
      </c>
      <c r="W638" s="57">
        <f t="shared" si="66"/>
        <v>0</v>
      </c>
      <c r="X638" s="57">
        <f t="shared" si="66"/>
        <v>0</v>
      </c>
      <c r="Y638" s="57">
        <f t="shared" si="66"/>
        <v>0</v>
      </c>
      <c r="Z638" s="57">
        <f t="shared" si="66"/>
        <v>6338500</v>
      </c>
      <c r="AA638" s="57">
        <f t="shared" si="66"/>
        <v>281650</v>
      </c>
      <c r="AB638" s="57">
        <f t="shared" si="66"/>
        <v>6056850</v>
      </c>
      <c r="AC638" s="59">
        <f t="shared" si="66"/>
        <v>4294</v>
      </c>
      <c r="AD638" s="70">
        <f t="shared" si="67"/>
        <v>219</v>
      </c>
      <c r="AE638" s="59">
        <f t="shared" si="67"/>
        <v>1070</v>
      </c>
      <c r="AF638" s="70">
        <f t="shared" si="67"/>
        <v>57</v>
      </c>
      <c r="AG638" s="59">
        <f t="shared" si="67"/>
        <v>3224</v>
      </c>
      <c r="AH638" s="70">
        <f t="shared" si="67"/>
        <v>162</v>
      </c>
      <c r="AI638" s="57">
        <f t="shared" si="67"/>
        <v>167600000</v>
      </c>
      <c r="AJ638" s="57">
        <f t="shared" si="67"/>
        <v>32750000</v>
      </c>
      <c r="AK638" s="57">
        <f t="shared" si="67"/>
        <v>42200000</v>
      </c>
      <c r="AL638" s="57">
        <f t="shared" si="67"/>
        <v>120400000</v>
      </c>
      <c r="AM638" s="57">
        <f t="shared" si="67"/>
        <v>27750000</v>
      </c>
      <c r="AN638" s="70">
        <f t="shared" si="68"/>
        <v>18240</v>
      </c>
      <c r="AO638" s="70">
        <f t="shared" si="68"/>
        <v>18269.399999999998</v>
      </c>
      <c r="AP638" s="70">
        <f t="shared" si="68"/>
        <v>2473</v>
      </c>
      <c r="AQ638" s="57">
        <f t="shared" si="68"/>
        <v>951989210</v>
      </c>
      <c r="AR638" s="57">
        <f t="shared" si="68"/>
        <v>0</v>
      </c>
      <c r="AS638" s="57">
        <f t="shared" si="68"/>
        <v>402955730</v>
      </c>
      <c r="AT638" s="57">
        <f t="shared" si="68"/>
        <v>0</v>
      </c>
      <c r="AU638" s="57">
        <f t="shared" si="68"/>
        <v>105172250</v>
      </c>
      <c r="AV638" s="57">
        <f t="shared" si="68"/>
        <v>846816960</v>
      </c>
      <c r="AW638" s="57">
        <f t="shared" si="68"/>
        <v>402955730</v>
      </c>
      <c r="AX638" s="57">
        <f t="shared" si="69"/>
        <v>400237756.55020201</v>
      </c>
      <c r="AY638" s="57">
        <f t="shared" si="69"/>
        <v>0</v>
      </c>
      <c r="AZ638" s="57">
        <f t="shared" si="69"/>
        <v>0</v>
      </c>
      <c r="BA638" s="57">
        <f t="shared" si="69"/>
        <v>0</v>
      </c>
      <c r="BB638" s="57">
        <f t="shared" si="69"/>
        <v>1298306974</v>
      </c>
      <c r="BC638" s="57">
        <f t="shared" si="69"/>
        <v>430705730</v>
      </c>
      <c r="BD638" s="57">
        <f t="shared" si="69"/>
        <v>400237756.55020201</v>
      </c>
      <c r="BE638" s="57">
        <f t="shared" si="69"/>
        <v>1211724752.915638</v>
      </c>
      <c r="BF638" s="57">
        <f t="shared" si="69"/>
        <v>744361265.46583998</v>
      </c>
      <c r="BG638" s="86">
        <f t="shared" si="70"/>
        <v>18240</v>
      </c>
      <c r="BH638" s="86">
        <f t="shared" si="70"/>
        <v>28219.099999999988</v>
      </c>
      <c r="BI638" s="81">
        <f t="shared" si="70"/>
        <v>11911.850000000002</v>
      </c>
      <c r="BJ638" s="111">
        <f t="shared" si="71"/>
        <v>65.306195175438603</v>
      </c>
      <c r="BK638" s="81">
        <f t="shared" si="64"/>
        <v>28000.099999999988</v>
      </c>
      <c r="BL638" s="81">
        <f t="shared" si="64"/>
        <v>11727.850000000002</v>
      </c>
      <c r="BM638" s="111">
        <f t="shared" si="72"/>
        <v>64.297423245614056</v>
      </c>
      <c r="BN638" s="127">
        <f>(BH638)/COUNTIF($E$10:$E$633,E638)</f>
        <v>339.98915662650586</v>
      </c>
      <c r="BO638" s="81">
        <f>(BH638)/COUNTIF($E$10:$E$633,E638)</f>
        <v>339.98915662650586</v>
      </c>
      <c r="BP638" s="85">
        <f>(H638+L638+P638+T638+W638+Z638+AI638+AQ638+AY638)/COUNTIF($E$10:$E$633,E638)</f>
        <v>22528216.385542169</v>
      </c>
    </row>
    <row r="639" spans="1:68" ht="23.25" customHeight="1">
      <c r="E639" s="55">
        <v>4</v>
      </c>
      <c r="F639" s="56" t="s">
        <v>584</v>
      </c>
      <c r="G639" s="83">
        <f t="shared" si="60"/>
        <v>290.39999999999998</v>
      </c>
      <c r="H639" s="57">
        <f t="shared" si="60"/>
        <v>29766000</v>
      </c>
      <c r="I639" s="57">
        <f t="shared" si="60"/>
        <v>0</v>
      </c>
      <c r="J639" s="57">
        <f t="shared" si="60"/>
        <v>29766000</v>
      </c>
      <c r="K639" s="57"/>
      <c r="L639" s="57">
        <f t="shared" si="61"/>
        <v>12997000</v>
      </c>
      <c r="M639" s="57">
        <f t="shared" si="61"/>
        <v>0</v>
      </c>
      <c r="N639" s="57">
        <f t="shared" si="61"/>
        <v>12997000</v>
      </c>
      <c r="O639" s="84">
        <f t="shared" si="61"/>
        <v>1788.4999999999998</v>
      </c>
      <c r="P639" s="57">
        <f t="shared" si="61"/>
        <v>183321250</v>
      </c>
      <c r="Q639" s="57">
        <f t="shared" si="61"/>
        <v>6170500</v>
      </c>
      <c r="R639" s="57">
        <f t="shared" si="61"/>
        <v>177150750</v>
      </c>
      <c r="S639" s="57"/>
      <c r="T639" s="57">
        <f t="shared" si="66"/>
        <v>251647750</v>
      </c>
      <c r="U639" s="57">
        <f t="shared" si="66"/>
        <v>6170500</v>
      </c>
      <c r="V639" s="57">
        <f t="shared" si="66"/>
        <v>245477249.99999997</v>
      </c>
      <c r="W639" s="57">
        <f t="shared" si="66"/>
        <v>0</v>
      </c>
      <c r="X639" s="57">
        <f t="shared" si="66"/>
        <v>0</v>
      </c>
      <c r="Y639" s="57">
        <f t="shared" si="66"/>
        <v>0</v>
      </c>
      <c r="Z639" s="57">
        <f t="shared" si="66"/>
        <v>1183500</v>
      </c>
      <c r="AA639" s="57">
        <f t="shared" si="66"/>
        <v>0</v>
      </c>
      <c r="AB639" s="57">
        <f t="shared" si="66"/>
        <v>1183500</v>
      </c>
      <c r="AC639" s="59">
        <f t="shared" si="66"/>
        <v>5872</v>
      </c>
      <c r="AD639" s="70">
        <f t="shared" si="67"/>
        <v>312</v>
      </c>
      <c r="AE639" s="59">
        <f t="shared" si="67"/>
        <v>0</v>
      </c>
      <c r="AF639" s="70">
        <f t="shared" si="67"/>
        <v>0</v>
      </c>
      <c r="AG639" s="59">
        <f t="shared" si="67"/>
        <v>5872</v>
      </c>
      <c r="AH639" s="70">
        <f t="shared" si="67"/>
        <v>312</v>
      </c>
      <c r="AI639" s="57">
        <f t="shared" si="67"/>
        <v>307500000</v>
      </c>
      <c r="AJ639" s="57">
        <f t="shared" si="67"/>
        <v>0</v>
      </c>
      <c r="AK639" s="57">
        <f t="shared" si="67"/>
        <v>48500000</v>
      </c>
      <c r="AL639" s="57">
        <f t="shared" si="67"/>
        <v>259000000</v>
      </c>
      <c r="AM639" s="57">
        <f t="shared" si="67"/>
        <v>0</v>
      </c>
      <c r="AN639" s="70">
        <f t="shared" si="68"/>
        <v>7030</v>
      </c>
      <c r="AO639" s="70">
        <f t="shared" si="68"/>
        <v>17364.7</v>
      </c>
      <c r="AP639" s="70">
        <f t="shared" si="68"/>
        <v>13.5</v>
      </c>
      <c r="AQ639" s="57">
        <f t="shared" si="68"/>
        <v>1420995250</v>
      </c>
      <c r="AR639" s="57">
        <f t="shared" si="68"/>
        <v>0</v>
      </c>
      <c r="AS639" s="57">
        <f t="shared" si="68"/>
        <v>26145350</v>
      </c>
      <c r="AT639" s="57">
        <f t="shared" si="68"/>
        <v>0</v>
      </c>
      <c r="AU639" s="57">
        <f t="shared" si="68"/>
        <v>651398500</v>
      </c>
      <c r="AV639" s="57">
        <f t="shared" si="68"/>
        <v>771621950</v>
      </c>
      <c r="AW639" s="57">
        <f t="shared" si="68"/>
        <v>28170550</v>
      </c>
      <c r="AX639" s="57">
        <f t="shared" si="69"/>
        <v>53599950</v>
      </c>
      <c r="AY639" s="57">
        <f t="shared" si="69"/>
        <v>0</v>
      </c>
      <c r="AZ639" s="57">
        <f t="shared" si="69"/>
        <v>0</v>
      </c>
      <c r="BA639" s="57">
        <f t="shared" si="69"/>
        <v>0</v>
      </c>
      <c r="BB639" s="57">
        <f t="shared" si="69"/>
        <v>1290279700</v>
      </c>
      <c r="BC639" s="57">
        <f t="shared" si="69"/>
        <v>28170550</v>
      </c>
      <c r="BD639" s="57">
        <f t="shared" si="69"/>
        <v>53599950</v>
      </c>
      <c r="BE639" s="57">
        <f t="shared" si="69"/>
        <v>1290279700</v>
      </c>
      <c r="BF639" s="57">
        <f t="shared" si="69"/>
        <v>81770500</v>
      </c>
      <c r="BG639" s="86">
        <f t="shared" si="70"/>
        <v>7030</v>
      </c>
      <c r="BH639" s="86">
        <f t="shared" si="70"/>
        <v>22351</v>
      </c>
      <c r="BI639" s="81">
        <f t="shared" si="70"/>
        <v>15781.899999999998</v>
      </c>
      <c r="BJ639" s="111">
        <f t="shared" si="71"/>
        <v>224.49359886201989</v>
      </c>
      <c r="BK639" s="81">
        <f t="shared" si="64"/>
        <v>22039</v>
      </c>
      <c r="BL639" s="81">
        <f t="shared" si="64"/>
        <v>15469.899999999998</v>
      </c>
      <c r="BM639" s="111">
        <f t="shared" si="72"/>
        <v>220.0554765291607</v>
      </c>
      <c r="BN639" s="127">
        <f>(BH639)/COUNTIF($E$10:$E$633,E639)</f>
        <v>588.18421052631584</v>
      </c>
      <c r="BO639" s="81">
        <f>(BH639)/COUNTIF($E$10:$E$633,E639)</f>
        <v>588.18421052631584</v>
      </c>
      <c r="BP639" s="85">
        <f>(H639+L639+P639+T639+W639+Z639+AI639+AQ639+AY639)/COUNTIF($E$10:$E$633,E639)</f>
        <v>58089756.578947365</v>
      </c>
    </row>
    <row r="640" spans="1:68" ht="23.25" customHeight="1">
      <c r="E640" s="55">
        <v>5</v>
      </c>
      <c r="F640" s="56" t="s">
        <v>1204</v>
      </c>
      <c r="G640" s="83">
        <f t="shared" si="60"/>
        <v>348.8</v>
      </c>
      <c r="H640" s="57">
        <f t="shared" si="60"/>
        <v>35752000</v>
      </c>
      <c r="I640" s="57">
        <f t="shared" si="60"/>
        <v>0</v>
      </c>
      <c r="J640" s="57">
        <f t="shared" si="60"/>
        <v>35752000</v>
      </c>
      <c r="K640" s="57"/>
      <c r="L640" s="57">
        <f t="shared" si="61"/>
        <v>26762750</v>
      </c>
      <c r="M640" s="57">
        <f t="shared" si="61"/>
        <v>0</v>
      </c>
      <c r="N640" s="57">
        <f t="shared" si="61"/>
        <v>26762750</v>
      </c>
      <c r="O640" s="84">
        <f t="shared" si="61"/>
        <v>3087.5999999999985</v>
      </c>
      <c r="P640" s="57">
        <f t="shared" si="61"/>
        <v>316479000</v>
      </c>
      <c r="Q640" s="57">
        <f t="shared" si="61"/>
        <v>0</v>
      </c>
      <c r="R640" s="57">
        <f t="shared" si="61"/>
        <v>316479000</v>
      </c>
      <c r="S640" s="57"/>
      <c r="T640" s="57">
        <f t="shared" si="66"/>
        <v>405244000</v>
      </c>
      <c r="U640" s="57">
        <f t="shared" si="66"/>
        <v>0</v>
      </c>
      <c r="V640" s="57">
        <f t="shared" si="66"/>
        <v>405244000</v>
      </c>
      <c r="W640" s="57">
        <f t="shared" si="66"/>
        <v>0</v>
      </c>
      <c r="X640" s="57">
        <f t="shared" si="66"/>
        <v>0</v>
      </c>
      <c r="Y640" s="57">
        <f t="shared" si="66"/>
        <v>0</v>
      </c>
      <c r="Z640" s="57">
        <f t="shared" si="66"/>
        <v>0</v>
      </c>
      <c r="AA640" s="57">
        <f t="shared" si="66"/>
        <v>0</v>
      </c>
      <c r="AB640" s="57">
        <f t="shared" si="66"/>
        <v>0</v>
      </c>
      <c r="AC640" s="59">
        <f t="shared" si="66"/>
        <v>15890</v>
      </c>
      <c r="AD640" s="70">
        <f t="shared" si="67"/>
        <v>707</v>
      </c>
      <c r="AE640" s="59">
        <f t="shared" si="67"/>
        <v>400</v>
      </c>
      <c r="AF640" s="70">
        <f t="shared" si="67"/>
        <v>20</v>
      </c>
      <c r="AG640" s="59">
        <f t="shared" si="67"/>
        <v>15490</v>
      </c>
      <c r="AH640" s="70">
        <f t="shared" si="67"/>
        <v>687</v>
      </c>
      <c r="AI640" s="57">
        <f t="shared" si="67"/>
        <v>801075000</v>
      </c>
      <c r="AJ640" s="57">
        <f t="shared" si="67"/>
        <v>0</v>
      </c>
      <c r="AK640" s="57">
        <f t="shared" si="67"/>
        <v>324925000</v>
      </c>
      <c r="AL640" s="57">
        <f t="shared" si="67"/>
        <v>477200000</v>
      </c>
      <c r="AM640" s="57">
        <f t="shared" si="67"/>
        <v>1050000</v>
      </c>
      <c r="AN640" s="70">
        <f t="shared" si="68"/>
        <v>15317.5</v>
      </c>
      <c r="AO640" s="70">
        <f t="shared" si="68"/>
        <v>27320.1</v>
      </c>
      <c r="AP640" s="70">
        <f t="shared" si="68"/>
        <v>4187.3</v>
      </c>
      <c r="AQ640" s="57">
        <f t="shared" si="68"/>
        <v>2270968400</v>
      </c>
      <c r="AR640" s="57">
        <f t="shared" si="68"/>
        <v>0</v>
      </c>
      <c r="AS640" s="57">
        <f t="shared" si="68"/>
        <v>0</v>
      </c>
      <c r="AT640" s="57">
        <f t="shared" si="68"/>
        <v>0</v>
      </c>
      <c r="AU640" s="57">
        <f t="shared" si="68"/>
        <v>1012590050</v>
      </c>
      <c r="AV640" s="57">
        <f t="shared" si="68"/>
        <v>1312079300</v>
      </c>
      <c r="AW640" s="57">
        <f t="shared" si="68"/>
        <v>53700950</v>
      </c>
      <c r="AX640" s="57">
        <f t="shared" si="69"/>
        <v>0</v>
      </c>
      <c r="AY640" s="57">
        <f t="shared" si="69"/>
        <v>28000000</v>
      </c>
      <c r="AZ640" s="57">
        <f t="shared" si="69"/>
        <v>0</v>
      </c>
      <c r="BA640" s="57">
        <f t="shared" si="69"/>
        <v>28000000</v>
      </c>
      <c r="BB640" s="57">
        <f t="shared" si="69"/>
        <v>2249286050</v>
      </c>
      <c r="BC640" s="57">
        <f t="shared" si="69"/>
        <v>54750950</v>
      </c>
      <c r="BD640" s="57">
        <f t="shared" si="69"/>
        <v>0</v>
      </c>
      <c r="BE640" s="57">
        <f t="shared" si="69"/>
        <v>2210415250</v>
      </c>
      <c r="BF640" s="57">
        <f t="shared" si="69"/>
        <v>15880150</v>
      </c>
      <c r="BG640" s="86">
        <f t="shared" si="70"/>
        <v>15317.5</v>
      </c>
      <c r="BH640" s="86">
        <f t="shared" si="70"/>
        <v>39865.499999999993</v>
      </c>
      <c r="BI640" s="81">
        <f t="shared" si="70"/>
        <v>24776.299999999996</v>
      </c>
      <c r="BJ640" s="111">
        <f t="shared" si="71"/>
        <v>161.75159131712093</v>
      </c>
      <c r="BK640" s="81">
        <f t="shared" si="64"/>
        <v>39158.499999999993</v>
      </c>
      <c r="BL640" s="81">
        <f t="shared" si="64"/>
        <v>24098.299999999996</v>
      </c>
      <c r="BM640" s="111">
        <f t="shared" si="72"/>
        <v>157.32528154072136</v>
      </c>
      <c r="BN640" s="127">
        <f>(BH640)/COUNTIF($E$10:$E$633,E640)</f>
        <v>622.89843749999989</v>
      </c>
      <c r="BO640" s="81">
        <f>(BH640)/COUNTIF($E$10:$E$633,E640)</f>
        <v>622.89843749999989</v>
      </c>
      <c r="BP640" s="85">
        <f>(H640+L640+P640+T640+W640+Z640+AI640+AQ640+AY640)/COUNTIF($E$10:$E$633,E640)</f>
        <v>60691892.96875</v>
      </c>
    </row>
    <row r="641" spans="5:68" ht="23.25" customHeight="1">
      <c r="E641" s="55">
        <v>6</v>
      </c>
      <c r="F641" s="56" t="s">
        <v>609</v>
      </c>
      <c r="G641" s="83">
        <f t="shared" si="60"/>
        <v>345.2</v>
      </c>
      <c r="H641" s="57">
        <f t="shared" si="60"/>
        <v>35383000</v>
      </c>
      <c r="I641" s="57">
        <f t="shared" si="60"/>
        <v>0</v>
      </c>
      <c r="J641" s="57">
        <f t="shared" si="60"/>
        <v>35383000</v>
      </c>
      <c r="K641" s="57"/>
      <c r="L641" s="57">
        <f t="shared" si="61"/>
        <v>46904000</v>
      </c>
      <c r="M641" s="57">
        <f t="shared" si="61"/>
        <v>0</v>
      </c>
      <c r="N641" s="57">
        <f t="shared" si="61"/>
        <v>46904000</v>
      </c>
      <c r="O641" s="84">
        <f t="shared" si="61"/>
        <v>2721.7000000000003</v>
      </c>
      <c r="P641" s="57">
        <f t="shared" si="61"/>
        <v>278974250</v>
      </c>
      <c r="Q641" s="57">
        <f t="shared" si="61"/>
        <v>0</v>
      </c>
      <c r="R641" s="57">
        <f t="shared" si="61"/>
        <v>278974250</v>
      </c>
      <c r="S641" s="57"/>
      <c r="T641" s="57">
        <f t="shared" si="66"/>
        <v>267607000</v>
      </c>
      <c r="U641" s="57">
        <f t="shared" si="66"/>
        <v>0</v>
      </c>
      <c r="V641" s="57">
        <f t="shared" si="66"/>
        <v>267606999.99999997</v>
      </c>
      <c r="W641" s="57">
        <f t="shared" si="66"/>
        <v>0</v>
      </c>
      <c r="X641" s="57">
        <f t="shared" si="66"/>
        <v>0</v>
      </c>
      <c r="Y641" s="57">
        <f t="shared" si="66"/>
        <v>0</v>
      </c>
      <c r="Z641" s="57">
        <f t="shared" si="66"/>
        <v>5048000</v>
      </c>
      <c r="AA641" s="57">
        <f t="shared" si="66"/>
        <v>0</v>
      </c>
      <c r="AB641" s="57">
        <f t="shared" si="66"/>
        <v>5048000</v>
      </c>
      <c r="AC641" s="59">
        <f t="shared" si="66"/>
        <v>1180</v>
      </c>
      <c r="AD641" s="70">
        <f t="shared" si="67"/>
        <v>59</v>
      </c>
      <c r="AE641" s="59">
        <f t="shared" si="67"/>
        <v>180</v>
      </c>
      <c r="AF641" s="70">
        <f t="shared" si="67"/>
        <v>9</v>
      </c>
      <c r="AG641" s="59">
        <f t="shared" si="67"/>
        <v>1000</v>
      </c>
      <c r="AH641" s="70">
        <f t="shared" si="67"/>
        <v>50</v>
      </c>
      <c r="AI641" s="57">
        <f t="shared" si="67"/>
        <v>52500000</v>
      </c>
      <c r="AJ641" s="57">
        <f t="shared" si="67"/>
        <v>0</v>
      </c>
      <c r="AK641" s="57">
        <f t="shared" si="67"/>
        <v>4200000</v>
      </c>
      <c r="AL641" s="57">
        <f t="shared" si="67"/>
        <v>49350000</v>
      </c>
      <c r="AM641" s="57">
        <f t="shared" si="67"/>
        <v>1050000</v>
      </c>
      <c r="AN641" s="70">
        <f t="shared" si="68"/>
        <v>8123.75</v>
      </c>
      <c r="AO641" s="70">
        <f t="shared" si="68"/>
        <v>21085.100000000002</v>
      </c>
      <c r="AP641" s="70">
        <f t="shared" si="68"/>
        <v>631.4</v>
      </c>
      <c r="AQ641" s="57">
        <f t="shared" si="68"/>
        <v>1772566725</v>
      </c>
      <c r="AR641" s="57">
        <f t="shared" si="68"/>
        <v>0</v>
      </c>
      <c r="AS641" s="57">
        <f t="shared" si="68"/>
        <v>0</v>
      </c>
      <c r="AT641" s="57">
        <f t="shared" si="68"/>
        <v>0</v>
      </c>
      <c r="AU641" s="57">
        <f t="shared" si="68"/>
        <v>660404050</v>
      </c>
      <c r="AV641" s="57">
        <f t="shared" si="68"/>
        <v>1112162675</v>
      </c>
      <c r="AW641" s="57">
        <f t="shared" si="68"/>
        <v>0</v>
      </c>
      <c r="AX641" s="57">
        <f t="shared" si="69"/>
        <v>0</v>
      </c>
      <c r="AY641" s="57">
        <f t="shared" si="69"/>
        <v>0</v>
      </c>
      <c r="AZ641" s="57">
        <f t="shared" si="69"/>
        <v>0</v>
      </c>
      <c r="BA641" s="57">
        <f t="shared" si="69"/>
        <v>0</v>
      </c>
      <c r="BB641" s="57">
        <f t="shared" si="69"/>
        <v>1481071675</v>
      </c>
      <c r="BC641" s="57">
        <f t="shared" si="69"/>
        <v>1050000</v>
      </c>
      <c r="BD641" s="57">
        <f t="shared" si="69"/>
        <v>0</v>
      </c>
      <c r="BE641" s="57">
        <f t="shared" si="69"/>
        <v>1480665675</v>
      </c>
      <c r="BF641" s="57">
        <f t="shared" si="69"/>
        <v>644000</v>
      </c>
      <c r="BG641" s="86">
        <f t="shared" si="70"/>
        <v>8123.75</v>
      </c>
      <c r="BH641" s="86">
        <f t="shared" si="70"/>
        <v>27910.799999999999</v>
      </c>
      <c r="BI641" s="81">
        <f t="shared" si="70"/>
        <v>19954.25</v>
      </c>
      <c r="BJ641" s="111">
        <f t="shared" si="71"/>
        <v>245.62855823972919</v>
      </c>
      <c r="BK641" s="81">
        <f t="shared" si="64"/>
        <v>27851.8</v>
      </c>
      <c r="BL641" s="81">
        <f t="shared" si="64"/>
        <v>19905.25</v>
      </c>
      <c r="BM641" s="111">
        <f t="shared" si="72"/>
        <v>245.02538852131096</v>
      </c>
      <c r="BN641" s="127">
        <f>(BH641)/COUNTIF($E$10:$E$633,E641)</f>
        <v>820.90588235294115</v>
      </c>
      <c r="BO641" s="81">
        <f>(BH641)/COUNTIF($E$10:$E$633,E641)</f>
        <v>820.90588235294115</v>
      </c>
      <c r="BP641" s="85">
        <f>(H641+L641+P641+T641+W641+Z641+AI641+AQ641+AY641)/COUNTIF($E$10:$E$633,E641)</f>
        <v>72323028.676470593</v>
      </c>
    </row>
    <row r="642" spans="5:68" ht="23.25" customHeight="1">
      <c r="E642" s="55">
        <v>7</v>
      </c>
      <c r="F642" s="56" t="s">
        <v>1157</v>
      </c>
      <c r="G642" s="83">
        <f t="shared" si="60"/>
        <v>712.6</v>
      </c>
      <c r="H642" s="57">
        <f t="shared" si="60"/>
        <v>73041500</v>
      </c>
      <c r="I642" s="57">
        <f t="shared" si="60"/>
        <v>0</v>
      </c>
      <c r="J642" s="57">
        <f t="shared" si="60"/>
        <v>73041500</v>
      </c>
      <c r="K642" s="57"/>
      <c r="L642" s="57">
        <f t="shared" si="61"/>
        <v>119904500</v>
      </c>
      <c r="M642" s="57">
        <f t="shared" si="61"/>
        <v>0</v>
      </c>
      <c r="N642" s="57">
        <f t="shared" si="61"/>
        <v>119904500</v>
      </c>
      <c r="O642" s="84">
        <f t="shared" si="61"/>
        <v>3980.3</v>
      </c>
      <c r="P642" s="57">
        <f t="shared" si="61"/>
        <v>407980749.99999994</v>
      </c>
      <c r="Q642" s="57">
        <f t="shared" si="61"/>
        <v>0</v>
      </c>
      <c r="R642" s="57">
        <f t="shared" si="61"/>
        <v>407980750</v>
      </c>
      <c r="S642" s="57"/>
      <c r="T642" s="57">
        <f t="shared" si="66"/>
        <v>401994749.99999994</v>
      </c>
      <c r="U642" s="57">
        <f t="shared" si="66"/>
        <v>0</v>
      </c>
      <c r="V642" s="57">
        <f t="shared" si="66"/>
        <v>401994749.99999988</v>
      </c>
      <c r="W642" s="57">
        <f t="shared" si="66"/>
        <v>0</v>
      </c>
      <c r="X642" s="57">
        <f t="shared" si="66"/>
        <v>0</v>
      </c>
      <c r="Y642" s="57">
        <f t="shared" si="66"/>
        <v>0</v>
      </c>
      <c r="Z642" s="57">
        <f t="shared" si="66"/>
        <v>1364000</v>
      </c>
      <c r="AA642" s="57">
        <f t="shared" si="66"/>
        <v>0</v>
      </c>
      <c r="AB642" s="57">
        <f t="shared" si="66"/>
        <v>1364000</v>
      </c>
      <c r="AC642" s="59">
        <f t="shared" si="66"/>
        <v>4964</v>
      </c>
      <c r="AD642" s="70">
        <f t="shared" si="67"/>
        <v>279</v>
      </c>
      <c r="AE642" s="59">
        <f t="shared" si="67"/>
        <v>60</v>
      </c>
      <c r="AF642" s="70">
        <f t="shared" si="67"/>
        <v>3</v>
      </c>
      <c r="AG642" s="59">
        <f t="shared" si="67"/>
        <v>4904</v>
      </c>
      <c r="AH642" s="70">
        <f t="shared" si="67"/>
        <v>276</v>
      </c>
      <c r="AI642" s="57">
        <f t="shared" si="67"/>
        <v>256750000</v>
      </c>
      <c r="AJ642" s="57">
        <f t="shared" si="67"/>
        <v>0</v>
      </c>
      <c r="AK642" s="57">
        <f t="shared" si="67"/>
        <v>38550000</v>
      </c>
      <c r="AL642" s="57">
        <f t="shared" si="67"/>
        <v>219250000</v>
      </c>
      <c r="AM642" s="57">
        <f t="shared" si="67"/>
        <v>1050000</v>
      </c>
      <c r="AN642" s="70">
        <f t="shared" si="68"/>
        <v>9827.5</v>
      </c>
      <c r="AO642" s="70">
        <f t="shared" si="68"/>
        <v>31055.899999999998</v>
      </c>
      <c r="AP642" s="70">
        <f t="shared" si="68"/>
        <v>323</v>
      </c>
      <c r="AQ642" s="57">
        <f t="shared" si="68"/>
        <v>2696356385</v>
      </c>
      <c r="AR642" s="57">
        <f t="shared" si="68"/>
        <v>0</v>
      </c>
      <c r="AS642" s="57">
        <f t="shared" si="68"/>
        <v>0</v>
      </c>
      <c r="AT642" s="57">
        <f t="shared" si="68"/>
        <v>0</v>
      </c>
      <c r="AU642" s="57">
        <f t="shared" si="68"/>
        <v>1475321900</v>
      </c>
      <c r="AV642" s="57">
        <f t="shared" si="68"/>
        <v>1394067750</v>
      </c>
      <c r="AW642" s="57">
        <f t="shared" si="68"/>
        <v>173033265</v>
      </c>
      <c r="AX642" s="57">
        <f t="shared" si="69"/>
        <v>0</v>
      </c>
      <c r="AY642" s="57">
        <f t="shared" si="69"/>
        <v>0</v>
      </c>
      <c r="AZ642" s="57">
        <f t="shared" si="69"/>
        <v>0</v>
      </c>
      <c r="BA642" s="57">
        <f t="shared" si="69"/>
        <v>0</v>
      </c>
      <c r="BB642" s="57">
        <f t="shared" si="69"/>
        <v>2136580999.9999998</v>
      </c>
      <c r="BC642" s="57">
        <f t="shared" si="69"/>
        <v>174083265</v>
      </c>
      <c r="BD642" s="57">
        <f t="shared" si="69"/>
        <v>0</v>
      </c>
      <c r="BE642" s="57">
        <f t="shared" si="69"/>
        <v>2090433699.9999998</v>
      </c>
      <c r="BF642" s="57">
        <f t="shared" si="69"/>
        <v>127935965</v>
      </c>
      <c r="BG642" s="86">
        <f t="shared" si="70"/>
        <v>9827.5</v>
      </c>
      <c r="BH642" s="86">
        <f t="shared" si="70"/>
        <v>41442.5</v>
      </c>
      <c r="BI642" s="81">
        <f t="shared" si="70"/>
        <v>32295.8</v>
      </c>
      <c r="BJ642" s="111">
        <f t="shared" ref="BJ642:BJ650" si="73">IFERROR(IF(BI642=0,0,(BI642/BG642)*100),0)</f>
        <v>328.62681251589925</v>
      </c>
      <c r="BK642" s="81">
        <f t="shared" si="64"/>
        <v>41163.5</v>
      </c>
      <c r="BL642" s="81">
        <f t="shared" si="64"/>
        <v>32018.799999999999</v>
      </c>
      <c r="BM642" s="111">
        <f t="shared" ref="BM642:BM650" si="74">IFERROR(IF(BL642=0,0,(BL642/BG642)*100),0)</f>
        <v>325.80819129992369</v>
      </c>
      <c r="BN642" s="127">
        <f>(BH642)/COUNTIF($E$10:$E$633,E642)</f>
        <v>920.94444444444446</v>
      </c>
      <c r="BO642" s="81">
        <f>(BH642)/COUNTIF($E$10:$E$633,E642)</f>
        <v>920.94444444444446</v>
      </c>
      <c r="BP642" s="85">
        <f>(H642+L642+P642+T642+W642+Z642+AI642+AQ642+AY642)/COUNTIF($E$10:$E$633,E642)</f>
        <v>87942041.888888896</v>
      </c>
    </row>
    <row r="643" spans="5:68" ht="23.25" customHeight="1">
      <c r="E643" s="55">
        <v>8</v>
      </c>
      <c r="F643" s="56" t="s">
        <v>585</v>
      </c>
      <c r="G643" s="83">
        <f t="shared" si="60"/>
        <v>179.8</v>
      </c>
      <c r="H643" s="57">
        <f t="shared" si="60"/>
        <v>18429500</v>
      </c>
      <c r="I643" s="57">
        <f t="shared" si="60"/>
        <v>0</v>
      </c>
      <c r="J643" s="57">
        <f t="shared" si="60"/>
        <v>18429500</v>
      </c>
      <c r="K643" s="57"/>
      <c r="L643" s="57">
        <f t="shared" si="61"/>
        <v>5914250</v>
      </c>
      <c r="M643" s="57">
        <f t="shared" si="61"/>
        <v>0</v>
      </c>
      <c r="N643" s="57">
        <f t="shared" si="61"/>
        <v>5914250</v>
      </c>
      <c r="O643" s="84">
        <f t="shared" si="61"/>
        <v>1100.3</v>
      </c>
      <c r="P643" s="57">
        <f t="shared" si="61"/>
        <v>112780750</v>
      </c>
      <c r="Q643" s="57">
        <f t="shared" si="61"/>
        <v>0</v>
      </c>
      <c r="R643" s="57">
        <f t="shared" si="61"/>
        <v>112780750</v>
      </c>
      <c r="S643" s="57"/>
      <c r="T643" s="57">
        <f t="shared" si="66"/>
        <v>73041500</v>
      </c>
      <c r="U643" s="57">
        <f t="shared" si="66"/>
        <v>0</v>
      </c>
      <c r="V643" s="57">
        <f t="shared" si="66"/>
        <v>73041500</v>
      </c>
      <c r="W643" s="57">
        <f t="shared" si="66"/>
        <v>0</v>
      </c>
      <c r="X643" s="57">
        <f t="shared" si="66"/>
        <v>0</v>
      </c>
      <c r="Y643" s="57">
        <f t="shared" si="66"/>
        <v>0</v>
      </c>
      <c r="Z643" s="57">
        <f t="shared" si="66"/>
        <v>3326000</v>
      </c>
      <c r="AA643" s="57">
        <f t="shared" si="66"/>
        <v>0</v>
      </c>
      <c r="AB643" s="57">
        <f t="shared" si="66"/>
        <v>3326000</v>
      </c>
      <c r="AC643" s="59">
        <f t="shared" si="66"/>
        <v>4510</v>
      </c>
      <c r="AD643" s="70">
        <f t="shared" si="67"/>
        <v>260</v>
      </c>
      <c r="AE643" s="59">
        <f t="shared" si="67"/>
        <v>506</v>
      </c>
      <c r="AF643" s="70">
        <f t="shared" si="67"/>
        <v>27</v>
      </c>
      <c r="AG643" s="59">
        <f t="shared" si="67"/>
        <v>4004</v>
      </c>
      <c r="AH643" s="70">
        <f t="shared" si="67"/>
        <v>233</v>
      </c>
      <c r="AI643" s="57">
        <f t="shared" si="67"/>
        <v>210150000</v>
      </c>
      <c r="AJ643" s="57">
        <f t="shared" si="67"/>
        <v>0</v>
      </c>
      <c r="AK643" s="57">
        <f t="shared" si="67"/>
        <v>42850000</v>
      </c>
      <c r="AL643" s="57">
        <f t="shared" si="67"/>
        <v>167950000</v>
      </c>
      <c r="AM643" s="57">
        <f t="shared" si="67"/>
        <v>650000</v>
      </c>
      <c r="AN643" s="70">
        <f t="shared" si="68"/>
        <v>7353.75</v>
      </c>
      <c r="AO643" s="70">
        <f t="shared" si="68"/>
        <v>8992.0499999999993</v>
      </c>
      <c r="AP643" s="70">
        <f t="shared" si="68"/>
        <v>973.6</v>
      </c>
      <c r="AQ643" s="57">
        <f t="shared" si="68"/>
        <v>449548150</v>
      </c>
      <c r="AR643" s="57">
        <f t="shared" si="68"/>
        <v>0</v>
      </c>
      <c r="AS643" s="57">
        <f t="shared" si="68"/>
        <v>0</v>
      </c>
      <c r="AT643" s="57">
        <f t="shared" si="68"/>
        <v>0</v>
      </c>
      <c r="AU643" s="57">
        <f t="shared" si="68"/>
        <v>76311600</v>
      </c>
      <c r="AV643" s="57">
        <f t="shared" si="68"/>
        <v>373236550</v>
      </c>
      <c r="AW643" s="57">
        <f t="shared" si="68"/>
        <v>0</v>
      </c>
      <c r="AX643" s="57">
        <f t="shared" si="69"/>
        <v>0</v>
      </c>
      <c r="AY643" s="57">
        <f t="shared" si="69"/>
        <v>0</v>
      </c>
      <c r="AZ643" s="57">
        <f t="shared" si="69"/>
        <v>0</v>
      </c>
      <c r="BA643" s="57">
        <f t="shared" si="69"/>
        <v>0</v>
      </c>
      <c r="BB643" s="57">
        <f t="shared" si="69"/>
        <v>623468300</v>
      </c>
      <c r="BC643" s="57">
        <f t="shared" si="69"/>
        <v>650000</v>
      </c>
      <c r="BD643" s="57">
        <f t="shared" si="69"/>
        <v>0</v>
      </c>
      <c r="BE643" s="57">
        <f t="shared" si="69"/>
        <v>622818300</v>
      </c>
      <c r="BF643" s="57">
        <f t="shared" si="69"/>
        <v>0</v>
      </c>
      <c r="BG643" s="86">
        <f t="shared" si="70"/>
        <v>7353.75</v>
      </c>
      <c r="BH643" s="86">
        <f t="shared" si="70"/>
        <v>12276.05</v>
      </c>
      <c r="BI643" s="81">
        <f t="shared" si="70"/>
        <v>5135.7</v>
      </c>
      <c r="BJ643" s="111">
        <f t="shared" si="73"/>
        <v>69.837837837837839</v>
      </c>
      <c r="BK643" s="81">
        <f t="shared" si="64"/>
        <v>12016.05</v>
      </c>
      <c r="BL643" s="81">
        <f t="shared" si="64"/>
        <v>4903</v>
      </c>
      <c r="BM643" s="111">
        <f t="shared" si="74"/>
        <v>66.673465918748946</v>
      </c>
      <c r="BN643" s="127">
        <f>(BH643)/COUNTIF($E$10:$E$633,E643)</f>
        <v>383.62656249999998</v>
      </c>
      <c r="BO643" s="81">
        <f>(BH643)/COUNTIF($E$10:$E$633,E643)</f>
        <v>383.62656249999998</v>
      </c>
      <c r="BP643" s="85">
        <f>(H643+L643+P643+T643+W643+Z643+AI643+AQ643+AY643)/COUNTIF($E$10:$E$633,E643)</f>
        <v>27287192.1875</v>
      </c>
    </row>
    <row r="644" spans="5:68" ht="23.25" customHeight="1">
      <c r="E644" s="55">
        <v>9</v>
      </c>
      <c r="F644" s="56" t="s">
        <v>586</v>
      </c>
      <c r="G644" s="83">
        <f t="shared" si="60"/>
        <v>191.39999999999998</v>
      </c>
      <c r="H644" s="57">
        <f t="shared" si="60"/>
        <v>19618500</v>
      </c>
      <c r="I644" s="57">
        <f t="shared" si="60"/>
        <v>0</v>
      </c>
      <c r="J644" s="57">
        <f t="shared" si="60"/>
        <v>19618500</v>
      </c>
      <c r="K644" s="57"/>
      <c r="L644" s="57">
        <f t="shared" si="61"/>
        <v>22673000</v>
      </c>
      <c r="M644" s="57">
        <f t="shared" si="61"/>
        <v>0</v>
      </c>
      <c r="N644" s="57">
        <f t="shared" si="61"/>
        <v>22673000</v>
      </c>
      <c r="O644" s="84">
        <f t="shared" si="61"/>
        <v>2810.1</v>
      </c>
      <c r="P644" s="57">
        <f t="shared" si="61"/>
        <v>288035250</v>
      </c>
      <c r="Q644" s="57">
        <f t="shared" si="61"/>
        <v>0</v>
      </c>
      <c r="R644" s="57">
        <f t="shared" si="61"/>
        <v>288035250</v>
      </c>
      <c r="S644" s="57"/>
      <c r="T644" s="57">
        <f t="shared" si="66"/>
        <v>195508500</v>
      </c>
      <c r="U644" s="57">
        <f t="shared" si="66"/>
        <v>0</v>
      </c>
      <c r="V644" s="57">
        <f t="shared" si="66"/>
        <v>195508500</v>
      </c>
      <c r="W644" s="57">
        <f t="shared" si="66"/>
        <v>0</v>
      </c>
      <c r="X644" s="57">
        <f t="shared" si="66"/>
        <v>0</v>
      </c>
      <c r="Y644" s="57">
        <f t="shared" si="66"/>
        <v>0</v>
      </c>
      <c r="Z644" s="57">
        <f t="shared" si="66"/>
        <v>30162000</v>
      </c>
      <c r="AA644" s="57">
        <f t="shared" si="66"/>
        <v>0</v>
      </c>
      <c r="AB644" s="57">
        <f t="shared" si="66"/>
        <v>30162000</v>
      </c>
      <c r="AC644" s="59">
        <f t="shared" si="66"/>
        <v>12330</v>
      </c>
      <c r="AD644" s="70">
        <f t="shared" si="67"/>
        <v>614</v>
      </c>
      <c r="AE644" s="59">
        <f t="shared" si="67"/>
        <v>654</v>
      </c>
      <c r="AF644" s="70">
        <f t="shared" si="67"/>
        <v>33</v>
      </c>
      <c r="AG644" s="59">
        <f t="shared" si="67"/>
        <v>11676</v>
      </c>
      <c r="AH644" s="70">
        <f t="shared" si="67"/>
        <v>581</v>
      </c>
      <c r="AI644" s="57">
        <f t="shared" si="67"/>
        <v>608175000</v>
      </c>
      <c r="AJ644" s="57">
        <f t="shared" si="67"/>
        <v>4356900</v>
      </c>
      <c r="AK644" s="57">
        <f t="shared" si="67"/>
        <v>270318100</v>
      </c>
      <c r="AL644" s="57">
        <f t="shared" si="67"/>
        <v>336600000</v>
      </c>
      <c r="AM644" s="57">
        <f t="shared" si="67"/>
        <v>3100000</v>
      </c>
      <c r="AN644" s="70">
        <f t="shared" si="68"/>
        <v>11790</v>
      </c>
      <c r="AO644" s="70">
        <f t="shared" si="68"/>
        <v>19424.95</v>
      </c>
      <c r="AP644" s="70">
        <f t="shared" si="68"/>
        <v>1651.8999999999999</v>
      </c>
      <c r="AQ644" s="57">
        <f t="shared" si="68"/>
        <v>1368681150</v>
      </c>
      <c r="AR644" s="57">
        <f t="shared" si="68"/>
        <v>100721700</v>
      </c>
      <c r="AS644" s="57">
        <f t="shared" si="68"/>
        <v>0</v>
      </c>
      <c r="AT644" s="57">
        <f t="shared" si="68"/>
        <v>0</v>
      </c>
      <c r="AU644" s="57">
        <f t="shared" si="68"/>
        <v>458117925</v>
      </c>
      <c r="AV644" s="57">
        <f t="shared" si="68"/>
        <v>1011284925</v>
      </c>
      <c r="AW644" s="57">
        <f t="shared" si="68"/>
        <v>0</v>
      </c>
      <c r="AX644" s="57">
        <f t="shared" si="69"/>
        <v>0</v>
      </c>
      <c r="AY644" s="57">
        <f t="shared" si="69"/>
        <v>0</v>
      </c>
      <c r="AZ644" s="57">
        <f t="shared" si="69"/>
        <v>0</v>
      </c>
      <c r="BA644" s="57">
        <f t="shared" si="69"/>
        <v>0</v>
      </c>
      <c r="BB644" s="57">
        <f t="shared" si="69"/>
        <v>1596228425</v>
      </c>
      <c r="BC644" s="57">
        <f t="shared" si="69"/>
        <v>3100000</v>
      </c>
      <c r="BD644" s="57">
        <f t="shared" si="69"/>
        <v>0</v>
      </c>
      <c r="BE644" s="57">
        <f t="shared" si="69"/>
        <v>1593233275</v>
      </c>
      <c r="BF644" s="57">
        <f t="shared" si="69"/>
        <v>104850</v>
      </c>
      <c r="BG644" s="86">
        <f t="shared" si="70"/>
        <v>11790</v>
      </c>
      <c r="BH644" s="86">
        <f t="shared" si="70"/>
        <v>26820.94999999999</v>
      </c>
      <c r="BI644" s="81">
        <f t="shared" si="70"/>
        <v>15353.349999999999</v>
      </c>
      <c r="BJ644" s="111">
        <f t="shared" si="73"/>
        <v>130.22349448685327</v>
      </c>
      <c r="BK644" s="81">
        <f t="shared" si="64"/>
        <v>26206.94999999999</v>
      </c>
      <c r="BL644" s="81">
        <f t="shared" si="64"/>
        <v>14770.25</v>
      </c>
      <c r="BM644" s="111">
        <f t="shared" si="74"/>
        <v>125.27777777777777</v>
      </c>
      <c r="BN644" s="127">
        <f>(BH644)/COUNTIF($E$10:$E$633,E644)</f>
        <v>496.68425925925908</v>
      </c>
      <c r="BO644" s="81">
        <f>(BH644)/COUNTIF($E$10:$E$633,E644)</f>
        <v>496.68425925925908</v>
      </c>
      <c r="BP644" s="85">
        <f>(H644+L644+P644+T644+W644+Z644+AI644+AQ644+AY644)/COUNTIF($E$10:$E$633,E644)</f>
        <v>46904692.59259259</v>
      </c>
    </row>
    <row r="645" spans="5:68" ht="23.25" customHeight="1">
      <c r="E645" s="55">
        <v>10</v>
      </c>
      <c r="F645" s="56" t="s">
        <v>587</v>
      </c>
      <c r="G645" s="83">
        <f t="shared" si="60"/>
        <v>1634.4</v>
      </c>
      <c r="H645" s="57">
        <f t="shared" si="60"/>
        <v>167526000</v>
      </c>
      <c r="I645" s="57">
        <f t="shared" si="60"/>
        <v>0</v>
      </c>
      <c r="J645" s="57">
        <f t="shared" si="60"/>
        <v>167526000</v>
      </c>
      <c r="K645" s="57"/>
      <c r="L645" s="57">
        <f t="shared" si="61"/>
        <v>126116000</v>
      </c>
      <c r="M645" s="57">
        <f t="shared" si="61"/>
        <v>0</v>
      </c>
      <c r="N645" s="57">
        <f t="shared" si="61"/>
        <v>126116000</v>
      </c>
      <c r="O645" s="84">
        <f t="shared" si="61"/>
        <v>7553.6999999999989</v>
      </c>
      <c r="P645" s="57">
        <f t="shared" si="61"/>
        <v>774254250</v>
      </c>
      <c r="Q645" s="57">
        <f t="shared" si="61"/>
        <v>0</v>
      </c>
      <c r="R645" s="57">
        <f t="shared" si="61"/>
        <v>774254250</v>
      </c>
      <c r="S645" s="57"/>
      <c r="T645" s="57">
        <f t="shared" si="66"/>
        <v>858212000</v>
      </c>
      <c r="U645" s="57">
        <f t="shared" si="66"/>
        <v>0</v>
      </c>
      <c r="V645" s="57">
        <f t="shared" si="66"/>
        <v>858212000</v>
      </c>
      <c r="W645" s="57">
        <f t="shared" si="66"/>
        <v>0</v>
      </c>
      <c r="X645" s="57">
        <f t="shared" si="66"/>
        <v>0</v>
      </c>
      <c r="Y645" s="57">
        <f t="shared" si="66"/>
        <v>0</v>
      </c>
      <c r="Z645" s="57">
        <f t="shared" si="66"/>
        <v>5828500</v>
      </c>
      <c r="AA645" s="57">
        <f t="shared" si="66"/>
        <v>0</v>
      </c>
      <c r="AB645" s="57">
        <f t="shared" si="66"/>
        <v>5828500</v>
      </c>
      <c r="AC645" s="59">
        <f t="shared" si="66"/>
        <v>3212</v>
      </c>
      <c r="AD645" s="70">
        <f t="shared" si="67"/>
        <v>164</v>
      </c>
      <c r="AE645" s="59">
        <f t="shared" si="67"/>
        <v>100</v>
      </c>
      <c r="AF645" s="70">
        <f t="shared" si="67"/>
        <v>5</v>
      </c>
      <c r="AG645" s="59">
        <f t="shared" si="67"/>
        <v>3112</v>
      </c>
      <c r="AH645" s="70">
        <f t="shared" si="67"/>
        <v>159</v>
      </c>
      <c r="AI645" s="57">
        <f t="shared" si="67"/>
        <v>163350000</v>
      </c>
      <c r="AJ645" s="57">
        <f t="shared" si="67"/>
        <v>0</v>
      </c>
      <c r="AK645" s="57">
        <f t="shared" si="67"/>
        <v>74100000</v>
      </c>
      <c r="AL645" s="57">
        <f t="shared" si="67"/>
        <v>89250000</v>
      </c>
      <c r="AM645" s="57">
        <f t="shared" si="67"/>
        <v>0</v>
      </c>
      <c r="AN645" s="70">
        <f t="shared" si="68"/>
        <v>11210</v>
      </c>
      <c r="AO645" s="70">
        <f t="shared" si="68"/>
        <v>23384.35</v>
      </c>
      <c r="AP645" s="70">
        <f t="shared" si="68"/>
        <v>94.6</v>
      </c>
      <c r="AQ645" s="57">
        <f t="shared" si="68"/>
        <v>1632133760</v>
      </c>
      <c r="AR645" s="57">
        <f t="shared" si="68"/>
        <v>0</v>
      </c>
      <c r="AS645" s="57">
        <f t="shared" si="68"/>
        <v>0</v>
      </c>
      <c r="AT645" s="57">
        <f t="shared" si="68"/>
        <v>0</v>
      </c>
      <c r="AU645" s="57">
        <f t="shared" si="68"/>
        <v>650580825</v>
      </c>
      <c r="AV645" s="57">
        <f t="shared" si="68"/>
        <v>990632110</v>
      </c>
      <c r="AW645" s="57">
        <f t="shared" si="68"/>
        <v>9079175</v>
      </c>
      <c r="AX645" s="57">
        <f t="shared" si="69"/>
        <v>0</v>
      </c>
      <c r="AY645" s="57">
        <f t="shared" si="69"/>
        <v>0</v>
      </c>
      <c r="AZ645" s="57">
        <f t="shared" si="69"/>
        <v>0</v>
      </c>
      <c r="BA645" s="57">
        <f t="shared" si="69"/>
        <v>0</v>
      </c>
      <c r="BB645" s="57">
        <f t="shared" si="69"/>
        <v>2070038610</v>
      </c>
      <c r="BC645" s="57">
        <f t="shared" si="69"/>
        <v>9079175</v>
      </c>
      <c r="BD645" s="57">
        <f t="shared" si="69"/>
        <v>0</v>
      </c>
      <c r="BE645" s="57">
        <f t="shared" si="69"/>
        <v>2060959435</v>
      </c>
      <c r="BF645" s="57">
        <f t="shared" si="69"/>
        <v>0</v>
      </c>
      <c r="BG645" s="86">
        <f t="shared" si="70"/>
        <v>11210</v>
      </c>
      <c r="BH645" s="86">
        <f t="shared" si="70"/>
        <v>42434.249999999993</v>
      </c>
      <c r="BI645" s="81">
        <f t="shared" si="70"/>
        <v>31526.35</v>
      </c>
      <c r="BJ645" s="111">
        <f t="shared" si="73"/>
        <v>281.23416592328277</v>
      </c>
      <c r="BK645" s="81">
        <f t="shared" si="64"/>
        <v>42270.249999999993</v>
      </c>
      <c r="BL645" s="81">
        <f t="shared" si="64"/>
        <v>31367.35</v>
      </c>
      <c r="BM645" s="111">
        <f t="shared" si="74"/>
        <v>279.81578947368422</v>
      </c>
      <c r="BN645" s="127">
        <f>(BH645)/COUNTIF($E$10:$E$633,E645)</f>
        <v>1010.3392857142856</v>
      </c>
      <c r="BO645" s="81">
        <f>(BH645)/COUNTIF($E$10:$E$633,E645)</f>
        <v>1010.3392857142856</v>
      </c>
      <c r="BP645" s="85">
        <f>(H645+L645+P645+T645+W645+Z645+AI645+AQ645+AY645)/COUNTIF($E$10:$E$633,E645)</f>
        <v>88748107.380952388</v>
      </c>
    </row>
    <row r="646" spans="5:68" ht="23.25" customHeight="1">
      <c r="E646" s="55">
        <v>11</v>
      </c>
      <c r="F646" s="56" t="s">
        <v>588</v>
      </c>
      <c r="G646" s="83">
        <f t="shared" si="60"/>
        <v>320.60000000000002</v>
      </c>
      <c r="H646" s="57">
        <f t="shared" si="60"/>
        <v>32861500</v>
      </c>
      <c r="I646" s="57">
        <f t="shared" si="60"/>
        <v>0</v>
      </c>
      <c r="J646" s="57">
        <f t="shared" si="60"/>
        <v>32861500</v>
      </c>
      <c r="K646" s="57"/>
      <c r="L646" s="57">
        <f t="shared" si="61"/>
        <v>31867250</v>
      </c>
      <c r="M646" s="57">
        <f t="shared" si="61"/>
        <v>0</v>
      </c>
      <c r="N646" s="57">
        <f t="shared" si="61"/>
        <v>31867250</v>
      </c>
      <c r="O646" s="84">
        <f t="shared" si="61"/>
        <v>4551.4999999999982</v>
      </c>
      <c r="P646" s="57">
        <f t="shared" si="61"/>
        <v>466528750</v>
      </c>
      <c r="Q646" s="57">
        <f t="shared" si="61"/>
        <v>0</v>
      </c>
      <c r="R646" s="57">
        <f t="shared" si="61"/>
        <v>466528750</v>
      </c>
      <c r="S646" s="57"/>
      <c r="T646" s="57">
        <f t="shared" si="66"/>
        <v>588965000</v>
      </c>
      <c r="U646" s="57">
        <f t="shared" si="66"/>
        <v>0</v>
      </c>
      <c r="V646" s="57">
        <f t="shared" si="66"/>
        <v>588965000</v>
      </c>
      <c r="W646" s="57">
        <f t="shared" si="66"/>
        <v>0</v>
      </c>
      <c r="X646" s="57">
        <f t="shared" si="66"/>
        <v>0</v>
      </c>
      <c r="Y646" s="57">
        <f t="shared" si="66"/>
        <v>0</v>
      </c>
      <c r="Z646" s="57">
        <f t="shared" si="66"/>
        <v>6193500</v>
      </c>
      <c r="AA646" s="57">
        <f t="shared" si="66"/>
        <v>0</v>
      </c>
      <c r="AB646" s="57">
        <f t="shared" si="66"/>
        <v>6193500</v>
      </c>
      <c r="AC646" s="59">
        <f t="shared" si="66"/>
        <v>39062</v>
      </c>
      <c r="AD646" s="70">
        <f t="shared" si="67"/>
        <v>1955</v>
      </c>
      <c r="AE646" s="59">
        <f t="shared" si="67"/>
        <v>0</v>
      </c>
      <c r="AF646" s="70">
        <f t="shared" si="67"/>
        <v>0</v>
      </c>
      <c r="AG646" s="59">
        <f t="shared" si="67"/>
        <v>39062</v>
      </c>
      <c r="AH646" s="70">
        <f t="shared" si="67"/>
        <v>1955</v>
      </c>
      <c r="AI646" s="57">
        <f t="shared" si="67"/>
        <v>2047675000</v>
      </c>
      <c r="AJ646" s="57">
        <f t="shared" si="67"/>
        <v>0</v>
      </c>
      <c r="AK646" s="57">
        <f t="shared" si="67"/>
        <v>394800000</v>
      </c>
      <c r="AL646" s="57">
        <f t="shared" si="67"/>
        <v>1652875000</v>
      </c>
      <c r="AM646" s="57">
        <f t="shared" si="67"/>
        <v>0</v>
      </c>
      <c r="AN646" s="70">
        <f t="shared" si="68"/>
        <v>10900</v>
      </c>
      <c r="AO646" s="70">
        <f t="shared" si="68"/>
        <v>50874.400000000009</v>
      </c>
      <c r="AP646" s="70">
        <f t="shared" si="68"/>
        <v>1548.5999999999997</v>
      </c>
      <c r="AQ646" s="57">
        <f t="shared" si="68"/>
        <v>5268782300</v>
      </c>
      <c r="AR646" s="57">
        <f t="shared" si="68"/>
        <v>0</v>
      </c>
      <c r="AS646" s="57">
        <f t="shared" si="68"/>
        <v>0</v>
      </c>
      <c r="AT646" s="57">
        <f t="shared" si="68"/>
        <v>0</v>
      </c>
      <c r="AU646" s="57">
        <f t="shared" si="68"/>
        <v>2712356000</v>
      </c>
      <c r="AV646" s="57">
        <f t="shared" si="68"/>
        <v>2556426300</v>
      </c>
      <c r="AW646" s="57">
        <f t="shared" si="68"/>
        <v>0</v>
      </c>
      <c r="AX646" s="57">
        <f t="shared" si="69"/>
        <v>0</v>
      </c>
      <c r="AY646" s="57">
        <f t="shared" si="69"/>
        <v>8000000</v>
      </c>
      <c r="AZ646" s="57">
        <f t="shared" si="69"/>
        <v>0</v>
      </c>
      <c r="BA646" s="57">
        <f t="shared" si="69"/>
        <v>8000000</v>
      </c>
      <c r="BB646" s="57">
        <f t="shared" si="69"/>
        <v>4844327050</v>
      </c>
      <c r="BC646" s="57">
        <f t="shared" si="69"/>
        <v>0</v>
      </c>
      <c r="BD646" s="57">
        <f t="shared" si="69"/>
        <v>0</v>
      </c>
      <c r="BE646" s="57">
        <f t="shared" si="69"/>
        <v>4844327050</v>
      </c>
      <c r="BF646" s="57">
        <f t="shared" si="69"/>
        <v>0</v>
      </c>
      <c r="BG646" s="86">
        <f t="shared" si="70"/>
        <v>10900</v>
      </c>
      <c r="BH646" s="86">
        <f t="shared" si="70"/>
        <v>65307</v>
      </c>
      <c r="BI646" s="81">
        <f t="shared" si="70"/>
        <v>54406.999999999993</v>
      </c>
      <c r="BJ646" s="111">
        <f t="shared" si="73"/>
        <v>499.14678899082566</v>
      </c>
      <c r="BK646" s="81">
        <f t="shared" si="64"/>
        <v>63352.000000000007</v>
      </c>
      <c r="BL646" s="81">
        <f t="shared" si="64"/>
        <v>52452</v>
      </c>
      <c r="BM646" s="111">
        <f t="shared" si="74"/>
        <v>481.21100917431193</v>
      </c>
      <c r="BN646" s="127">
        <f>(BH646)/COUNTIF($E$10:$E$633,E646)</f>
        <v>1232.2075471698113</v>
      </c>
      <c r="BO646" s="81">
        <f>(BH646)/COUNTIF($E$10:$E$633,E646)</f>
        <v>1232.2075471698113</v>
      </c>
      <c r="BP646" s="85">
        <f>(H646+L646+P646+T646+W646+Z646+AI646+AQ646+AY646)/COUNTIF($E$10:$E$633,E646)</f>
        <v>159450439.6226415</v>
      </c>
    </row>
    <row r="647" spans="5:68" ht="23.25" customHeight="1">
      <c r="E647" s="55">
        <v>12</v>
      </c>
      <c r="F647" s="56" t="s">
        <v>589</v>
      </c>
      <c r="G647" s="83">
        <f t="shared" si="60"/>
        <v>0</v>
      </c>
      <c r="H647" s="57">
        <f t="shared" si="60"/>
        <v>0</v>
      </c>
      <c r="I647" s="57">
        <f t="shared" si="60"/>
        <v>0</v>
      </c>
      <c r="J647" s="57">
        <f t="shared" si="60"/>
        <v>0</v>
      </c>
      <c r="K647" s="57"/>
      <c r="L647" s="57">
        <f t="shared" si="61"/>
        <v>2337000</v>
      </c>
      <c r="M647" s="57">
        <f t="shared" si="61"/>
        <v>0</v>
      </c>
      <c r="N647" s="57">
        <f t="shared" si="61"/>
        <v>2337000</v>
      </c>
      <c r="O647" s="84">
        <f t="shared" si="61"/>
        <v>603.4</v>
      </c>
      <c r="P647" s="57">
        <f t="shared" si="61"/>
        <v>61848500</v>
      </c>
      <c r="Q647" s="57">
        <f t="shared" si="61"/>
        <v>0</v>
      </c>
      <c r="R647" s="57">
        <f t="shared" si="61"/>
        <v>61848500</v>
      </c>
      <c r="S647" s="57"/>
      <c r="T647" s="57">
        <f t="shared" si="66"/>
        <v>69730750</v>
      </c>
      <c r="U647" s="57">
        <f t="shared" si="66"/>
        <v>0</v>
      </c>
      <c r="V647" s="57">
        <f t="shared" si="66"/>
        <v>69730750</v>
      </c>
      <c r="W647" s="57">
        <f t="shared" si="66"/>
        <v>0</v>
      </c>
      <c r="X647" s="57">
        <f t="shared" si="66"/>
        <v>0</v>
      </c>
      <c r="Y647" s="57">
        <f t="shared" si="66"/>
        <v>0</v>
      </c>
      <c r="Z647" s="57">
        <f t="shared" si="66"/>
        <v>7083500</v>
      </c>
      <c r="AA647" s="57">
        <f t="shared" si="66"/>
        <v>0</v>
      </c>
      <c r="AB647" s="57">
        <f t="shared" si="66"/>
        <v>7083500</v>
      </c>
      <c r="AC647" s="59">
        <f t="shared" si="66"/>
        <v>2124</v>
      </c>
      <c r="AD647" s="70">
        <f t="shared" si="67"/>
        <v>118</v>
      </c>
      <c r="AE647" s="59">
        <f t="shared" si="67"/>
        <v>308</v>
      </c>
      <c r="AF647" s="70">
        <f t="shared" si="67"/>
        <v>16</v>
      </c>
      <c r="AG647" s="59">
        <f t="shared" si="67"/>
        <v>1816</v>
      </c>
      <c r="AH647" s="70">
        <f t="shared" si="67"/>
        <v>102</v>
      </c>
      <c r="AI647" s="57">
        <f t="shared" si="67"/>
        <v>96050000</v>
      </c>
      <c r="AJ647" s="57">
        <f t="shared" si="67"/>
        <v>0</v>
      </c>
      <c r="AK647" s="57">
        <f t="shared" si="67"/>
        <v>44650000</v>
      </c>
      <c r="AL647" s="57">
        <f t="shared" si="67"/>
        <v>53500000</v>
      </c>
      <c r="AM647" s="57">
        <f t="shared" si="67"/>
        <v>2100000</v>
      </c>
      <c r="AN647" s="70">
        <f t="shared" si="68"/>
        <v>4907.5</v>
      </c>
      <c r="AO647" s="70">
        <f t="shared" si="68"/>
        <v>7639.0000000000009</v>
      </c>
      <c r="AP647" s="70">
        <f t="shared" si="68"/>
        <v>967.8</v>
      </c>
      <c r="AQ647" s="57">
        <f t="shared" si="68"/>
        <v>577479715</v>
      </c>
      <c r="AR647" s="57">
        <f t="shared" si="68"/>
        <v>0</v>
      </c>
      <c r="AS647" s="57">
        <f t="shared" si="68"/>
        <v>974000</v>
      </c>
      <c r="AT647" s="57">
        <f t="shared" si="68"/>
        <v>0</v>
      </c>
      <c r="AU647" s="57">
        <f t="shared" si="68"/>
        <v>215742900</v>
      </c>
      <c r="AV647" s="57">
        <f t="shared" si="68"/>
        <v>361736815</v>
      </c>
      <c r="AW647" s="57">
        <f t="shared" si="68"/>
        <v>974000</v>
      </c>
      <c r="AX647" s="57">
        <f t="shared" si="69"/>
        <v>0</v>
      </c>
      <c r="AY647" s="57">
        <f t="shared" si="69"/>
        <v>18000000</v>
      </c>
      <c r="AZ647" s="57">
        <f t="shared" si="69"/>
        <v>0</v>
      </c>
      <c r="BA647" s="57">
        <f t="shared" si="69"/>
        <v>18000000</v>
      </c>
      <c r="BB647" s="57">
        <f t="shared" si="69"/>
        <v>512388065</v>
      </c>
      <c r="BC647" s="57">
        <f t="shared" si="69"/>
        <v>3074000</v>
      </c>
      <c r="BD647" s="57">
        <f t="shared" si="69"/>
        <v>0</v>
      </c>
      <c r="BE647" s="57">
        <f t="shared" si="69"/>
        <v>511771565</v>
      </c>
      <c r="BF647" s="57">
        <f t="shared" si="69"/>
        <v>2457500</v>
      </c>
      <c r="BG647" s="86">
        <f t="shared" si="70"/>
        <v>4907.5</v>
      </c>
      <c r="BH647" s="86">
        <f t="shared" si="70"/>
        <v>10031.299999999997</v>
      </c>
      <c r="BI647" s="81">
        <f t="shared" si="70"/>
        <v>5319.3000000000011</v>
      </c>
      <c r="BJ647" s="111">
        <f t="shared" si="73"/>
        <v>108.39123790117169</v>
      </c>
      <c r="BK647" s="81">
        <f t="shared" si="64"/>
        <v>9913.2999999999975</v>
      </c>
      <c r="BL647" s="81">
        <f t="shared" si="64"/>
        <v>5213.2999999999993</v>
      </c>
      <c r="BM647" s="111">
        <f t="shared" si="74"/>
        <v>106.2312786551197</v>
      </c>
      <c r="BN647" s="127">
        <f>(BH647)/COUNTIF($E$10:$E$633,E647)</f>
        <v>358.26071428571419</v>
      </c>
      <c r="BO647" s="81">
        <f>(BH647)/COUNTIF($E$10:$E$633,E647)</f>
        <v>358.26071428571419</v>
      </c>
      <c r="BP647" s="85">
        <f>(H647+L647+P647+T647+W647+Z647+AI647+AQ647+AY647)/COUNTIF($E$10:$E$633,E647)</f>
        <v>29733195.178571429</v>
      </c>
    </row>
    <row r="648" spans="5:68" ht="23.25" customHeight="1">
      <c r="E648" s="55">
        <v>14</v>
      </c>
      <c r="F648" s="56" t="s">
        <v>590</v>
      </c>
      <c r="G648" s="83">
        <f t="shared" si="60"/>
        <v>0</v>
      </c>
      <c r="H648" s="57">
        <f t="shared" si="60"/>
        <v>0</v>
      </c>
      <c r="I648" s="57">
        <f t="shared" si="60"/>
        <v>0</v>
      </c>
      <c r="J648" s="57">
        <f t="shared" si="60"/>
        <v>0</v>
      </c>
      <c r="K648" s="57"/>
      <c r="L648" s="57">
        <f t="shared" si="61"/>
        <v>3218500</v>
      </c>
      <c r="M648" s="57">
        <f t="shared" si="61"/>
        <v>0</v>
      </c>
      <c r="N648" s="57">
        <f t="shared" si="61"/>
        <v>3218500</v>
      </c>
      <c r="O648" s="84">
        <f t="shared" si="61"/>
        <v>557.09999999999991</v>
      </c>
      <c r="P648" s="57">
        <f t="shared" si="61"/>
        <v>57102750</v>
      </c>
      <c r="Q648" s="57">
        <f t="shared" si="61"/>
        <v>0</v>
      </c>
      <c r="R648" s="57">
        <f t="shared" si="61"/>
        <v>57102750</v>
      </c>
      <c r="S648" s="57"/>
      <c r="T648" s="57">
        <f t="shared" si="66"/>
        <v>26342500</v>
      </c>
      <c r="U648" s="57">
        <f t="shared" si="66"/>
        <v>0</v>
      </c>
      <c r="V648" s="57">
        <f t="shared" si="66"/>
        <v>26342500</v>
      </c>
      <c r="W648" s="57">
        <f t="shared" si="66"/>
        <v>0</v>
      </c>
      <c r="X648" s="57">
        <f t="shared" si="66"/>
        <v>0</v>
      </c>
      <c r="Y648" s="57">
        <f t="shared" si="66"/>
        <v>0</v>
      </c>
      <c r="Z648" s="57">
        <f t="shared" si="66"/>
        <v>1371000</v>
      </c>
      <c r="AA648" s="57">
        <f t="shared" si="66"/>
        <v>0</v>
      </c>
      <c r="AB648" s="57">
        <f t="shared" si="66"/>
        <v>1371000</v>
      </c>
      <c r="AC648" s="59">
        <f t="shared" si="66"/>
        <v>946</v>
      </c>
      <c r="AD648" s="70">
        <f t="shared" si="67"/>
        <v>48</v>
      </c>
      <c r="AE648" s="59">
        <f t="shared" si="67"/>
        <v>114</v>
      </c>
      <c r="AF648" s="70">
        <f t="shared" si="67"/>
        <v>8</v>
      </c>
      <c r="AG648" s="59">
        <f t="shared" si="67"/>
        <v>832</v>
      </c>
      <c r="AH648" s="70">
        <f t="shared" si="67"/>
        <v>40</v>
      </c>
      <c r="AI648" s="57">
        <f t="shared" si="67"/>
        <v>42350000</v>
      </c>
      <c r="AJ648" s="57">
        <f t="shared" si="67"/>
        <v>0</v>
      </c>
      <c r="AK648" s="57">
        <f t="shared" si="67"/>
        <v>17500000</v>
      </c>
      <c r="AL648" s="57">
        <f t="shared" si="67"/>
        <v>24850000</v>
      </c>
      <c r="AM648" s="57">
        <f t="shared" si="67"/>
        <v>0</v>
      </c>
      <c r="AN648" s="70">
        <f t="shared" si="68"/>
        <v>3141.25</v>
      </c>
      <c r="AO648" s="70">
        <f t="shared" si="68"/>
        <v>2579.5</v>
      </c>
      <c r="AP648" s="70">
        <f t="shared" si="68"/>
        <v>931.5</v>
      </c>
      <c r="AQ648" s="57">
        <f t="shared" si="68"/>
        <v>78078195</v>
      </c>
      <c r="AR648" s="57">
        <f t="shared" si="68"/>
        <v>0</v>
      </c>
      <c r="AS648" s="57">
        <f t="shared" si="68"/>
        <v>0</v>
      </c>
      <c r="AT648" s="57">
        <f t="shared" si="68"/>
        <v>0</v>
      </c>
      <c r="AU648" s="57">
        <f t="shared" si="68"/>
        <v>6837050</v>
      </c>
      <c r="AV648" s="57">
        <f t="shared" si="68"/>
        <v>71241145</v>
      </c>
      <c r="AW648" s="57">
        <f t="shared" si="68"/>
        <v>0</v>
      </c>
      <c r="AX648" s="57">
        <f t="shared" si="69"/>
        <v>2259075.0000000014</v>
      </c>
      <c r="AY648" s="57">
        <f t="shared" si="69"/>
        <v>0</v>
      </c>
      <c r="AZ648" s="57">
        <f t="shared" si="69"/>
        <v>0</v>
      </c>
      <c r="BA648" s="57">
        <f t="shared" si="69"/>
        <v>0</v>
      </c>
      <c r="BB648" s="57">
        <f t="shared" si="69"/>
        <v>127023145</v>
      </c>
      <c r="BC648" s="57">
        <f t="shared" si="69"/>
        <v>0</v>
      </c>
      <c r="BD648" s="57">
        <f t="shared" si="69"/>
        <v>2259075.0000000014</v>
      </c>
      <c r="BE648" s="57">
        <f t="shared" si="69"/>
        <v>124764070</v>
      </c>
      <c r="BF648" s="57">
        <f t="shared" si="69"/>
        <v>0</v>
      </c>
      <c r="BG648" s="86">
        <f t="shared" si="70"/>
        <v>3141.25</v>
      </c>
      <c r="BH648" s="86">
        <f t="shared" si="70"/>
        <v>4404.4999999999991</v>
      </c>
      <c r="BI648" s="81">
        <f t="shared" si="70"/>
        <v>1268.25</v>
      </c>
      <c r="BJ648" s="111">
        <f t="shared" si="73"/>
        <v>40.374054914444883</v>
      </c>
      <c r="BK648" s="81">
        <f t="shared" si="64"/>
        <v>4356.4999999999991</v>
      </c>
      <c r="BL648" s="81">
        <f t="shared" si="64"/>
        <v>1225.8000000000002</v>
      </c>
      <c r="BM648" s="111">
        <f t="shared" si="74"/>
        <v>39.022682053322725</v>
      </c>
      <c r="BN648" s="127">
        <f>(BH648)/COUNTIF($E$10:$E$633,E648)</f>
        <v>314.60714285714278</v>
      </c>
      <c r="BO648" s="81">
        <f>(BH648)/COUNTIF($E$10:$E$633,E648)</f>
        <v>314.60714285714278</v>
      </c>
      <c r="BP648" s="85">
        <f>(H648+L648+P648+T648+W648+Z648+AI648+AQ648+AY648)/COUNTIF($E$10:$E$633,E648)</f>
        <v>14890210.357142856</v>
      </c>
    </row>
    <row r="649" spans="5:68" ht="23.25" customHeight="1">
      <c r="E649" s="55">
        <v>20</v>
      </c>
      <c r="F649" s="56" t="s">
        <v>591</v>
      </c>
      <c r="G649" s="83">
        <f t="shared" si="60"/>
        <v>0</v>
      </c>
      <c r="H649" s="57">
        <f t="shared" si="60"/>
        <v>0</v>
      </c>
      <c r="I649" s="57">
        <f t="shared" si="60"/>
        <v>0</v>
      </c>
      <c r="J649" s="57">
        <f t="shared" si="60"/>
        <v>0</v>
      </c>
      <c r="K649" s="57"/>
      <c r="L649" s="57">
        <f t="shared" si="61"/>
        <v>0</v>
      </c>
      <c r="M649" s="57">
        <f t="shared" si="61"/>
        <v>0</v>
      </c>
      <c r="N649" s="57">
        <f t="shared" si="61"/>
        <v>0</v>
      </c>
      <c r="O649" s="84">
        <f t="shared" si="61"/>
        <v>346.9</v>
      </c>
      <c r="P649" s="57">
        <f t="shared" si="61"/>
        <v>35557250</v>
      </c>
      <c r="Q649" s="57">
        <f t="shared" si="61"/>
        <v>0</v>
      </c>
      <c r="R649" s="57">
        <f t="shared" si="61"/>
        <v>35557250</v>
      </c>
      <c r="S649" s="57"/>
      <c r="T649" s="57">
        <f t="shared" si="66"/>
        <v>26445000</v>
      </c>
      <c r="U649" s="57">
        <f t="shared" si="66"/>
        <v>0</v>
      </c>
      <c r="V649" s="57">
        <f t="shared" si="66"/>
        <v>26445000</v>
      </c>
      <c r="W649" s="57">
        <f t="shared" si="66"/>
        <v>0</v>
      </c>
      <c r="X649" s="57">
        <f t="shared" si="66"/>
        <v>0</v>
      </c>
      <c r="Y649" s="57">
        <f t="shared" si="66"/>
        <v>0</v>
      </c>
      <c r="Z649" s="57">
        <f t="shared" si="66"/>
        <v>0</v>
      </c>
      <c r="AA649" s="57">
        <f t="shared" si="66"/>
        <v>0</v>
      </c>
      <c r="AB649" s="57">
        <f t="shared" si="66"/>
        <v>0</v>
      </c>
      <c r="AC649" s="59">
        <f t="shared" si="66"/>
        <v>0</v>
      </c>
      <c r="AD649" s="70">
        <f t="shared" si="67"/>
        <v>0</v>
      </c>
      <c r="AE649" s="59">
        <f t="shared" si="67"/>
        <v>0</v>
      </c>
      <c r="AF649" s="70">
        <f t="shared" si="67"/>
        <v>0</v>
      </c>
      <c r="AG649" s="59">
        <f t="shared" si="67"/>
        <v>0</v>
      </c>
      <c r="AH649" s="70">
        <f t="shared" si="67"/>
        <v>0</v>
      </c>
      <c r="AI649" s="57">
        <f t="shared" si="67"/>
        <v>0</v>
      </c>
      <c r="AJ649" s="57">
        <f t="shared" si="67"/>
        <v>0</v>
      </c>
      <c r="AK649" s="57">
        <f t="shared" si="67"/>
        <v>0</v>
      </c>
      <c r="AL649" s="57">
        <f t="shared" si="67"/>
        <v>0</v>
      </c>
      <c r="AM649" s="57">
        <f t="shared" si="67"/>
        <v>0</v>
      </c>
      <c r="AN649" s="70">
        <f t="shared" si="68"/>
        <v>4645</v>
      </c>
      <c r="AO649" s="70">
        <f t="shared" si="68"/>
        <v>15348.849999999999</v>
      </c>
      <c r="AP649" s="70">
        <f t="shared" si="68"/>
        <v>0</v>
      </c>
      <c r="AQ649" s="57">
        <f t="shared" si="68"/>
        <v>1315816580</v>
      </c>
      <c r="AR649" s="57">
        <f t="shared" si="68"/>
        <v>0</v>
      </c>
      <c r="AS649" s="57">
        <f t="shared" si="68"/>
        <v>0</v>
      </c>
      <c r="AT649" s="57">
        <f t="shared" si="68"/>
        <v>0</v>
      </c>
      <c r="AU649" s="57">
        <f t="shared" si="68"/>
        <v>689871150</v>
      </c>
      <c r="AV649" s="57">
        <f t="shared" si="68"/>
        <v>625945430</v>
      </c>
      <c r="AW649" s="57">
        <f t="shared" si="68"/>
        <v>0</v>
      </c>
      <c r="AX649" s="57">
        <f t="shared" si="69"/>
        <v>0</v>
      </c>
      <c r="AY649" s="57">
        <f t="shared" si="69"/>
        <v>0</v>
      </c>
      <c r="AZ649" s="57">
        <f t="shared" si="69"/>
        <v>0</v>
      </c>
      <c r="BA649" s="57">
        <f t="shared" si="69"/>
        <v>0</v>
      </c>
      <c r="BB649" s="57">
        <f t="shared" si="69"/>
        <v>652390430</v>
      </c>
      <c r="BC649" s="57">
        <f t="shared" si="69"/>
        <v>0</v>
      </c>
      <c r="BD649" s="57">
        <f t="shared" si="69"/>
        <v>0</v>
      </c>
      <c r="BE649" s="57">
        <f t="shared" si="69"/>
        <v>652390430</v>
      </c>
      <c r="BF649" s="57">
        <f t="shared" si="69"/>
        <v>0</v>
      </c>
      <c r="BG649" s="86">
        <f t="shared" si="70"/>
        <v>4645</v>
      </c>
      <c r="BH649" s="86">
        <f t="shared" si="70"/>
        <v>15953.75</v>
      </c>
      <c r="BI649" s="81">
        <f t="shared" si="70"/>
        <v>11579.749999999998</v>
      </c>
      <c r="BJ649" s="111">
        <f t="shared" si="73"/>
        <v>249.29494079655541</v>
      </c>
      <c r="BK649" s="81">
        <f t="shared" si="64"/>
        <v>15953.75</v>
      </c>
      <c r="BL649" s="81">
        <f t="shared" si="64"/>
        <v>11579.749999999998</v>
      </c>
      <c r="BM649" s="111">
        <f t="shared" si="74"/>
        <v>249.29494079655541</v>
      </c>
      <c r="BN649" s="127">
        <f>(BH649)/COUNTIF($E$10:$E$633,E649)</f>
        <v>725.1704545454545</v>
      </c>
      <c r="BO649" s="81">
        <f>(BH649)/COUNTIF($E$10:$E$633,E649)</f>
        <v>725.1704545454545</v>
      </c>
      <c r="BP649" s="85">
        <f>(H649+L649+P649+T649+W649+Z649+AI649+AQ649+AY649)/COUNTIF($E$10:$E$633,E649)</f>
        <v>62628128.636363633</v>
      </c>
    </row>
    <row r="650" spans="5:68" ht="23.25" customHeight="1">
      <c r="E650" s="87">
        <v>33</v>
      </c>
      <c r="F650" s="88" t="s">
        <v>592</v>
      </c>
      <c r="G650" s="89">
        <f t="shared" si="60"/>
        <v>0</v>
      </c>
      <c r="H650" s="90">
        <f t="shared" si="60"/>
        <v>0</v>
      </c>
      <c r="I650" s="90">
        <f t="shared" si="60"/>
        <v>0</v>
      </c>
      <c r="J650" s="90">
        <f t="shared" si="60"/>
        <v>0</v>
      </c>
      <c r="K650" s="90"/>
      <c r="L650" s="90">
        <f t="shared" si="61"/>
        <v>15477500</v>
      </c>
      <c r="M650" s="90">
        <f t="shared" si="61"/>
        <v>0</v>
      </c>
      <c r="N650" s="90">
        <f t="shared" si="61"/>
        <v>15477500</v>
      </c>
      <c r="O650" s="91">
        <f t="shared" si="61"/>
        <v>700.8</v>
      </c>
      <c r="P650" s="90">
        <f t="shared" si="61"/>
        <v>71832000</v>
      </c>
      <c r="Q650" s="90">
        <f t="shared" si="61"/>
        <v>0</v>
      </c>
      <c r="R650" s="90">
        <f t="shared" si="61"/>
        <v>71832000</v>
      </c>
      <c r="S650" s="90"/>
      <c r="T650" s="90">
        <f t="shared" si="66"/>
        <v>79683500</v>
      </c>
      <c r="U650" s="90">
        <f t="shared" si="66"/>
        <v>0</v>
      </c>
      <c r="V650" s="90">
        <f t="shared" si="66"/>
        <v>79683500</v>
      </c>
      <c r="W650" s="90">
        <f t="shared" si="66"/>
        <v>0</v>
      </c>
      <c r="X650" s="90">
        <f t="shared" si="66"/>
        <v>0</v>
      </c>
      <c r="Y650" s="90">
        <f t="shared" si="66"/>
        <v>0</v>
      </c>
      <c r="Z650" s="90">
        <f t="shared" si="66"/>
        <v>3894500</v>
      </c>
      <c r="AA650" s="90">
        <f t="shared" si="66"/>
        <v>0</v>
      </c>
      <c r="AB650" s="90">
        <f t="shared" si="66"/>
        <v>3894500</v>
      </c>
      <c r="AC650" s="92">
        <f t="shared" si="66"/>
        <v>0</v>
      </c>
      <c r="AD650" s="93">
        <f t="shared" si="67"/>
        <v>0</v>
      </c>
      <c r="AE650" s="59">
        <f t="shared" si="67"/>
        <v>0</v>
      </c>
      <c r="AF650" s="70">
        <f t="shared" si="67"/>
        <v>0</v>
      </c>
      <c r="AG650" s="59">
        <f t="shared" si="67"/>
        <v>0</v>
      </c>
      <c r="AH650" s="70">
        <f t="shared" si="67"/>
        <v>0</v>
      </c>
      <c r="AI650" s="90">
        <f t="shared" si="67"/>
        <v>0</v>
      </c>
      <c r="AJ650" s="90">
        <f t="shared" si="67"/>
        <v>0</v>
      </c>
      <c r="AK650" s="90">
        <f t="shared" si="67"/>
        <v>0</v>
      </c>
      <c r="AL650" s="90">
        <f t="shared" si="67"/>
        <v>0</v>
      </c>
      <c r="AM650" s="90">
        <f t="shared" si="67"/>
        <v>0</v>
      </c>
      <c r="AN650" s="93">
        <f t="shared" si="68"/>
        <v>4620</v>
      </c>
      <c r="AO650" s="93">
        <f t="shared" si="68"/>
        <v>20196.399999999998</v>
      </c>
      <c r="AP650" s="93">
        <f t="shared" si="68"/>
        <v>0</v>
      </c>
      <c r="AQ650" s="90">
        <f t="shared" si="68"/>
        <v>1519157500</v>
      </c>
      <c r="AR650" s="90">
        <f t="shared" si="68"/>
        <v>0</v>
      </c>
      <c r="AS650" s="90">
        <f t="shared" si="68"/>
        <v>0</v>
      </c>
      <c r="AT650" s="90">
        <f t="shared" si="68"/>
        <v>0</v>
      </c>
      <c r="AU650" s="90">
        <f t="shared" si="68"/>
        <v>774251750</v>
      </c>
      <c r="AV650" s="90">
        <f t="shared" si="68"/>
        <v>744905750</v>
      </c>
      <c r="AW650" s="90">
        <f t="shared" si="68"/>
        <v>0</v>
      </c>
      <c r="AX650" s="90">
        <f t="shared" si="69"/>
        <v>0</v>
      </c>
      <c r="AY650" s="90">
        <f t="shared" si="69"/>
        <v>0</v>
      </c>
      <c r="AZ650" s="90">
        <f t="shared" si="69"/>
        <v>0</v>
      </c>
      <c r="BA650" s="90">
        <f t="shared" si="69"/>
        <v>0</v>
      </c>
      <c r="BB650" s="90">
        <f t="shared" si="69"/>
        <v>843961250</v>
      </c>
      <c r="BC650" s="90">
        <f t="shared" si="69"/>
        <v>0</v>
      </c>
      <c r="BD650" s="90">
        <f t="shared" si="69"/>
        <v>0</v>
      </c>
      <c r="BE650" s="90">
        <f t="shared" si="69"/>
        <v>843961250</v>
      </c>
      <c r="BF650" s="90">
        <f t="shared" si="69"/>
        <v>0</v>
      </c>
      <c r="BG650" s="95">
        <f t="shared" si="70"/>
        <v>4620</v>
      </c>
      <c r="BH650" s="95">
        <f t="shared" si="70"/>
        <v>21825.599999999999</v>
      </c>
      <c r="BI650" s="81">
        <f t="shared" si="70"/>
        <v>17205.599999999999</v>
      </c>
      <c r="BJ650" s="111">
        <f t="shared" si="73"/>
        <v>372.41558441558442</v>
      </c>
      <c r="BK650" s="81">
        <f t="shared" si="64"/>
        <v>21825.599999999999</v>
      </c>
      <c r="BL650" s="81">
        <f t="shared" si="64"/>
        <v>17205.599999999999</v>
      </c>
      <c r="BM650" s="111">
        <f t="shared" si="74"/>
        <v>372.41558441558442</v>
      </c>
      <c r="BN650" s="128">
        <f>(BH650)/COUNTIF($E$10:$E$633,E650)</f>
        <v>1212.5333333333333</v>
      </c>
      <c r="BO650" s="81">
        <f>(BH650)/COUNTIF($E$10:$E$633,E650)</f>
        <v>1212.5333333333333</v>
      </c>
      <c r="BP650" s="94">
        <f>(H650+L650+P650+T650+W650+Z650+AI650+AQ650+AY650)/COUNTIF($E$10:$E$633,E650)</f>
        <v>93891388.888888896</v>
      </c>
    </row>
    <row r="651" spans="5:68" ht="23.25" customHeight="1">
      <c r="E651" s="40"/>
      <c r="F651" s="41" t="s">
        <v>593</v>
      </c>
      <c r="G651" s="68">
        <f>SUM(G636:G650)</f>
        <v>4400.5000000000009</v>
      </c>
      <c r="H651" s="42">
        <f>SUM(H636:H650)</f>
        <v>451051250</v>
      </c>
      <c r="I651" s="42">
        <f>SUM(I636:I650)</f>
        <v>6970000</v>
      </c>
      <c r="J651" s="42">
        <f>SUM(J636:J650)</f>
        <v>444081250</v>
      </c>
      <c r="K651" s="42"/>
      <c r="L651" s="42">
        <f t="shared" ref="L651:R651" si="75">SUM(L636:L650)</f>
        <v>485306750</v>
      </c>
      <c r="M651" s="42">
        <f t="shared" si="75"/>
        <v>1640000</v>
      </c>
      <c r="N651" s="42">
        <f t="shared" si="75"/>
        <v>483666750</v>
      </c>
      <c r="O651" s="68">
        <f t="shared" si="75"/>
        <v>35869.4</v>
      </c>
      <c r="P651" s="42">
        <f t="shared" si="75"/>
        <v>3676613500</v>
      </c>
      <c r="Q651" s="42">
        <f t="shared" si="75"/>
        <v>84068668</v>
      </c>
      <c r="R651" s="42">
        <f t="shared" si="75"/>
        <v>3592544832</v>
      </c>
      <c r="S651" s="42"/>
      <c r="T651" s="42">
        <f t="shared" ref="T651:BL651" si="76">SUM(T636:T650)</f>
        <v>3783531250</v>
      </c>
      <c r="U651" s="42">
        <f t="shared" si="76"/>
        <v>68638586</v>
      </c>
      <c r="V651" s="42">
        <f t="shared" si="76"/>
        <v>3714892664</v>
      </c>
      <c r="W651" s="42">
        <f t="shared" si="76"/>
        <v>0</v>
      </c>
      <c r="X651" s="42">
        <f t="shared" si="76"/>
        <v>0</v>
      </c>
      <c r="Y651" s="42">
        <f t="shared" si="76"/>
        <v>0</v>
      </c>
      <c r="Z651" s="42">
        <f t="shared" si="76"/>
        <v>85333500</v>
      </c>
      <c r="AA651" s="42">
        <f t="shared" si="76"/>
        <v>2144650</v>
      </c>
      <c r="AB651" s="42">
        <f t="shared" si="76"/>
        <v>83188850</v>
      </c>
      <c r="AC651" s="73">
        <f t="shared" si="76"/>
        <v>101396</v>
      </c>
      <c r="AD651" s="68">
        <f t="shared" si="76"/>
        <v>5091</v>
      </c>
      <c r="AE651" s="73">
        <f t="shared" si="76"/>
        <v>4318</v>
      </c>
      <c r="AF651" s="68">
        <f t="shared" si="76"/>
        <v>225</v>
      </c>
      <c r="AG651" s="73">
        <f t="shared" si="76"/>
        <v>97078</v>
      </c>
      <c r="AH651" s="68">
        <f t="shared" si="76"/>
        <v>4866</v>
      </c>
      <c r="AI651" s="42">
        <f t="shared" si="76"/>
        <v>5069550000</v>
      </c>
      <c r="AJ651" s="42">
        <f t="shared" si="76"/>
        <v>55660900</v>
      </c>
      <c r="AK651" s="42">
        <f t="shared" si="76"/>
        <v>1384739100</v>
      </c>
      <c r="AL651" s="42">
        <f t="shared" si="76"/>
        <v>3674300000</v>
      </c>
      <c r="AM651" s="42">
        <f t="shared" si="76"/>
        <v>45150000</v>
      </c>
      <c r="AN651" s="68">
        <f t="shared" si="76"/>
        <v>136596.25</v>
      </c>
      <c r="AO651" s="68">
        <f t="shared" si="76"/>
        <v>285516.40000000002</v>
      </c>
      <c r="AP651" s="68">
        <f t="shared" si="76"/>
        <v>18199.600000000002</v>
      </c>
      <c r="AQ651" s="42">
        <f t="shared" si="76"/>
        <v>22510607060</v>
      </c>
      <c r="AR651" s="42">
        <f t="shared" si="76"/>
        <v>100721700</v>
      </c>
      <c r="AS651" s="42">
        <f t="shared" si="76"/>
        <v>477261247</v>
      </c>
      <c r="AT651" s="42">
        <f t="shared" si="76"/>
        <v>0</v>
      </c>
      <c r="AU651" s="42">
        <f t="shared" si="76"/>
        <v>9609797144</v>
      </c>
      <c r="AV651" s="42">
        <f t="shared" si="76"/>
        <v>13218300377</v>
      </c>
      <c r="AW651" s="42">
        <f t="shared" si="76"/>
        <v>694030008</v>
      </c>
      <c r="AX651" s="42">
        <f t="shared" si="76"/>
        <v>471053681.55020201</v>
      </c>
      <c r="AY651" s="42">
        <f t="shared" si="76"/>
        <v>72000000</v>
      </c>
      <c r="AZ651" s="42">
        <f t="shared" si="76"/>
        <v>0</v>
      </c>
      <c r="BA651" s="42">
        <f t="shared" si="76"/>
        <v>72000000</v>
      </c>
      <c r="BB651" s="42">
        <f t="shared" si="76"/>
        <v>21246348641</v>
      </c>
      <c r="BC651" s="42">
        <f t="shared" si="76"/>
        <v>739180008</v>
      </c>
      <c r="BD651" s="42">
        <f t="shared" si="76"/>
        <v>471053681.55020201</v>
      </c>
      <c r="BE651" s="42">
        <f t="shared" si="76"/>
        <v>21045749819.915638</v>
      </c>
      <c r="BF651" s="42">
        <f t="shared" si="76"/>
        <v>1009634868.46584</v>
      </c>
      <c r="BG651" s="75">
        <f t="shared" si="76"/>
        <v>136596.25</v>
      </c>
      <c r="BH651" s="75">
        <f t="shared" si="76"/>
        <v>390724.09999999992</v>
      </c>
      <c r="BI651" s="75">
        <f t="shared" si="76"/>
        <v>259210.4</v>
      </c>
      <c r="BJ651" s="75"/>
      <c r="BK651" s="75">
        <f t="shared" si="76"/>
        <v>385633.09999999992</v>
      </c>
      <c r="BL651" s="75">
        <f t="shared" si="76"/>
        <v>254316.14999999997</v>
      </c>
      <c r="BM651" s="68">
        <f t="shared" ref="BM651" si="77">IF(BH651=0,0,BH651/BG651)</f>
        <v>2.8604306487183941</v>
      </c>
      <c r="BN651" s="129">
        <f>(BH651)/COUNT($E$10:$E$633)</f>
        <v>628.17379421221847</v>
      </c>
      <c r="BO651" s="113">
        <f>(BH651)/COUNT($E$10:$E$633)</f>
        <v>628.17379421221847</v>
      </c>
      <c r="BP651" s="76">
        <f>(H651+L651+P651+T651+W651+Z651+AI651+AQ651+AY651)/COUNT($E$10:$E$633)</f>
        <v>58093236.83279743</v>
      </c>
    </row>
    <row r="654" spans="5:68">
      <c r="AC654" s="27"/>
      <c r="AD654" s="27"/>
      <c r="AE654" s="27"/>
      <c r="AF654" s="27"/>
      <c r="AG654" s="27"/>
      <c r="AH654" s="27"/>
      <c r="AI654" s="27"/>
      <c r="AJ654" s="27"/>
      <c r="AK654" s="27"/>
      <c r="AL654" s="27"/>
      <c r="AM654" s="27"/>
      <c r="AN654" s="27"/>
      <c r="AO654" s="27"/>
      <c r="AP654" s="27"/>
      <c r="AQ654" s="27"/>
      <c r="AR654" s="27"/>
      <c r="AS654" s="27"/>
      <c r="AT654" s="27"/>
      <c r="BB654" s="27"/>
      <c r="BC654" s="27"/>
      <c r="BD654" s="27"/>
      <c r="BE654" s="27"/>
      <c r="BF654" s="27"/>
      <c r="BG654" s="27"/>
      <c r="BH654" s="27"/>
      <c r="BI654" s="27"/>
      <c r="BJ654" s="27"/>
      <c r="BK654" s="27"/>
      <c r="BL654" s="27"/>
      <c r="BM654" s="27"/>
      <c r="BN654" s="121"/>
      <c r="BO654" s="27"/>
      <c r="BP654" s="27"/>
    </row>
    <row r="656" spans="5:68" ht="30.6" customHeight="1">
      <c r="E656" s="107" t="s">
        <v>1311</v>
      </c>
      <c r="F656" s="105"/>
      <c r="G656" s="106"/>
      <c r="H656" s="105"/>
      <c r="I656" s="105"/>
      <c r="J656" s="105"/>
      <c r="K656" s="105"/>
      <c r="L656" s="105"/>
      <c r="M656" s="105"/>
      <c r="N656" s="105"/>
      <c r="O656" s="106"/>
      <c r="P656" s="105"/>
      <c r="Q656" s="105"/>
      <c r="R656" s="105"/>
      <c r="S656" s="105"/>
      <c r="T656" s="105"/>
      <c r="U656" s="105"/>
      <c r="V656" s="105"/>
      <c r="W656" s="105"/>
      <c r="X656" s="105"/>
      <c r="Y656" s="105"/>
      <c r="Z656" s="105"/>
      <c r="AA656" s="105"/>
      <c r="AB656" s="105"/>
      <c r="AC656" s="105"/>
      <c r="AD656" s="105"/>
      <c r="AE656" s="105"/>
      <c r="AF656" s="105"/>
      <c r="AG656" s="105"/>
      <c r="AH656" s="105"/>
      <c r="AI656" s="105"/>
      <c r="AJ656" s="105"/>
      <c r="AK656" s="105"/>
      <c r="AL656" s="105"/>
      <c r="AM656" s="105"/>
      <c r="AN656" s="105"/>
      <c r="AO656" s="105"/>
      <c r="AP656" s="105"/>
      <c r="AQ656" s="105"/>
      <c r="AR656" s="105"/>
      <c r="AS656" s="105"/>
      <c r="AT656" s="105"/>
      <c r="AU656" s="105"/>
      <c r="AV656" s="105"/>
      <c r="AW656" s="105"/>
      <c r="AX656" s="105"/>
      <c r="AY656" s="105"/>
      <c r="AZ656" s="105"/>
      <c r="BA656" s="105"/>
      <c r="BB656" s="105"/>
      <c r="BC656" s="105"/>
      <c r="BD656" s="105"/>
      <c r="BE656" s="105"/>
      <c r="BF656" s="105"/>
      <c r="BG656" s="105"/>
      <c r="BH656" s="105"/>
      <c r="BI656" s="105"/>
      <c r="BJ656" s="105"/>
      <c r="BK656" s="105"/>
      <c r="BL656" s="105"/>
      <c r="BM656" s="105"/>
      <c r="BN656" s="130" t="s">
        <v>1308</v>
      </c>
      <c r="BO656" s="74" t="s">
        <v>1308</v>
      </c>
      <c r="BP656" s="97" t="s">
        <v>1307</v>
      </c>
    </row>
    <row r="657" spans="5:68" ht="23.25" customHeight="1">
      <c r="E657" s="51" t="s">
        <v>1312</v>
      </c>
      <c r="F657" s="77" t="s">
        <v>1205</v>
      </c>
      <c r="G657" s="78">
        <f>SUMIF($BN$10:$BN$631,$E657,G$10:G$631)</f>
        <v>0</v>
      </c>
      <c r="H657" s="98">
        <f>SUMIF($BN$10:$BN$631,$E657,H$10:H$631)</f>
        <v>0</v>
      </c>
      <c r="I657" s="98">
        <f>SUMIF($BN$10:$BN$631,$E657,I$10:I$631)</f>
        <v>0</v>
      </c>
      <c r="J657" s="98">
        <f>SUMIF($BN$10:$BN$631,$E657,J$10:J$631)</f>
        <v>0</v>
      </c>
      <c r="K657" s="78">
        <f>SUMIF($BN$10:$BN$631,$E657,K$10:K$631)</f>
        <v>45.599999999999994</v>
      </c>
      <c r="L657" s="98">
        <f>SUMIF($BN$10:$BN$631,$E657,L$10:L$631)</f>
        <v>4674000</v>
      </c>
      <c r="M657" s="98">
        <f>SUMIF($BN$10:$BN$631,$E657,M$10:M$631)</f>
        <v>0</v>
      </c>
      <c r="N657" s="98">
        <f>SUMIF($BN$10:$BN$631,$E657,N$10:N$631)</f>
        <v>4674000</v>
      </c>
      <c r="O657" s="78">
        <f>SUMIF($BN$10:$BN$631,$E657,O$10:O$631)</f>
        <v>30.7</v>
      </c>
      <c r="P657" s="78">
        <f>SUMIF($BN$10:$BN$631,$E657,P$10:P$631)</f>
        <v>3146750</v>
      </c>
      <c r="Q657" s="78">
        <f>SUMIF($BN$10:$BN$631,$E657,Q$10:Q$631)</f>
        <v>0</v>
      </c>
      <c r="R657" s="78">
        <f>SUMIF($BN$10:$BN$631,$E657,R$10:R$631)</f>
        <v>3146750</v>
      </c>
      <c r="S657" s="78">
        <f>SUMIF($BN$10:$BN$631,$E657,S$10:S$631)</f>
        <v>60.7</v>
      </c>
      <c r="T657" s="98">
        <f>SUMIF($BN$10:$BN$631,$E657,T$10:T$631)</f>
        <v>6221750</v>
      </c>
      <c r="U657" s="98">
        <f>SUMIF($BN$10:$BN$631,$E657,U$10:U$631)</f>
        <v>3085250</v>
      </c>
      <c r="V657" s="98">
        <f>SUMIF($BN$10:$BN$631,$E657,V$10:V$631)</f>
        <v>3136500</v>
      </c>
      <c r="W657" s="98">
        <f>SUMIF($BN$10:$BN$631,$E657,W$10:W$631)</f>
        <v>0</v>
      </c>
      <c r="X657" s="98">
        <f>SUMIF($BN$10:$BN$631,$E657,X$10:X$631)</f>
        <v>0</v>
      </c>
      <c r="Y657" s="98">
        <f>SUMIF($BN$10:$BN$631,$E657,Y$10:Y$631)</f>
        <v>0</v>
      </c>
      <c r="Z657" s="98">
        <f>SUMIF($BN$10:$BN$631,$E657,Z$10:Z$631)</f>
        <v>991500</v>
      </c>
      <c r="AA657" s="98">
        <f>SUMIF($BN$10:$BN$631,$E657,AA$10:AA$631)</f>
        <v>239000</v>
      </c>
      <c r="AB657" s="98">
        <f>SUMIF($BN$10:$BN$631,$E657,AB$10:AB$631)</f>
        <v>752500</v>
      </c>
      <c r="AC657" s="98">
        <f>SUMIF($BN$10:$BN$631,$E657,AC$10:AC$631)</f>
        <v>300</v>
      </c>
      <c r="AD657" s="78">
        <f>SUMIF($BN$10:$BN$631,$E657,AD$10:AD$631)</f>
        <v>13</v>
      </c>
      <c r="AE657" s="98">
        <f>SUMIF($BN$10:$BN$631,$E657,AE$10:AE$631)</f>
        <v>20</v>
      </c>
      <c r="AF657" s="78">
        <f>SUMIF($BN$10:$BN$631,$E657,AF$10:AF$631)</f>
        <v>1</v>
      </c>
      <c r="AG657" s="98">
        <f>SUMIF($BN$10:$BN$631,$E657,AG$10:AG$631)</f>
        <v>280</v>
      </c>
      <c r="AH657" s="78">
        <f>SUMIF($BN$10:$BN$631,$E657,AH$10:AH$631)</f>
        <v>12</v>
      </c>
      <c r="AI657" s="108">
        <f>SUMIF($BN$10:$BN$631,$E657,AI$10:AI$631)</f>
        <v>14700000</v>
      </c>
      <c r="AJ657" s="108">
        <f>SUMIF($BN$10:$BN$631,$E657,AJ$10:AJ$631)</f>
        <v>3150000</v>
      </c>
      <c r="AK657" s="108">
        <f>SUMIF($BN$10:$BN$631,$E657,AK$10:AK$631)</f>
        <v>2100000</v>
      </c>
      <c r="AL657" s="108">
        <f>SUMIF($BN$10:$BN$631,$E657,AL$10:AL$631)</f>
        <v>10500000</v>
      </c>
      <c r="AM657" s="108">
        <f>SUMIF($BN$10:$BN$631,$E657,AM$10:AM$631)</f>
        <v>1050000</v>
      </c>
      <c r="AN657" s="78">
        <f>SUMIF($BN$10:$BN$631,$E657,AN$10:AN$631)</f>
        <v>1357.5</v>
      </c>
      <c r="AO657" s="78">
        <f>SUMIF($BN$10:$BN$631,$E657,AO$10:AO$631)</f>
        <v>1920.4</v>
      </c>
      <c r="AP657" s="78">
        <f>SUMIF($BN$10:$BN$631,$E657,AP$10:AP$631)</f>
        <v>43.2</v>
      </c>
      <c r="AQ657" s="108">
        <f>SUMIF($BN$10:$BN$631,$E657,AQ$10:AQ$631)</f>
        <v>87445700</v>
      </c>
      <c r="AR657" s="108">
        <f>SUMIF($BN$10:$BN$631,$E657,AR$10:AR$631)</f>
        <v>0</v>
      </c>
      <c r="AS657" s="108">
        <f>SUMIF($BN$10:$BN$631,$E657,AS$10:AS$631)</f>
        <v>8430199</v>
      </c>
      <c r="AT657" s="108">
        <f>SUMIF($BN$10:$BN$631,$E657,AT$10:AT$631)</f>
        <v>0</v>
      </c>
      <c r="AU657" s="108">
        <f>SUMIF($BN$10:$BN$631,$E657,AU$10:AU$631)</f>
        <v>0</v>
      </c>
      <c r="AV657" s="108">
        <f>SUMIF($BN$10:$BN$631,$E657,AV$10:AV$631)</f>
        <v>83908188</v>
      </c>
      <c r="AW657" s="108">
        <f>SUMIF($BN$10:$BN$631,$E657,AW$10:AW$631)</f>
        <v>4892687</v>
      </c>
      <c r="AX657" s="108">
        <f>SUMIF($BN$10:$BN$631,$E657,AX$10:AX$631)</f>
        <v>0</v>
      </c>
      <c r="AY657" s="108">
        <f>SUMIF($BN$10:$BN$631,$E657,AY$10:AY$631)</f>
        <v>4000000</v>
      </c>
      <c r="AZ657" s="108">
        <f>SUMIF($BN$10:$BN$631,$E657,AZ$10:AZ$631)</f>
        <v>0</v>
      </c>
      <c r="BA657" s="108">
        <f>SUMIF($BN$10:$BN$631,$E657,BA$10:BA$631)</f>
        <v>4000000</v>
      </c>
      <c r="BB657" s="108">
        <f>SUMIF($BN$10:$BN$631,$E657,BB$10:BB$631)</f>
        <v>106971188</v>
      </c>
      <c r="BC657" s="108">
        <f>SUMIF($BN$10:$BN$631,$E657,BC$10:BC$631)</f>
        <v>5942687</v>
      </c>
      <c r="BD657" s="108">
        <f>SUMIF($BN$10:$BN$631,$E657,BD$10:BD$631)</f>
        <v>0</v>
      </c>
      <c r="BE657" s="108">
        <f>SUMIF($BN$10:$BN$631,$E657,BE$10:BE$631)</f>
        <v>106971188</v>
      </c>
      <c r="BF657" s="108">
        <f>SUMIF($BN$10:$BN$631,$E657,BF$10:BF$631)</f>
        <v>5942687</v>
      </c>
      <c r="BG657" s="78">
        <f>SUMIF($BN$10:$BN$631,$E657,BG$10:BG$631)</f>
        <v>1357.5</v>
      </c>
      <c r="BH657" s="78">
        <f>SUMIF($BN$10:$BN$631,$E657,BH$10:BH$631)</f>
        <v>2113.6</v>
      </c>
      <c r="BI657" s="78">
        <f>SUMIF($BN$10:$BN$631,$E657,BI$10:BI$631)</f>
        <v>761.40000000000009</v>
      </c>
      <c r="BJ657" s="111">
        <f t="shared" ref="BJ657" si="78">IFERROR(IF(BI657=0,0,(BI657/BG657)*100),0)</f>
        <v>56.088397790055254</v>
      </c>
      <c r="BK657" s="78">
        <f>SUMIF($BN$10:$BN$631,$E657,BK$10:BK$631)</f>
        <v>2100.6</v>
      </c>
      <c r="BL657" s="78">
        <f>SUMIF($BN$10:$BN$631,$E657,BL$10:BL$631)</f>
        <v>749.40000000000009</v>
      </c>
      <c r="BM657" s="111">
        <f t="shared" ref="BM657" si="79">IFERROR(IF(BL657=0,0,(BL657/BG657)*100),0)</f>
        <v>55.204419889502766</v>
      </c>
      <c r="BN657" s="126">
        <f>(BH657)/COUNTIF($BN$10:$BN$633,E657)</f>
        <v>352.26666666666665</v>
      </c>
      <c r="BO657" s="81">
        <f>(BH657)/COUNTIF($BN$10:$BN$633,E657)</f>
        <v>352.26666666666665</v>
      </c>
      <c r="BP657" s="82">
        <f>(H657+L657+P657+T657+W657+Z657+AI657+AQ657+AY657)/COUNTIF($BN$10:$BN$633,E657)</f>
        <v>20196616.666666668</v>
      </c>
    </row>
    <row r="658" spans="5:68" ht="23.25" customHeight="1">
      <c r="E658" s="55" t="s">
        <v>1313</v>
      </c>
      <c r="F658" s="56" t="s">
        <v>1206</v>
      </c>
      <c r="G658" s="83">
        <f>SUMIF($BN$10:$BN$631,$E658,G$10:G$631)</f>
        <v>0</v>
      </c>
      <c r="H658" s="99">
        <f>SUMIF($BN$10:$BN$631,$E658,H$10:H$631)</f>
        <v>0</v>
      </c>
      <c r="I658" s="99">
        <f>SUMIF($BN$10:$BN$631,$E658,I$10:I$631)</f>
        <v>0</v>
      </c>
      <c r="J658" s="99">
        <f>SUMIF($BN$10:$BN$631,$E658,J$10:J$631)</f>
        <v>0</v>
      </c>
      <c r="K658" s="83">
        <f>SUMIF($BN$10:$BN$631,$E658,K$10:K$631)</f>
        <v>0</v>
      </c>
      <c r="L658" s="99">
        <f>SUMIF($BN$10:$BN$631,$E658,L$10:L$631)</f>
        <v>0</v>
      </c>
      <c r="M658" s="99">
        <f>SUMIF($BN$10:$BN$631,$E658,M$10:M$631)</f>
        <v>0</v>
      </c>
      <c r="N658" s="99">
        <f>SUMIF($BN$10:$BN$631,$E658,N$10:N$631)</f>
        <v>0</v>
      </c>
      <c r="O658" s="83">
        <f>SUMIF($BN$10:$BN$631,$E658,O$10:O$631)</f>
        <v>197.1</v>
      </c>
      <c r="P658" s="99">
        <f>SUMIF($BN$10:$BN$631,$E658,P$10:P$631)</f>
        <v>20202750</v>
      </c>
      <c r="Q658" s="99">
        <f>SUMIF($BN$10:$BN$631,$E658,Q$10:Q$631)</f>
        <v>0</v>
      </c>
      <c r="R658" s="99">
        <f>SUMIF($BN$10:$BN$631,$E658,R$10:R$631)</f>
        <v>20202750</v>
      </c>
      <c r="S658" s="83">
        <f>SUMIF($BN$10:$BN$631,$E658,S$10:S$631)</f>
        <v>106.29999999999998</v>
      </c>
      <c r="T658" s="99">
        <f>SUMIF($BN$10:$BN$631,$E658,T$10:T$631)</f>
        <v>10895750</v>
      </c>
      <c r="U658" s="99">
        <f>SUMIF($BN$10:$BN$631,$E658,U$10:U$631)</f>
        <v>0</v>
      </c>
      <c r="V658" s="99">
        <f>SUMIF($BN$10:$BN$631,$E658,V$10:V$631)</f>
        <v>10895750</v>
      </c>
      <c r="W658" s="99">
        <f>SUMIF($BN$10:$BN$631,$E658,W$10:W$631)</f>
        <v>0</v>
      </c>
      <c r="X658" s="99">
        <f>SUMIF($BN$10:$BN$631,$E658,X$10:X$631)</f>
        <v>0</v>
      </c>
      <c r="Y658" s="99">
        <f>SUMIF($BN$10:$BN$631,$E658,Y$10:Y$631)</f>
        <v>0</v>
      </c>
      <c r="Z658" s="99">
        <f>SUMIF($BN$10:$BN$631,$E658,Z$10:Z$631)</f>
        <v>1486000</v>
      </c>
      <c r="AA658" s="99">
        <f>SUMIF($BN$10:$BN$631,$E658,AA$10:AA$631)</f>
        <v>0</v>
      </c>
      <c r="AB658" s="99">
        <f>SUMIF($BN$10:$BN$631,$E658,AB$10:AB$631)</f>
        <v>1486000</v>
      </c>
      <c r="AC658" s="99">
        <f>SUMIF($BN$10:$BN$631,$E658,AC$10:AC$631)</f>
        <v>264</v>
      </c>
      <c r="AD658" s="83">
        <f>SUMIF($BN$10:$BN$631,$E658,AD$10:AD$631)</f>
        <v>16</v>
      </c>
      <c r="AE658" s="99">
        <f>SUMIF($BN$10:$BN$631,$E658,AE$10:AE$631)</f>
        <v>0</v>
      </c>
      <c r="AF658" s="83">
        <f>SUMIF($BN$10:$BN$631,$E658,AF$10:AF$631)</f>
        <v>0</v>
      </c>
      <c r="AG658" s="99">
        <f>SUMIF($BN$10:$BN$631,$E658,AG$10:AG$631)</f>
        <v>264</v>
      </c>
      <c r="AH658" s="83">
        <f>SUMIF($BN$10:$BN$631,$E658,AH$10:AH$631)</f>
        <v>16</v>
      </c>
      <c r="AI658" s="109">
        <f>SUMIF($BN$10:$BN$631,$E658,AI$10:AI$631)</f>
        <v>14100000</v>
      </c>
      <c r="AJ658" s="109">
        <f>SUMIF($BN$10:$BN$631,$E658,AJ$10:AJ$631)</f>
        <v>0</v>
      </c>
      <c r="AK658" s="109">
        <f>SUMIF($BN$10:$BN$631,$E658,AK$10:AK$631)</f>
        <v>4100000</v>
      </c>
      <c r="AL658" s="109">
        <f>SUMIF($BN$10:$BN$631,$E658,AL$10:AL$631)</f>
        <v>10000000</v>
      </c>
      <c r="AM658" s="109">
        <f>SUMIF($BN$10:$BN$631,$E658,AM$10:AM$631)</f>
        <v>0</v>
      </c>
      <c r="AN658" s="83">
        <f>SUMIF($BN$10:$BN$631,$E658,AN$10:AN$631)</f>
        <v>990</v>
      </c>
      <c r="AO658" s="83">
        <f>SUMIF($BN$10:$BN$631,$E658,AO$10:AO$631)</f>
        <v>661.85</v>
      </c>
      <c r="AP658" s="83">
        <f>SUMIF($BN$10:$BN$631,$E658,AP$10:AP$631)</f>
        <v>655</v>
      </c>
      <c r="AQ658" s="108">
        <f>SUMIF($BN$10:$BN$631,$E658,AQ$10:AQ$631)</f>
        <v>51855325</v>
      </c>
      <c r="AR658" s="109">
        <f>SUMIF($BN$10:$BN$631,$E658,AR$10:AR$631)</f>
        <v>0</v>
      </c>
      <c r="AS658" s="109">
        <f>SUMIF($BN$10:$BN$631,$E658,AS$10:AS$631)</f>
        <v>0</v>
      </c>
      <c r="AT658" s="109">
        <f>SUMIF($BN$10:$BN$631,$E658,AT$10:AT$631)</f>
        <v>0</v>
      </c>
      <c r="AU658" s="109">
        <f>SUMIF($BN$10:$BN$631,$E658,AU$10:AU$631)</f>
        <v>0</v>
      </c>
      <c r="AV658" s="109">
        <f>SUMIF($BN$10:$BN$631,$E658,AV$10:AV$631)</f>
        <v>51855325</v>
      </c>
      <c r="AW658" s="109">
        <f>SUMIF($BN$10:$BN$631,$E658,AW$10:AW$631)</f>
        <v>0</v>
      </c>
      <c r="AX658" s="109">
        <f>SUMIF($BN$10:$BN$631,$E658,AX$10:AX$631)</f>
        <v>0</v>
      </c>
      <c r="AY658" s="109">
        <f>SUMIF($BN$10:$BN$631,$E658,AY$10:AY$631)</f>
        <v>0</v>
      </c>
      <c r="AZ658" s="109">
        <f>SUMIF($BN$10:$BN$631,$E658,AZ$10:AZ$631)</f>
        <v>0</v>
      </c>
      <c r="BA658" s="109">
        <f>SUMIF($BN$10:$BN$631,$E658,BA$10:BA$631)</f>
        <v>0</v>
      </c>
      <c r="BB658" s="109">
        <f>SUMIF($BN$10:$BN$631,$E658,BB$10:BB$631)</f>
        <v>74237075</v>
      </c>
      <c r="BC658" s="109">
        <f>SUMIF($BN$10:$BN$631,$E658,BC$10:BC$631)</f>
        <v>0</v>
      </c>
      <c r="BD658" s="109">
        <f>SUMIF($BN$10:$BN$631,$E658,BD$10:BD$631)</f>
        <v>0</v>
      </c>
      <c r="BE658" s="109">
        <f>SUMIF($BN$10:$BN$631,$E658,BE$10:BE$631)</f>
        <v>74237075</v>
      </c>
      <c r="BF658" s="109">
        <f>SUMIF($BN$10:$BN$631,$E658,BF$10:BF$631)</f>
        <v>0</v>
      </c>
      <c r="BG658" s="83">
        <f>SUMIF($BN$10:$BN$631,$E658,BG$10:BG$631)</f>
        <v>990</v>
      </c>
      <c r="BH658" s="83">
        <f>SUMIF($BN$10:$BN$631,$E658,BH$10:BH$631)</f>
        <v>1636.25</v>
      </c>
      <c r="BI658" s="78">
        <f>SUMIF($BN$10:$BN$631,$E658,BI$10:BI$631)</f>
        <v>646.25</v>
      </c>
      <c r="BJ658" s="111">
        <f t="shared" ref="BJ658:BJ721" si="80">IFERROR(IF(BI658=0,0,(BI658/BG658)*100),0)</f>
        <v>65.277777777777786</v>
      </c>
      <c r="BK658" s="78">
        <f>SUMIF($BN$10:$BN$631,$E658,BK$10:BK$631)</f>
        <v>1620.25</v>
      </c>
      <c r="BL658" s="78">
        <f>SUMIF($BN$10:$BN$631,$E658,BL$10:BL$631)</f>
        <v>630.25</v>
      </c>
      <c r="BM658" s="111">
        <f t="shared" ref="BM658:BM721" si="81">IFERROR(IF(BL658=0,0,(BL658/BG658)*100),0)</f>
        <v>63.661616161616166</v>
      </c>
      <c r="BN658" s="127">
        <f>(BH658)/COUNTIF($BN$10:$BN$633,E658)</f>
        <v>409.0625</v>
      </c>
      <c r="BO658" s="81">
        <f>(BH658)/COUNTIF($BN$10:$BN$633,E658)</f>
        <v>409.0625</v>
      </c>
      <c r="BP658" s="85">
        <f>(H658+L658+P658+T658+W658+Z658+AI658+AQ658+AY658)/COUNTIF($BN$10:$BN$633,E658)</f>
        <v>24634956.25</v>
      </c>
    </row>
    <row r="659" spans="5:68" ht="23.25" customHeight="1">
      <c r="E659" s="55" t="s">
        <v>1314</v>
      </c>
      <c r="F659" s="56" t="s">
        <v>1207</v>
      </c>
      <c r="G659" s="83">
        <f>SUMIF($BN$10:$BN$631,$E659,G$10:G$631)</f>
        <v>0</v>
      </c>
      <c r="H659" s="99">
        <f>SUMIF($BN$10:$BN$631,$E659,H$10:H$631)</f>
        <v>0</v>
      </c>
      <c r="I659" s="99">
        <f>SUMIF($BN$10:$BN$631,$E659,I$10:I$631)</f>
        <v>0</v>
      </c>
      <c r="J659" s="99">
        <f>SUMIF($BN$10:$BN$631,$E659,J$10:J$631)</f>
        <v>0</v>
      </c>
      <c r="K659" s="83">
        <f>SUMIF($BN$10:$BN$631,$E659,K$10:K$631)</f>
        <v>17.100000000000001</v>
      </c>
      <c r="L659" s="99">
        <f>SUMIF($BN$10:$BN$631,$E659,L$10:L$631)</f>
        <v>1752750</v>
      </c>
      <c r="M659" s="99">
        <f>SUMIF($BN$10:$BN$631,$E659,M$10:M$631)</f>
        <v>0</v>
      </c>
      <c r="N659" s="99">
        <f>SUMIF($BN$10:$BN$631,$E659,N$10:N$631)</f>
        <v>1752750</v>
      </c>
      <c r="O659" s="83">
        <f>SUMIF($BN$10:$BN$631,$E659,O$10:O$631)</f>
        <v>210.7</v>
      </c>
      <c r="P659" s="99">
        <f>SUMIF($BN$10:$BN$631,$E659,P$10:P$631)</f>
        <v>21596750</v>
      </c>
      <c r="Q659" s="99">
        <f>SUMIF($BN$10:$BN$631,$E659,Q$10:Q$631)</f>
        <v>9541611</v>
      </c>
      <c r="R659" s="99">
        <f>SUMIF($BN$10:$BN$631,$E659,R$10:R$631)</f>
        <v>12055139</v>
      </c>
      <c r="S659" s="83">
        <f>SUMIF($BN$10:$BN$631,$E659,S$10:S$631)</f>
        <v>30.1</v>
      </c>
      <c r="T659" s="99">
        <f>SUMIF($BN$10:$BN$631,$E659,T$10:T$631)</f>
        <v>3085250</v>
      </c>
      <c r="U659" s="99">
        <f>SUMIF($BN$10:$BN$631,$E659,U$10:U$631)</f>
        <v>0</v>
      </c>
      <c r="V659" s="99">
        <f>SUMIF($BN$10:$BN$631,$E659,V$10:V$631)</f>
        <v>3085250</v>
      </c>
      <c r="W659" s="99">
        <f>SUMIF($BN$10:$BN$631,$E659,W$10:W$631)</f>
        <v>0</v>
      </c>
      <c r="X659" s="99">
        <f>SUMIF($BN$10:$BN$631,$E659,X$10:X$631)</f>
        <v>0</v>
      </c>
      <c r="Y659" s="99">
        <f>SUMIF($BN$10:$BN$631,$E659,Y$10:Y$631)</f>
        <v>0</v>
      </c>
      <c r="Z659" s="99">
        <f>SUMIF($BN$10:$BN$631,$E659,Z$10:Z$631)</f>
        <v>1273000</v>
      </c>
      <c r="AA659" s="99">
        <f>SUMIF($BN$10:$BN$631,$E659,AA$10:AA$631)</f>
        <v>119500</v>
      </c>
      <c r="AB659" s="99">
        <f>SUMIF($BN$10:$BN$631,$E659,AB$10:AB$631)</f>
        <v>1153500</v>
      </c>
      <c r="AC659" s="99">
        <f>SUMIF($BN$10:$BN$631,$E659,AC$10:AC$631)</f>
        <v>540</v>
      </c>
      <c r="AD659" s="83">
        <f>SUMIF($BN$10:$BN$631,$E659,AD$10:AD$631)</f>
        <v>31</v>
      </c>
      <c r="AE659" s="99">
        <f>SUMIF($BN$10:$BN$631,$E659,AE$10:AE$631)</f>
        <v>72</v>
      </c>
      <c r="AF659" s="83">
        <f>SUMIF($BN$10:$BN$631,$E659,AF$10:AF$631)</f>
        <v>4</v>
      </c>
      <c r="AG659" s="99">
        <f>SUMIF($BN$10:$BN$631,$E659,AG$10:AG$631)</f>
        <v>468</v>
      </c>
      <c r="AH659" s="83">
        <f>SUMIF($BN$10:$BN$631,$E659,AH$10:AH$631)</f>
        <v>27</v>
      </c>
      <c r="AI659" s="109">
        <f>SUMIF($BN$10:$BN$631,$E659,AI$10:AI$631)</f>
        <v>24200000</v>
      </c>
      <c r="AJ659" s="109">
        <f>SUMIF($BN$10:$BN$631,$E659,AJ$10:AJ$631)</f>
        <v>2750000</v>
      </c>
      <c r="AK659" s="109">
        <f>SUMIF($BN$10:$BN$631,$E659,AK$10:AK$631)</f>
        <v>8650000</v>
      </c>
      <c r="AL659" s="109">
        <f>SUMIF($BN$10:$BN$631,$E659,AL$10:AL$631)</f>
        <v>12800000</v>
      </c>
      <c r="AM659" s="109">
        <f>SUMIF($BN$10:$BN$631,$E659,AM$10:AM$631)</f>
        <v>0</v>
      </c>
      <c r="AN659" s="83">
        <f>SUMIF($BN$10:$BN$631,$E659,AN$10:AN$631)</f>
        <v>1402.5</v>
      </c>
      <c r="AO659" s="83">
        <f>SUMIF($BN$10:$BN$631,$E659,AO$10:AO$631)</f>
        <v>1316</v>
      </c>
      <c r="AP659" s="83">
        <f>SUMIF($BN$10:$BN$631,$E659,AP$10:AP$631)</f>
        <v>304</v>
      </c>
      <c r="AQ659" s="108">
        <f>SUMIF($BN$10:$BN$631,$E659,AQ$10:AQ$631)</f>
        <v>41689350</v>
      </c>
      <c r="AR659" s="109">
        <f>SUMIF($BN$10:$BN$631,$E659,AR$10:AR$631)</f>
        <v>0</v>
      </c>
      <c r="AS659" s="109">
        <f>SUMIF($BN$10:$BN$631,$E659,AS$10:AS$631)</f>
        <v>6257989</v>
      </c>
      <c r="AT659" s="109">
        <f>SUMIF($BN$10:$BN$631,$E659,AT$10:AT$631)</f>
        <v>0</v>
      </c>
      <c r="AU659" s="109">
        <f>SUMIF($BN$10:$BN$631,$E659,AU$10:AU$631)</f>
        <v>752500</v>
      </c>
      <c r="AV659" s="109">
        <f>SUMIF($BN$10:$BN$631,$E659,AV$10:AV$631)</f>
        <v>35931850</v>
      </c>
      <c r="AW659" s="109">
        <f>SUMIF($BN$10:$BN$631,$E659,AW$10:AW$631)</f>
        <v>1252989</v>
      </c>
      <c r="AX659" s="109">
        <f>SUMIF($BN$10:$BN$631,$E659,AX$10:AX$631)</f>
        <v>0</v>
      </c>
      <c r="AY659" s="109">
        <f>SUMIF($BN$10:$BN$631,$E659,AY$10:AY$631)</f>
        <v>0</v>
      </c>
      <c r="AZ659" s="109">
        <f>SUMIF($BN$10:$BN$631,$E659,AZ$10:AZ$631)</f>
        <v>0</v>
      </c>
      <c r="BA659" s="109">
        <f>SUMIF($BN$10:$BN$631,$E659,BA$10:BA$631)</f>
        <v>0</v>
      </c>
      <c r="BB659" s="109">
        <f>SUMIF($BN$10:$BN$631,$E659,BB$10:BB$631)</f>
        <v>54723350</v>
      </c>
      <c r="BC659" s="109">
        <f>SUMIF($BN$10:$BN$631,$E659,BC$10:BC$631)</f>
        <v>1252989</v>
      </c>
      <c r="BD659" s="109">
        <f>SUMIF($BN$10:$BN$631,$E659,BD$10:BD$631)</f>
        <v>0</v>
      </c>
      <c r="BE659" s="109">
        <f>SUMIF($BN$10:$BN$631,$E659,BE$10:BE$631)</f>
        <v>54290850</v>
      </c>
      <c r="BF659" s="109">
        <f>SUMIF($BN$10:$BN$631,$E659,BF$10:BF$631)</f>
        <v>820489</v>
      </c>
      <c r="BG659" s="83">
        <f>SUMIF($BN$10:$BN$631,$E659,BG$10:BG$631)</f>
        <v>1402.5</v>
      </c>
      <c r="BH659" s="83">
        <f>SUMIF($BN$10:$BN$631,$E659,BH$10:BH$631)</f>
        <v>1908.8999999999999</v>
      </c>
      <c r="BI659" s="78">
        <f>SUMIF($BN$10:$BN$631,$E659,BI$10:BI$631)</f>
        <v>506.39999999999992</v>
      </c>
      <c r="BJ659" s="111">
        <f t="shared" si="80"/>
        <v>36.106951871657749</v>
      </c>
      <c r="BK659" s="78">
        <f>SUMIF($BN$10:$BN$631,$E659,BK$10:BK$631)</f>
        <v>1877.8999999999999</v>
      </c>
      <c r="BL659" s="78">
        <f>SUMIF($BN$10:$BN$631,$E659,BL$10:BL$631)</f>
        <v>475.39999999999992</v>
      </c>
      <c r="BM659" s="111">
        <f t="shared" si="81"/>
        <v>33.896613190730832</v>
      </c>
      <c r="BN659" s="127">
        <f>(BH659)/COUNTIF($BN$10:$BN$633,E659)</f>
        <v>272.7</v>
      </c>
      <c r="BO659" s="81">
        <f>(BH659)/COUNTIF($BN$10:$BN$633,E659)</f>
        <v>272.7</v>
      </c>
      <c r="BP659" s="85">
        <f>(H659+L659+P659+T659+W659+Z659+AI659+AQ659+AY659)/COUNTIF($BN$10:$BN$633,E659)</f>
        <v>13371014.285714285</v>
      </c>
    </row>
    <row r="660" spans="5:68" ht="23.25" customHeight="1">
      <c r="E660" s="55" t="s">
        <v>1315</v>
      </c>
      <c r="F660" s="56" t="s">
        <v>1209</v>
      </c>
      <c r="G660" s="83">
        <f>SUMIF($BN$10:$BN$631,$E660,G$10:G$631)</f>
        <v>0</v>
      </c>
      <c r="H660" s="99">
        <f>SUMIF($BN$10:$BN$631,$E660,H$10:H$631)</f>
        <v>0</v>
      </c>
      <c r="I660" s="99">
        <f>SUMIF($BN$10:$BN$631,$E660,I$10:I$631)</f>
        <v>0</v>
      </c>
      <c r="J660" s="99">
        <f>SUMIF($BN$10:$BN$631,$E660,J$10:J$631)</f>
        <v>0</v>
      </c>
      <c r="K660" s="83">
        <f>SUMIF($BN$10:$BN$631,$E660,K$10:K$631)</f>
        <v>51</v>
      </c>
      <c r="L660" s="99">
        <f>SUMIF($BN$10:$BN$631,$E660,L$10:L$631)</f>
        <v>5227500</v>
      </c>
      <c r="M660" s="99">
        <f>SUMIF($BN$10:$BN$631,$E660,M$10:M$631)</f>
        <v>0</v>
      </c>
      <c r="N660" s="99">
        <f>SUMIF($BN$10:$BN$631,$E660,N$10:N$631)</f>
        <v>5227500</v>
      </c>
      <c r="O660" s="83">
        <f>SUMIF($BN$10:$BN$631,$E660,O$10:O$631)</f>
        <v>166.3</v>
      </c>
      <c r="P660" s="99">
        <f>SUMIF($BN$10:$BN$631,$E660,P$10:P$631)</f>
        <v>17045750</v>
      </c>
      <c r="Q660" s="99">
        <f>SUMIF($BN$10:$BN$631,$E660,Q$10:Q$631)</f>
        <v>0</v>
      </c>
      <c r="R660" s="99">
        <f>SUMIF($BN$10:$BN$631,$E660,R$10:R$631)</f>
        <v>17045750</v>
      </c>
      <c r="S660" s="83">
        <f>SUMIF($BN$10:$BN$631,$E660,S$10:S$631)</f>
        <v>0</v>
      </c>
      <c r="T660" s="99">
        <f>SUMIF($BN$10:$BN$631,$E660,T$10:T$631)</f>
        <v>0</v>
      </c>
      <c r="U660" s="99">
        <f>SUMIF($BN$10:$BN$631,$E660,U$10:U$631)</f>
        <v>0</v>
      </c>
      <c r="V660" s="99">
        <f>SUMIF($BN$10:$BN$631,$E660,V$10:V$631)</f>
        <v>0</v>
      </c>
      <c r="W660" s="99">
        <f>SUMIF($BN$10:$BN$631,$E660,W$10:W$631)</f>
        <v>0</v>
      </c>
      <c r="X660" s="99">
        <f>SUMIF($BN$10:$BN$631,$E660,X$10:X$631)</f>
        <v>0</v>
      </c>
      <c r="Y660" s="99">
        <f>SUMIF($BN$10:$BN$631,$E660,Y$10:Y$631)</f>
        <v>0</v>
      </c>
      <c r="Z660" s="99">
        <f>SUMIF($BN$10:$BN$631,$E660,Z$10:Z$631)</f>
        <v>520500</v>
      </c>
      <c r="AA660" s="99">
        <f>SUMIF($BN$10:$BN$631,$E660,AA$10:AA$631)</f>
        <v>0</v>
      </c>
      <c r="AB660" s="99">
        <f>SUMIF($BN$10:$BN$631,$E660,AB$10:AB$631)</f>
        <v>520500</v>
      </c>
      <c r="AC660" s="99">
        <f>SUMIF($BN$10:$BN$631,$E660,AC$10:AC$631)</f>
        <v>444</v>
      </c>
      <c r="AD660" s="83">
        <f>SUMIF($BN$10:$BN$631,$E660,AD$10:AD$631)</f>
        <v>19</v>
      </c>
      <c r="AE660" s="99">
        <f>SUMIF($BN$10:$BN$631,$E660,AE$10:AE$631)</f>
        <v>0</v>
      </c>
      <c r="AF660" s="83">
        <f>SUMIF($BN$10:$BN$631,$E660,AF$10:AF$631)</f>
        <v>0</v>
      </c>
      <c r="AG660" s="99">
        <f>SUMIF($BN$10:$BN$631,$E660,AG$10:AG$631)</f>
        <v>444</v>
      </c>
      <c r="AH660" s="83">
        <f>SUMIF($BN$10:$BN$631,$E660,AH$10:AH$631)</f>
        <v>19</v>
      </c>
      <c r="AI660" s="109">
        <f>SUMIF($BN$10:$BN$631,$E660,AI$10:AI$631)</f>
        <v>22800000</v>
      </c>
      <c r="AJ660" s="109">
        <f>SUMIF($BN$10:$BN$631,$E660,AJ$10:AJ$631)</f>
        <v>0</v>
      </c>
      <c r="AK660" s="109">
        <f>SUMIF($BN$10:$BN$631,$E660,AK$10:AK$631)</f>
        <v>10250000</v>
      </c>
      <c r="AL660" s="109">
        <f>SUMIF($BN$10:$BN$631,$E660,AL$10:AL$631)</f>
        <v>12550000</v>
      </c>
      <c r="AM660" s="109">
        <f>SUMIF($BN$10:$BN$631,$E660,AM$10:AM$631)</f>
        <v>0</v>
      </c>
      <c r="AN660" s="83">
        <f>SUMIF($BN$10:$BN$631,$E660,AN$10:AN$631)</f>
        <v>882.5</v>
      </c>
      <c r="AO660" s="83">
        <f>SUMIF($BN$10:$BN$631,$E660,AO$10:AO$631)</f>
        <v>1442.1999999999998</v>
      </c>
      <c r="AP660" s="83">
        <f>SUMIF($BN$10:$BN$631,$E660,AP$10:AP$631)</f>
        <v>258.89999999999998</v>
      </c>
      <c r="AQ660" s="108">
        <f>SUMIF($BN$10:$BN$631,$E660,AQ$10:AQ$631)</f>
        <v>126122600</v>
      </c>
      <c r="AR660" s="109">
        <f>SUMIF($BN$10:$BN$631,$E660,AR$10:AR$631)</f>
        <v>0</v>
      </c>
      <c r="AS660" s="109">
        <f>SUMIF($BN$10:$BN$631,$E660,AS$10:AS$631)</f>
        <v>0</v>
      </c>
      <c r="AT660" s="109">
        <f>SUMIF($BN$10:$BN$631,$E660,AT$10:AT$631)</f>
        <v>0</v>
      </c>
      <c r="AU660" s="109">
        <f>SUMIF($BN$10:$BN$631,$E660,AU$10:AU$631)</f>
        <v>0</v>
      </c>
      <c r="AV660" s="109">
        <f>SUMIF($BN$10:$BN$631,$E660,AV$10:AV$631)</f>
        <v>126122600</v>
      </c>
      <c r="AW660" s="109">
        <f>SUMIF($BN$10:$BN$631,$E660,AW$10:AW$631)</f>
        <v>0</v>
      </c>
      <c r="AX660" s="109">
        <f>SUMIF($BN$10:$BN$631,$E660,AX$10:AX$631)</f>
        <v>0</v>
      </c>
      <c r="AY660" s="109">
        <f>SUMIF($BN$10:$BN$631,$E660,AY$10:AY$631)</f>
        <v>0</v>
      </c>
      <c r="AZ660" s="109">
        <f>SUMIF($BN$10:$BN$631,$E660,AZ$10:AZ$631)</f>
        <v>0</v>
      </c>
      <c r="BA660" s="109">
        <f>SUMIF($BN$10:$BN$631,$E660,BA$10:BA$631)</f>
        <v>0</v>
      </c>
      <c r="BB660" s="109">
        <f>SUMIF($BN$10:$BN$631,$E660,BB$10:BB$631)</f>
        <v>144420600</v>
      </c>
      <c r="BC660" s="109">
        <f>SUMIF($BN$10:$BN$631,$E660,BC$10:BC$631)</f>
        <v>0</v>
      </c>
      <c r="BD660" s="109">
        <f>SUMIF($BN$10:$BN$631,$E660,BD$10:BD$631)</f>
        <v>0</v>
      </c>
      <c r="BE660" s="109">
        <f>SUMIF($BN$10:$BN$631,$E660,BE$10:BE$631)</f>
        <v>144420600</v>
      </c>
      <c r="BF660" s="109">
        <f>SUMIF($BN$10:$BN$631,$E660,BF$10:BF$631)</f>
        <v>0</v>
      </c>
      <c r="BG660" s="83">
        <f>SUMIF($BN$10:$BN$631,$E660,BG$10:BG$631)</f>
        <v>882.5</v>
      </c>
      <c r="BH660" s="83">
        <f>SUMIF($BN$10:$BN$631,$E660,BH$10:BH$631)</f>
        <v>1937.3999999999999</v>
      </c>
      <c r="BI660" s="78">
        <f>SUMIF($BN$10:$BN$631,$E660,BI$10:BI$631)</f>
        <v>1054.9000000000001</v>
      </c>
      <c r="BJ660" s="111">
        <f t="shared" si="80"/>
        <v>119.53541076487252</v>
      </c>
      <c r="BK660" s="78">
        <f>SUMIF($BN$10:$BN$631,$E660,BK$10:BK$631)</f>
        <v>1918.3999999999999</v>
      </c>
      <c r="BL660" s="78">
        <f>SUMIF($BN$10:$BN$631,$E660,BL$10:BL$631)</f>
        <v>1035.9000000000001</v>
      </c>
      <c r="BM660" s="111">
        <f t="shared" si="81"/>
        <v>117.38243626062324</v>
      </c>
      <c r="BN660" s="127">
        <f>(BH660)/COUNTIF($BN$10:$BN$633,E660)</f>
        <v>322.89999999999998</v>
      </c>
      <c r="BO660" s="81">
        <f>(BH660)/COUNTIF($BN$10:$BN$633,E660)</f>
        <v>322.89999999999998</v>
      </c>
      <c r="BP660" s="85">
        <f>(H660+L660+P660+T660+W660+Z660+AI660+AQ660+AY660)/COUNTIF($BN$10:$BN$633,E660)</f>
        <v>28619391.666666668</v>
      </c>
    </row>
    <row r="661" spans="5:68" ht="23.25" customHeight="1">
      <c r="E661" s="55" t="s">
        <v>1316</v>
      </c>
      <c r="F661" s="56" t="s">
        <v>1210</v>
      </c>
      <c r="G661" s="83">
        <f>SUMIF($BN$10:$BN$631,$E661,G$10:G$631)</f>
        <v>0</v>
      </c>
      <c r="H661" s="99">
        <f>SUMIF($BN$10:$BN$631,$E661,H$10:H$631)</f>
        <v>0</v>
      </c>
      <c r="I661" s="99">
        <f>SUMIF($BN$10:$BN$631,$E661,I$10:I$631)</f>
        <v>0</v>
      </c>
      <c r="J661" s="99">
        <f>SUMIF($BN$10:$BN$631,$E661,J$10:J$631)</f>
        <v>0</v>
      </c>
      <c r="K661" s="83">
        <f>SUMIF($BN$10:$BN$631,$E661,K$10:K$631)</f>
        <v>0</v>
      </c>
      <c r="L661" s="99">
        <f>SUMIF($BN$10:$BN$631,$E661,L$10:L$631)</f>
        <v>0</v>
      </c>
      <c r="M661" s="99">
        <f>SUMIF($BN$10:$BN$631,$E661,M$10:M$631)</f>
        <v>0</v>
      </c>
      <c r="N661" s="99">
        <f>SUMIF($BN$10:$BN$631,$E661,N$10:N$631)</f>
        <v>0</v>
      </c>
      <c r="O661" s="83">
        <f>SUMIF($BN$10:$BN$631,$E661,O$10:O$631)</f>
        <v>287.2</v>
      </c>
      <c r="P661" s="99">
        <f>SUMIF($BN$10:$BN$631,$E661,P$10:P$631)</f>
        <v>29438000</v>
      </c>
      <c r="Q661" s="99">
        <f>SUMIF($BN$10:$BN$631,$E661,Q$10:Q$631)</f>
        <v>0</v>
      </c>
      <c r="R661" s="99">
        <f>SUMIF($BN$10:$BN$631,$E661,R$10:R$631)</f>
        <v>29438000</v>
      </c>
      <c r="S661" s="83">
        <f>SUMIF($BN$10:$BN$631,$E661,S$10:S$631)</f>
        <v>226.89999999999998</v>
      </c>
      <c r="T661" s="99">
        <f>SUMIF($BN$10:$BN$631,$E661,T$10:T$631)</f>
        <v>23257250</v>
      </c>
      <c r="U661" s="99">
        <f>SUMIF($BN$10:$BN$631,$E661,U$10:U$631)</f>
        <v>0</v>
      </c>
      <c r="V661" s="99">
        <f>SUMIF($BN$10:$BN$631,$E661,V$10:V$631)</f>
        <v>23257250</v>
      </c>
      <c r="W661" s="99">
        <f>SUMIF($BN$10:$BN$631,$E661,W$10:W$631)</f>
        <v>0</v>
      </c>
      <c r="X661" s="99">
        <f>SUMIF($BN$10:$BN$631,$E661,X$10:X$631)</f>
        <v>0</v>
      </c>
      <c r="Y661" s="99">
        <f>SUMIF($BN$10:$BN$631,$E661,Y$10:Y$631)</f>
        <v>0</v>
      </c>
      <c r="Z661" s="99">
        <f>SUMIF($BN$10:$BN$631,$E661,Z$10:Z$631)</f>
        <v>1137000</v>
      </c>
      <c r="AA661" s="99">
        <f>SUMIF($BN$10:$BN$631,$E661,AA$10:AA$631)</f>
        <v>0</v>
      </c>
      <c r="AB661" s="99">
        <f>SUMIF($BN$10:$BN$631,$E661,AB$10:AB$631)</f>
        <v>1137000</v>
      </c>
      <c r="AC661" s="99">
        <f>SUMIF($BN$10:$BN$631,$E661,AC$10:AC$631)</f>
        <v>780</v>
      </c>
      <c r="AD661" s="83">
        <f>SUMIF($BN$10:$BN$631,$E661,AD$10:AD$631)</f>
        <v>37</v>
      </c>
      <c r="AE661" s="99">
        <f>SUMIF($BN$10:$BN$631,$E661,AE$10:AE$631)</f>
        <v>20</v>
      </c>
      <c r="AF661" s="83">
        <f>SUMIF($BN$10:$BN$631,$E661,AF$10:AF$631)</f>
        <v>1</v>
      </c>
      <c r="AG661" s="99">
        <f>SUMIF($BN$10:$BN$631,$E661,AG$10:AG$631)</f>
        <v>760</v>
      </c>
      <c r="AH661" s="83">
        <f>SUMIF($BN$10:$BN$631,$E661,AH$10:AH$631)</f>
        <v>36</v>
      </c>
      <c r="AI661" s="109">
        <f>SUMIF($BN$10:$BN$631,$E661,AI$10:AI$631)</f>
        <v>39175000</v>
      </c>
      <c r="AJ661" s="109">
        <f>SUMIF($BN$10:$BN$631,$E661,AJ$10:AJ$631)</f>
        <v>0</v>
      </c>
      <c r="AK661" s="109">
        <f>SUMIF($BN$10:$BN$631,$E661,AK$10:AK$631)</f>
        <v>8650000</v>
      </c>
      <c r="AL661" s="109">
        <f>SUMIF($BN$10:$BN$631,$E661,AL$10:AL$631)</f>
        <v>30525000</v>
      </c>
      <c r="AM661" s="109">
        <f>SUMIF($BN$10:$BN$631,$E661,AM$10:AM$631)</f>
        <v>0</v>
      </c>
      <c r="AN661" s="83">
        <f>SUMIF($BN$10:$BN$631,$E661,AN$10:AN$631)</f>
        <v>1605</v>
      </c>
      <c r="AO661" s="83">
        <f>SUMIF($BN$10:$BN$631,$E661,AO$10:AO$631)</f>
        <v>1256.3499999999999</v>
      </c>
      <c r="AP661" s="83">
        <f>SUMIF($BN$10:$BN$631,$E661,AP$10:AP$631)</f>
        <v>885.60000000000014</v>
      </c>
      <c r="AQ661" s="108">
        <f>SUMIF($BN$10:$BN$631,$E661,AQ$10:AQ$631)</f>
        <v>88338475</v>
      </c>
      <c r="AR661" s="109">
        <f>SUMIF($BN$10:$BN$631,$E661,AR$10:AR$631)</f>
        <v>0</v>
      </c>
      <c r="AS661" s="109">
        <f>SUMIF($BN$10:$BN$631,$E661,AS$10:AS$631)</f>
        <v>0</v>
      </c>
      <c r="AT661" s="109">
        <f>SUMIF($BN$10:$BN$631,$E661,AT$10:AT$631)</f>
        <v>0</v>
      </c>
      <c r="AU661" s="109">
        <f>SUMIF($BN$10:$BN$631,$E661,AU$10:AU$631)</f>
        <v>0</v>
      </c>
      <c r="AV661" s="109">
        <f>SUMIF($BN$10:$BN$631,$E661,AV$10:AV$631)</f>
        <v>88338475</v>
      </c>
      <c r="AW661" s="109">
        <f>SUMIF($BN$10:$BN$631,$E661,AW$10:AW$631)</f>
        <v>0</v>
      </c>
      <c r="AX661" s="109">
        <f>SUMIF($BN$10:$BN$631,$E661,AX$10:AX$631)</f>
        <v>0</v>
      </c>
      <c r="AY661" s="109">
        <f>SUMIF($BN$10:$BN$631,$E661,AY$10:AY$631)</f>
        <v>4000000</v>
      </c>
      <c r="AZ661" s="109">
        <f>SUMIF($BN$10:$BN$631,$E661,AZ$10:AZ$631)</f>
        <v>0</v>
      </c>
      <c r="BA661" s="109">
        <f>SUMIF($BN$10:$BN$631,$E661,BA$10:BA$631)</f>
        <v>4000000</v>
      </c>
      <c r="BB661" s="109">
        <f>SUMIF($BN$10:$BN$631,$E661,BB$10:BB$631)</f>
        <v>147257725</v>
      </c>
      <c r="BC661" s="109">
        <f>SUMIF($BN$10:$BN$631,$E661,BC$10:BC$631)</f>
        <v>0</v>
      </c>
      <c r="BD661" s="109">
        <f>SUMIF($BN$10:$BN$631,$E661,BD$10:BD$631)</f>
        <v>0</v>
      </c>
      <c r="BE661" s="109">
        <f>SUMIF($BN$10:$BN$631,$E661,BE$10:BE$631)</f>
        <v>147257725</v>
      </c>
      <c r="BF661" s="109">
        <f>SUMIF($BN$10:$BN$631,$E661,BF$10:BF$631)</f>
        <v>0</v>
      </c>
      <c r="BG661" s="83">
        <f>SUMIF($BN$10:$BN$631,$E661,BG$10:BG$631)</f>
        <v>1605</v>
      </c>
      <c r="BH661" s="83">
        <f>SUMIF($BN$10:$BN$631,$E661,BH$10:BH$631)</f>
        <v>2693.0499999999997</v>
      </c>
      <c r="BI661" s="78">
        <f>SUMIF($BN$10:$BN$631,$E661,BI$10:BI$631)</f>
        <v>1088.0500000000002</v>
      </c>
      <c r="BJ661" s="111">
        <f t="shared" si="80"/>
        <v>67.791277258566979</v>
      </c>
      <c r="BK661" s="78">
        <f>SUMIF($BN$10:$BN$631,$E661,BK$10:BK$631)</f>
        <v>2656.0499999999997</v>
      </c>
      <c r="BL661" s="78">
        <f>SUMIF($BN$10:$BN$631,$E661,BL$10:BL$631)</f>
        <v>1051.0500000000002</v>
      </c>
      <c r="BM661" s="111">
        <f t="shared" si="81"/>
        <v>65.485981308411226</v>
      </c>
      <c r="BN661" s="127">
        <f>(BH661)/COUNTIF($BN$10:$BN$633,E661)</f>
        <v>336.63124999999997</v>
      </c>
      <c r="BO661" s="81">
        <f>(BH661)/COUNTIF($BN$10:$BN$633,E661)</f>
        <v>336.63124999999997</v>
      </c>
      <c r="BP661" s="85">
        <f>(H661+L661+P661+T661+W661+Z661+AI661+AQ661+AY661)/COUNTIF($BN$10:$BN$633,E661)</f>
        <v>23168215.625</v>
      </c>
    </row>
    <row r="662" spans="5:68" ht="23.25" customHeight="1">
      <c r="E662" s="55" t="s">
        <v>1317</v>
      </c>
      <c r="F662" s="56" t="s">
        <v>1211</v>
      </c>
      <c r="G662" s="83">
        <f>SUMIF($BN$10:$BN$631,$E662,G$10:G$631)</f>
        <v>0</v>
      </c>
      <c r="H662" s="99">
        <f>SUMIF($BN$10:$BN$631,$E662,H$10:H$631)</f>
        <v>0</v>
      </c>
      <c r="I662" s="99">
        <f>SUMIF($BN$10:$BN$631,$E662,I$10:I$631)</f>
        <v>0</v>
      </c>
      <c r="J662" s="99">
        <f>SUMIF($BN$10:$BN$631,$E662,J$10:J$631)</f>
        <v>0</v>
      </c>
      <c r="K662" s="83">
        <f>SUMIF($BN$10:$BN$631,$E662,K$10:K$631)</f>
        <v>0</v>
      </c>
      <c r="L662" s="99">
        <f>SUMIF($BN$10:$BN$631,$E662,L$10:L$631)</f>
        <v>0</v>
      </c>
      <c r="M662" s="99">
        <f>SUMIF($BN$10:$BN$631,$E662,M$10:M$631)</f>
        <v>0</v>
      </c>
      <c r="N662" s="99">
        <f>SUMIF($BN$10:$BN$631,$E662,N$10:N$631)</f>
        <v>0</v>
      </c>
      <c r="O662" s="83">
        <f>SUMIF($BN$10:$BN$631,$E662,O$10:O$631)</f>
        <v>165.7</v>
      </c>
      <c r="P662" s="99">
        <f>SUMIF($BN$10:$BN$631,$E662,P$10:P$631)</f>
        <v>16984250</v>
      </c>
      <c r="Q662" s="99">
        <f>SUMIF($BN$10:$BN$631,$E662,Q$10:Q$631)</f>
        <v>0</v>
      </c>
      <c r="R662" s="99">
        <f>SUMIF($BN$10:$BN$631,$E662,R$10:R$631)</f>
        <v>16984250</v>
      </c>
      <c r="S662" s="83">
        <f>SUMIF($BN$10:$BN$631,$E662,S$10:S$631)</f>
        <v>90.5</v>
      </c>
      <c r="T662" s="99">
        <f>SUMIF($BN$10:$BN$631,$E662,T$10:T$631)</f>
        <v>9276250</v>
      </c>
      <c r="U662" s="99">
        <f>SUMIF($BN$10:$BN$631,$E662,U$10:U$631)</f>
        <v>0</v>
      </c>
      <c r="V662" s="99">
        <f>SUMIF($BN$10:$BN$631,$E662,V$10:V$631)</f>
        <v>9276250</v>
      </c>
      <c r="W662" s="99">
        <f>SUMIF($BN$10:$BN$631,$E662,W$10:W$631)</f>
        <v>0</v>
      </c>
      <c r="X662" s="99">
        <f>SUMIF($BN$10:$BN$631,$E662,X$10:X$631)</f>
        <v>0</v>
      </c>
      <c r="Y662" s="99">
        <f>SUMIF($BN$10:$BN$631,$E662,Y$10:Y$631)</f>
        <v>0</v>
      </c>
      <c r="Z662" s="99">
        <f>SUMIF($BN$10:$BN$631,$E662,Z$10:Z$631)</f>
        <v>1314500</v>
      </c>
      <c r="AA662" s="99">
        <f>SUMIF($BN$10:$BN$631,$E662,AA$10:AA$631)</f>
        <v>0</v>
      </c>
      <c r="AB662" s="99">
        <f>SUMIF($BN$10:$BN$631,$E662,AB$10:AB$631)</f>
        <v>1314500</v>
      </c>
      <c r="AC662" s="99">
        <f>SUMIF($BN$10:$BN$631,$E662,AC$10:AC$631)</f>
        <v>160</v>
      </c>
      <c r="AD662" s="83">
        <f>SUMIF($BN$10:$BN$631,$E662,AD$10:AD$631)</f>
        <v>11</v>
      </c>
      <c r="AE662" s="99">
        <f>SUMIF($BN$10:$BN$631,$E662,AE$10:AE$631)</f>
        <v>20</v>
      </c>
      <c r="AF662" s="83">
        <f>SUMIF($BN$10:$BN$631,$E662,AF$10:AF$631)</f>
        <v>1</v>
      </c>
      <c r="AG662" s="99">
        <f>SUMIF($BN$10:$BN$631,$E662,AG$10:AG$631)</f>
        <v>140</v>
      </c>
      <c r="AH662" s="83">
        <f>SUMIF($BN$10:$BN$631,$E662,AH$10:AH$631)</f>
        <v>10</v>
      </c>
      <c r="AI662" s="109">
        <f>SUMIF($BN$10:$BN$631,$E662,AI$10:AI$631)</f>
        <v>7350000</v>
      </c>
      <c r="AJ662" s="109">
        <f>SUMIF($BN$10:$BN$631,$E662,AJ$10:AJ$631)</f>
        <v>0</v>
      </c>
      <c r="AK662" s="109">
        <f>SUMIF($BN$10:$BN$631,$E662,AK$10:AK$631)</f>
        <v>3150000</v>
      </c>
      <c r="AL662" s="109">
        <f>SUMIF($BN$10:$BN$631,$E662,AL$10:AL$631)</f>
        <v>5250000</v>
      </c>
      <c r="AM662" s="109">
        <f>SUMIF($BN$10:$BN$631,$E662,AM$10:AM$631)</f>
        <v>1050000</v>
      </c>
      <c r="AN662" s="83">
        <f>SUMIF($BN$10:$BN$631,$E662,AN$10:AN$631)</f>
        <v>1155</v>
      </c>
      <c r="AO662" s="83">
        <f>SUMIF($BN$10:$BN$631,$E662,AO$10:AO$631)</f>
        <v>1078.8</v>
      </c>
      <c r="AP662" s="83">
        <f>SUMIF($BN$10:$BN$631,$E662,AP$10:AP$631)</f>
        <v>245.60000000000002</v>
      </c>
      <c r="AQ662" s="108">
        <f>SUMIF($BN$10:$BN$631,$E662,AQ$10:AQ$631)</f>
        <v>27267500</v>
      </c>
      <c r="AR662" s="109">
        <f>SUMIF($BN$10:$BN$631,$E662,AR$10:AR$631)</f>
        <v>0</v>
      </c>
      <c r="AS662" s="109">
        <f>SUMIF($BN$10:$BN$631,$E662,AS$10:AS$631)</f>
        <v>0</v>
      </c>
      <c r="AT662" s="109">
        <f>SUMIF($BN$10:$BN$631,$E662,AT$10:AT$631)</f>
        <v>0</v>
      </c>
      <c r="AU662" s="109">
        <f>SUMIF($BN$10:$BN$631,$E662,AU$10:AU$631)</f>
        <v>0</v>
      </c>
      <c r="AV662" s="109">
        <f>SUMIF($BN$10:$BN$631,$E662,AV$10:AV$631)</f>
        <v>27267500</v>
      </c>
      <c r="AW662" s="109">
        <f>SUMIF($BN$10:$BN$631,$E662,AW$10:AW$631)</f>
        <v>0</v>
      </c>
      <c r="AX662" s="109">
        <f>SUMIF($BN$10:$BN$631,$E662,AX$10:AX$631)</f>
        <v>0</v>
      </c>
      <c r="AY662" s="109">
        <f>SUMIF($BN$10:$BN$631,$E662,AY$10:AY$631)</f>
        <v>8000000</v>
      </c>
      <c r="AZ662" s="109">
        <f>SUMIF($BN$10:$BN$631,$E662,AZ$10:AZ$631)</f>
        <v>0</v>
      </c>
      <c r="BA662" s="109">
        <f>SUMIF($BN$10:$BN$631,$E662,BA$10:BA$631)</f>
        <v>8000000</v>
      </c>
      <c r="BB662" s="109">
        <f>SUMIF($BN$10:$BN$631,$E662,BB$10:BB$631)</f>
        <v>51108250</v>
      </c>
      <c r="BC662" s="109">
        <f>SUMIF($BN$10:$BN$631,$E662,BC$10:BC$631)</f>
        <v>1050000</v>
      </c>
      <c r="BD662" s="109">
        <f>SUMIF($BN$10:$BN$631,$E662,BD$10:BD$631)</f>
        <v>0</v>
      </c>
      <c r="BE662" s="109">
        <f>SUMIF($BN$10:$BN$631,$E662,BE$10:BE$631)</f>
        <v>50268650</v>
      </c>
      <c r="BF662" s="109">
        <f>SUMIF($BN$10:$BN$631,$E662,BF$10:BF$631)</f>
        <v>210400</v>
      </c>
      <c r="BG662" s="83">
        <f>SUMIF($BN$10:$BN$631,$E662,BG$10:BG$631)</f>
        <v>1155</v>
      </c>
      <c r="BH662" s="83">
        <f>SUMIF($BN$10:$BN$631,$E662,BH$10:BH$631)</f>
        <v>1591.6000000000001</v>
      </c>
      <c r="BI662" s="78">
        <f>SUMIF($BN$10:$BN$631,$E662,BI$10:BI$631)</f>
        <v>451.20000000000005</v>
      </c>
      <c r="BJ662" s="111">
        <f t="shared" si="80"/>
        <v>39.064935064935071</v>
      </c>
      <c r="BK662" s="78">
        <f>SUMIF($BN$10:$BN$631,$E662,BK$10:BK$631)</f>
        <v>1580.6000000000001</v>
      </c>
      <c r="BL662" s="78">
        <f>SUMIF($BN$10:$BN$631,$E662,BL$10:BL$631)</f>
        <v>441.20000000000005</v>
      </c>
      <c r="BM662" s="111">
        <f t="shared" si="81"/>
        <v>38.199134199134207</v>
      </c>
      <c r="BN662" s="127">
        <f>(BH662)/COUNTIF($BN$10:$BN$633,E662)</f>
        <v>318.32000000000005</v>
      </c>
      <c r="BO662" s="81">
        <f>(BH662)/COUNTIF($BN$10:$BN$633,E662)</f>
        <v>318.32000000000005</v>
      </c>
      <c r="BP662" s="85">
        <f>(H662+L662+P662+T662+W662+Z662+AI662+AQ662+AY662)/COUNTIF($BN$10:$BN$633,E662)</f>
        <v>14038500</v>
      </c>
    </row>
    <row r="663" spans="5:68" ht="23.25" customHeight="1">
      <c r="E663" s="55" t="s">
        <v>1318</v>
      </c>
      <c r="F663" s="56" t="s">
        <v>1212</v>
      </c>
      <c r="G663" s="83">
        <f>SUMIF($BN$10:$BN$631,$E663,G$10:G$631)</f>
        <v>0</v>
      </c>
      <c r="H663" s="99">
        <f>SUMIF($BN$10:$BN$631,$E663,H$10:H$631)</f>
        <v>0</v>
      </c>
      <c r="I663" s="99">
        <f>SUMIF($BN$10:$BN$631,$E663,I$10:I$631)</f>
        <v>0</v>
      </c>
      <c r="J663" s="99">
        <f>SUMIF($BN$10:$BN$631,$E663,J$10:J$631)</f>
        <v>0</v>
      </c>
      <c r="K663" s="83">
        <f>SUMIF($BN$10:$BN$631,$E663,K$10:K$631)</f>
        <v>0</v>
      </c>
      <c r="L663" s="99">
        <f>SUMIF($BN$10:$BN$631,$E663,L$10:L$631)</f>
        <v>0</v>
      </c>
      <c r="M663" s="99">
        <f>SUMIF($BN$10:$BN$631,$E663,M$10:M$631)</f>
        <v>0</v>
      </c>
      <c r="N663" s="99">
        <f>SUMIF($BN$10:$BN$631,$E663,N$10:N$631)</f>
        <v>0</v>
      </c>
      <c r="O663" s="83">
        <f>SUMIF($BN$10:$BN$631,$E663,O$10:O$631)</f>
        <v>120.3</v>
      </c>
      <c r="P663" s="99">
        <f>SUMIF($BN$10:$BN$631,$E663,P$10:P$631)</f>
        <v>12330750</v>
      </c>
      <c r="Q663" s="99">
        <f>SUMIF($BN$10:$BN$631,$E663,Q$10:Q$631)</f>
        <v>0</v>
      </c>
      <c r="R663" s="99">
        <f>SUMIF($BN$10:$BN$631,$E663,R$10:R$631)</f>
        <v>12330750</v>
      </c>
      <c r="S663" s="83">
        <f>SUMIF($BN$10:$BN$631,$E663,S$10:S$631)</f>
        <v>60.2</v>
      </c>
      <c r="T663" s="99">
        <f>SUMIF($BN$10:$BN$631,$E663,T$10:T$631)</f>
        <v>6170500</v>
      </c>
      <c r="U663" s="99">
        <f>SUMIF($BN$10:$BN$631,$E663,U$10:U$631)</f>
        <v>3085250</v>
      </c>
      <c r="V663" s="99">
        <f>SUMIF($BN$10:$BN$631,$E663,V$10:V$631)</f>
        <v>3085250</v>
      </c>
      <c r="W663" s="99">
        <f>SUMIF($BN$10:$BN$631,$E663,W$10:W$631)</f>
        <v>0</v>
      </c>
      <c r="X663" s="99">
        <f>SUMIF($BN$10:$BN$631,$E663,X$10:X$631)</f>
        <v>0</v>
      </c>
      <c r="Y663" s="99">
        <f>SUMIF($BN$10:$BN$631,$E663,Y$10:Y$631)</f>
        <v>0</v>
      </c>
      <c r="Z663" s="99">
        <f>SUMIF($BN$10:$BN$631,$E663,Z$10:Z$631)</f>
        <v>1125000</v>
      </c>
      <c r="AA663" s="99">
        <f>SUMIF($BN$10:$BN$631,$E663,AA$10:AA$631)</f>
        <v>717000</v>
      </c>
      <c r="AB663" s="99">
        <f>SUMIF($BN$10:$BN$631,$E663,AB$10:AB$631)</f>
        <v>408000</v>
      </c>
      <c r="AC663" s="99">
        <f>SUMIF($BN$10:$BN$631,$E663,AC$10:AC$631)</f>
        <v>512</v>
      </c>
      <c r="AD663" s="83">
        <f>SUMIF($BN$10:$BN$631,$E663,AD$10:AD$631)</f>
        <v>22</v>
      </c>
      <c r="AE663" s="99">
        <f>SUMIF($BN$10:$BN$631,$E663,AE$10:AE$631)</f>
        <v>100</v>
      </c>
      <c r="AF663" s="83">
        <f>SUMIF($BN$10:$BN$631,$E663,AF$10:AF$631)</f>
        <v>4</v>
      </c>
      <c r="AG663" s="99">
        <f>SUMIF($BN$10:$BN$631,$E663,AG$10:AG$631)</f>
        <v>412</v>
      </c>
      <c r="AH663" s="83">
        <f>SUMIF($BN$10:$BN$631,$E663,AH$10:AH$631)</f>
        <v>18</v>
      </c>
      <c r="AI663" s="109">
        <f>SUMIF($BN$10:$BN$631,$E663,AI$10:AI$631)</f>
        <v>21250000</v>
      </c>
      <c r="AJ663" s="109">
        <f>SUMIF($BN$10:$BN$631,$E663,AJ$10:AJ$631)</f>
        <v>7404000</v>
      </c>
      <c r="AK663" s="109">
        <f>SUMIF($BN$10:$BN$631,$E663,AK$10:AK$631)</f>
        <v>3746000</v>
      </c>
      <c r="AL663" s="109">
        <f>SUMIF($BN$10:$BN$631,$E663,AL$10:AL$631)</f>
        <v>10100000</v>
      </c>
      <c r="AM663" s="109">
        <f>SUMIF($BN$10:$BN$631,$E663,AM$10:AM$631)</f>
        <v>0</v>
      </c>
      <c r="AN663" s="83">
        <f>SUMIF($BN$10:$BN$631,$E663,AN$10:AN$631)</f>
        <v>1950</v>
      </c>
      <c r="AO663" s="83">
        <f>SUMIF($BN$10:$BN$631,$E663,AO$10:AO$631)</f>
        <v>1609.6</v>
      </c>
      <c r="AP663" s="83">
        <f>SUMIF($BN$10:$BN$631,$E663,AP$10:AP$631)</f>
        <v>538.6</v>
      </c>
      <c r="AQ663" s="108">
        <f>SUMIF($BN$10:$BN$631,$E663,AQ$10:AQ$631)</f>
        <v>50235150</v>
      </c>
      <c r="AR663" s="109">
        <f>SUMIF($BN$10:$BN$631,$E663,AR$10:AR$631)</f>
        <v>0</v>
      </c>
      <c r="AS663" s="109">
        <f>SUMIF($BN$10:$BN$631,$E663,AS$10:AS$631)</f>
        <v>6562750</v>
      </c>
      <c r="AT663" s="109">
        <f>SUMIF($BN$10:$BN$631,$E663,AT$10:AT$631)</f>
        <v>0</v>
      </c>
      <c r="AU663" s="109">
        <f>SUMIF($BN$10:$BN$631,$E663,AU$10:AU$631)</f>
        <v>3051950</v>
      </c>
      <c r="AV663" s="109">
        <f>SUMIF($BN$10:$BN$631,$E663,AV$10:AV$631)</f>
        <v>40701320</v>
      </c>
      <c r="AW663" s="109">
        <f>SUMIF($BN$10:$BN$631,$E663,AW$10:AW$631)</f>
        <v>80870</v>
      </c>
      <c r="AX663" s="109">
        <f>SUMIF($BN$10:$BN$631,$E663,AX$10:AX$631)</f>
        <v>0</v>
      </c>
      <c r="AY663" s="109">
        <f>SUMIF($BN$10:$BN$631,$E663,AY$10:AY$631)</f>
        <v>0</v>
      </c>
      <c r="AZ663" s="109">
        <f>SUMIF($BN$10:$BN$631,$E663,AZ$10:AZ$631)</f>
        <v>0</v>
      </c>
      <c r="BA663" s="109">
        <f>SUMIF($BN$10:$BN$631,$E663,BA$10:BA$631)</f>
        <v>0</v>
      </c>
      <c r="BB663" s="109">
        <f>SUMIF($BN$10:$BN$631,$E663,BB$10:BB$631)</f>
        <v>54294570</v>
      </c>
      <c r="BC663" s="109">
        <f>SUMIF($BN$10:$BN$631,$E663,BC$10:BC$631)</f>
        <v>80870</v>
      </c>
      <c r="BD663" s="109">
        <f>SUMIF($BN$10:$BN$631,$E663,BD$10:BD$631)</f>
        <v>0</v>
      </c>
      <c r="BE663" s="109">
        <f>SUMIF($BN$10:$BN$631,$E663,BE$10:BE$631)</f>
        <v>54294570</v>
      </c>
      <c r="BF663" s="109">
        <f>SUMIF($BN$10:$BN$631,$E663,BF$10:BF$631)</f>
        <v>80870</v>
      </c>
      <c r="BG663" s="83">
        <f>SUMIF($BN$10:$BN$631,$E663,BG$10:BG$631)</f>
        <v>1950</v>
      </c>
      <c r="BH663" s="83">
        <f>SUMIF($BN$10:$BN$631,$E663,BH$10:BH$631)</f>
        <v>2350.7000000000003</v>
      </c>
      <c r="BI663" s="78">
        <f>SUMIF($BN$10:$BN$631,$E663,BI$10:BI$631)</f>
        <v>484.1</v>
      </c>
      <c r="BJ663" s="111">
        <f t="shared" si="80"/>
        <v>24.825641025641026</v>
      </c>
      <c r="BK663" s="78">
        <f>SUMIF($BN$10:$BN$631,$E663,BK$10:BK$631)</f>
        <v>2328.7000000000003</v>
      </c>
      <c r="BL663" s="78">
        <f>SUMIF($BN$10:$BN$631,$E663,BL$10:BL$631)</f>
        <v>473.1</v>
      </c>
      <c r="BM663" s="111">
        <f t="shared" si="81"/>
        <v>24.261538461538461</v>
      </c>
      <c r="BN663" s="127">
        <f>(BH663)/COUNTIF($BN$10:$BN$633,E663)</f>
        <v>261.18888888888893</v>
      </c>
      <c r="BO663" s="81">
        <f>(BH663)/COUNTIF($BN$10:$BN$633,E663)</f>
        <v>261.18888888888893</v>
      </c>
      <c r="BP663" s="85">
        <f>(H663+L663+P663+T663+W663+Z663+AI663+AQ663+AY663)/COUNTIF($BN$10:$BN$633,E663)</f>
        <v>10123488.888888888</v>
      </c>
    </row>
    <row r="664" spans="5:68" ht="23.25" customHeight="1">
      <c r="E664" s="55" t="s">
        <v>1319</v>
      </c>
      <c r="F664" s="56" t="s">
        <v>1213</v>
      </c>
      <c r="G664" s="83">
        <f>SUMIF($BN$10:$BN$631,$E664,G$10:G$631)</f>
        <v>0</v>
      </c>
      <c r="H664" s="99">
        <f>SUMIF($BN$10:$BN$631,$E664,H$10:H$631)</f>
        <v>0</v>
      </c>
      <c r="I664" s="99">
        <f>SUMIF($BN$10:$BN$631,$E664,I$10:I$631)</f>
        <v>0</v>
      </c>
      <c r="J664" s="99">
        <f>SUMIF($BN$10:$BN$631,$E664,J$10:J$631)</f>
        <v>0</v>
      </c>
      <c r="K664" s="83">
        <f>SUMIF($BN$10:$BN$631,$E664,K$10:K$631)</f>
        <v>0</v>
      </c>
      <c r="L664" s="99">
        <f>SUMIF($BN$10:$BN$631,$E664,L$10:L$631)</f>
        <v>0</v>
      </c>
      <c r="M664" s="99">
        <f>SUMIF($BN$10:$BN$631,$E664,M$10:M$631)</f>
        <v>0</v>
      </c>
      <c r="N664" s="99">
        <f>SUMIF($BN$10:$BN$631,$E664,N$10:N$631)</f>
        <v>0</v>
      </c>
      <c r="O664" s="83">
        <f>SUMIF($BN$10:$BN$631,$E664,O$10:O$631)</f>
        <v>180.99999999999997</v>
      </c>
      <c r="P664" s="99">
        <f>SUMIF($BN$10:$BN$631,$E664,P$10:P$631)</f>
        <v>18552499.999999996</v>
      </c>
      <c r="Q664" s="99">
        <f>SUMIF($BN$10:$BN$631,$E664,Q$10:Q$631)</f>
        <v>0</v>
      </c>
      <c r="R664" s="99">
        <f>SUMIF($BN$10:$BN$631,$E664,R$10:R$631)</f>
        <v>18552500</v>
      </c>
      <c r="S664" s="83">
        <f>SUMIF($BN$10:$BN$631,$E664,S$10:S$631)</f>
        <v>60.7</v>
      </c>
      <c r="T664" s="99">
        <f>SUMIF($BN$10:$BN$631,$E664,T$10:T$631)</f>
        <v>6221750</v>
      </c>
      <c r="U664" s="99">
        <f>SUMIF($BN$10:$BN$631,$E664,U$10:U$631)</f>
        <v>0</v>
      </c>
      <c r="V664" s="99">
        <f>SUMIF($BN$10:$BN$631,$E664,V$10:V$631)</f>
        <v>6221750</v>
      </c>
      <c r="W664" s="99">
        <f>SUMIF($BN$10:$BN$631,$E664,W$10:W$631)</f>
        <v>0</v>
      </c>
      <c r="X664" s="99">
        <f>SUMIF($BN$10:$BN$631,$E664,X$10:X$631)</f>
        <v>0</v>
      </c>
      <c r="Y664" s="99">
        <f>SUMIF($BN$10:$BN$631,$E664,Y$10:Y$631)</f>
        <v>0</v>
      </c>
      <c r="Z664" s="99">
        <f>SUMIF($BN$10:$BN$631,$E664,Z$10:Z$631)</f>
        <v>841500</v>
      </c>
      <c r="AA664" s="99">
        <f>SUMIF($BN$10:$BN$631,$E664,AA$10:AA$631)</f>
        <v>0</v>
      </c>
      <c r="AB664" s="99">
        <f>SUMIF($BN$10:$BN$631,$E664,AB$10:AB$631)</f>
        <v>841500</v>
      </c>
      <c r="AC664" s="99">
        <f>SUMIF($BN$10:$BN$631,$E664,AC$10:AC$631)</f>
        <v>226</v>
      </c>
      <c r="AD664" s="83">
        <f>SUMIF($BN$10:$BN$631,$E664,AD$10:AD$631)</f>
        <v>11</v>
      </c>
      <c r="AE664" s="99">
        <f>SUMIF($BN$10:$BN$631,$E664,AE$10:AE$631)</f>
        <v>92</v>
      </c>
      <c r="AF664" s="83">
        <f>SUMIF($BN$10:$BN$631,$E664,AF$10:AF$631)</f>
        <v>5</v>
      </c>
      <c r="AG664" s="99">
        <f>SUMIF($BN$10:$BN$631,$E664,AG$10:AG$631)</f>
        <v>134</v>
      </c>
      <c r="AH664" s="83">
        <f>SUMIF($BN$10:$BN$631,$E664,AH$10:AH$631)</f>
        <v>6</v>
      </c>
      <c r="AI664" s="109">
        <f>SUMIF($BN$10:$BN$631,$E664,AI$10:AI$631)</f>
        <v>6850000</v>
      </c>
      <c r="AJ664" s="109">
        <f>SUMIF($BN$10:$BN$631,$E664,AJ$10:AJ$631)</f>
        <v>0</v>
      </c>
      <c r="AK664" s="109">
        <f>SUMIF($BN$10:$BN$631,$E664,AK$10:AK$631)</f>
        <v>2750000</v>
      </c>
      <c r="AL664" s="109">
        <f>SUMIF($BN$10:$BN$631,$E664,AL$10:AL$631)</f>
        <v>4100000</v>
      </c>
      <c r="AM664" s="109">
        <f>SUMIF($BN$10:$BN$631,$E664,AM$10:AM$631)</f>
        <v>0</v>
      </c>
      <c r="AN664" s="83">
        <f>SUMIF($BN$10:$BN$631,$E664,AN$10:AN$631)</f>
        <v>1485</v>
      </c>
      <c r="AO664" s="83">
        <f>SUMIF($BN$10:$BN$631,$E664,AO$10:AO$631)</f>
        <v>1270.7</v>
      </c>
      <c r="AP664" s="83">
        <f>SUMIF($BN$10:$BN$631,$E664,AP$10:AP$631)</f>
        <v>221.29999999999995</v>
      </c>
      <c r="AQ664" s="108">
        <f>SUMIF($BN$10:$BN$631,$E664,AQ$10:AQ$631)</f>
        <v>22616150</v>
      </c>
      <c r="AR664" s="109">
        <f>SUMIF($BN$10:$BN$631,$E664,AR$10:AR$631)</f>
        <v>0</v>
      </c>
      <c r="AS664" s="109">
        <f>SUMIF($BN$10:$BN$631,$E664,AS$10:AS$631)</f>
        <v>0</v>
      </c>
      <c r="AT664" s="109">
        <f>SUMIF($BN$10:$BN$631,$E664,AT$10:AT$631)</f>
        <v>0</v>
      </c>
      <c r="AU664" s="109">
        <f>SUMIF($BN$10:$BN$631,$E664,AU$10:AU$631)</f>
        <v>2898500</v>
      </c>
      <c r="AV664" s="109">
        <f>SUMIF($BN$10:$BN$631,$E664,AV$10:AV$631)</f>
        <v>19717650</v>
      </c>
      <c r="AW664" s="109">
        <f>SUMIF($BN$10:$BN$631,$E664,AW$10:AW$631)</f>
        <v>0</v>
      </c>
      <c r="AX664" s="109">
        <f>SUMIF($BN$10:$BN$631,$E664,AX$10:AX$631)</f>
        <v>9459449.9999999963</v>
      </c>
      <c r="AY664" s="109">
        <f>SUMIF($BN$10:$BN$631,$E664,AY$10:AY$631)</f>
        <v>2000000</v>
      </c>
      <c r="AZ664" s="109">
        <f>SUMIF($BN$10:$BN$631,$E664,AZ$10:AZ$631)</f>
        <v>0</v>
      </c>
      <c r="BA664" s="109">
        <f>SUMIF($BN$10:$BN$631,$E664,BA$10:BA$631)</f>
        <v>2000000</v>
      </c>
      <c r="BB664" s="109">
        <f>SUMIF($BN$10:$BN$631,$E664,BB$10:BB$631)</f>
        <v>32880900</v>
      </c>
      <c r="BC664" s="109">
        <f>SUMIF($BN$10:$BN$631,$E664,BC$10:BC$631)</f>
        <v>0</v>
      </c>
      <c r="BD664" s="109">
        <f>SUMIF($BN$10:$BN$631,$E664,BD$10:BD$631)</f>
        <v>9459449.9999999963</v>
      </c>
      <c r="BE664" s="109">
        <f>SUMIF($BN$10:$BN$631,$E664,BE$10:BE$631)</f>
        <v>31307850</v>
      </c>
      <c r="BF664" s="109">
        <f>SUMIF($BN$10:$BN$631,$E664,BF$10:BF$631)</f>
        <v>7886399.9999999991</v>
      </c>
      <c r="BG664" s="83">
        <f>SUMIF($BN$10:$BN$631,$E664,BG$10:BG$631)</f>
        <v>1485</v>
      </c>
      <c r="BH664" s="83">
        <f>SUMIF($BN$10:$BN$631,$E664,BH$10:BH$631)</f>
        <v>1744.7000000000003</v>
      </c>
      <c r="BI664" s="78">
        <f>SUMIF($BN$10:$BN$631,$E664,BI$10:BI$631)</f>
        <v>354.9</v>
      </c>
      <c r="BJ664" s="111">
        <f t="shared" si="80"/>
        <v>23.898989898989896</v>
      </c>
      <c r="BK664" s="78">
        <f>SUMIF($BN$10:$BN$631,$E664,BK$10:BK$631)</f>
        <v>1733.7000000000003</v>
      </c>
      <c r="BL664" s="78">
        <f>SUMIF($BN$10:$BN$631,$E664,BL$10:BL$631)</f>
        <v>347.90000000000003</v>
      </c>
      <c r="BM664" s="111">
        <f t="shared" si="81"/>
        <v>23.427609427609429</v>
      </c>
      <c r="BN664" s="127">
        <f>(BH664)/COUNTIF($BN$10:$BN$633,E664)</f>
        <v>218.08750000000003</v>
      </c>
      <c r="BO664" s="81">
        <f>(BH664)/COUNTIF($BN$10:$BN$633,E664)</f>
        <v>218.08750000000003</v>
      </c>
      <c r="BP664" s="85">
        <f>(H664+L664+P664+T664+W664+Z664+AI664+AQ664+AY664)/COUNTIF($BN$10:$BN$633,E664)</f>
        <v>7135237.5</v>
      </c>
    </row>
    <row r="665" spans="5:68" ht="23.25" customHeight="1">
      <c r="E665" s="55" t="s">
        <v>1320</v>
      </c>
      <c r="F665" s="56" t="s">
        <v>1214</v>
      </c>
      <c r="G665" s="83">
        <f>SUMIF($BN$10:$BN$631,$E665,G$10:G$631)</f>
        <v>0</v>
      </c>
      <c r="H665" s="99">
        <f>SUMIF($BN$10:$BN$631,$E665,H$10:H$631)</f>
        <v>0</v>
      </c>
      <c r="I665" s="99">
        <f>SUMIF($BN$10:$BN$631,$E665,I$10:I$631)</f>
        <v>0</v>
      </c>
      <c r="J665" s="99">
        <f>SUMIF($BN$10:$BN$631,$E665,J$10:J$631)</f>
        <v>0</v>
      </c>
      <c r="K665" s="83">
        <f>SUMIF($BN$10:$BN$631,$E665,K$10:K$631)</f>
        <v>20</v>
      </c>
      <c r="L665" s="99">
        <f>SUMIF($BN$10:$BN$631,$E665,L$10:L$631)</f>
        <v>2050000</v>
      </c>
      <c r="M665" s="99">
        <f>SUMIF($BN$10:$BN$631,$E665,M$10:M$631)</f>
        <v>0</v>
      </c>
      <c r="N665" s="99">
        <f>SUMIF($BN$10:$BN$631,$E665,N$10:N$631)</f>
        <v>2050000</v>
      </c>
      <c r="O665" s="83">
        <f>SUMIF($BN$10:$BN$631,$E665,O$10:O$631)</f>
        <v>241.29999999999998</v>
      </c>
      <c r="P665" s="99">
        <f>SUMIF($BN$10:$BN$631,$E665,P$10:P$631)</f>
        <v>24733250</v>
      </c>
      <c r="Q665" s="99">
        <f>SUMIF($BN$10:$BN$631,$E665,Q$10:Q$631)</f>
        <v>4643250</v>
      </c>
      <c r="R665" s="99">
        <f>SUMIF($BN$10:$BN$631,$E665,R$10:R$631)</f>
        <v>20090000</v>
      </c>
      <c r="S665" s="83">
        <f>SUMIF($BN$10:$BN$631,$E665,S$10:S$631)</f>
        <v>241.4</v>
      </c>
      <c r="T665" s="99">
        <f>SUMIF($BN$10:$BN$631,$E665,T$10:T$631)</f>
        <v>24743500</v>
      </c>
      <c r="U665" s="99">
        <f>SUMIF($BN$10:$BN$631,$E665,U$10:U$631)</f>
        <v>4674000</v>
      </c>
      <c r="V665" s="99">
        <f>SUMIF($BN$10:$BN$631,$E665,V$10:V$631)</f>
        <v>20069500</v>
      </c>
      <c r="W665" s="99">
        <f>SUMIF($BN$10:$BN$631,$E665,W$10:W$631)</f>
        <v>0</v>
      </c>
      <c r="X665" s="99">
        <f>SUMIF($BN$10:$BN$631,$E665,X$10:X$631)</f>
        <v>0</v>
      </c>
      <c r="Y665" s="99">
        <f>SUMIF($BN$10:$BN$631,$E665,Y$10:Y$631)</f>
        <v>0</v>
      </c>
      <c r="Z665" s="99">
        <f>SUMIF($BN$10:$BN$631,$E665,Z$10:Z$631)</f>
        <v>2327000</v>
      </c>
      <c r="AA665" s="99">
        <f>SUMIF($BN$10:$BN$631,$E665,AA$10:AA$631)</f>
        <v>337500</v>
      </c>
      <c r="AB665" s="99">
        <f>SUMIF($BN$10:$BN$631,$E665,AB$10:AB$631)</f>
        <v>1989500</v>
      </c>
      <c r="AC665" s="99">
        <f>SUMIF($BN$10:$BN$631,$E665,AC$10:AC$631)</f>
        <v>260</v>
      </c>
      <c r="AD665" s="83">
        <f>SUMIF($BN$10:$BN$631,$E665,AD$10:AD$631)</f>
        <v>12</v>
      </c>
      <c r="AE665" s="99">
        <f>SUMIF($BN$10:$BN$631,$E665,AE$10:AE$631)</f>
        <v>62</v>
      </c>
      <c r="AF665" s="83">
        <f>SUMIF($BN$10:$BN$631,$E665,AF$10:AF$631)</f>
        <v>2</v>
      </c>
      <c r="AG665" s="99">
        <f>SUMIF($BN$10:$BN$631,$E665,AG$10:AG$631)</f>
        <v>198</v>
      </c>
      <c r="AH665" s="83">
        <f>SUMIF($BN$10:$BN$631,$E665,AH$10:AH$631)</f>
        <v>10</v>
      </c>
      <c r="AI665" s="109">
        <f>SUMIF($BN$10:$BN$631,$E665,AI$10:AI$631)</f>
        <v>9950000</v>
      </c>
      <c r="AJ665" s="109">
        <f>SUMIF($BN$10:$BN$631,$E665,AJ$10:AJ$631)</f>
        <v>1050000</v>
      </c>
      <c r="AK665" s="109">
        <f>SUMIF($BN$10:$BN$631,$E665,AK$10:AK$631)</f>
        <v>3100000</v>
      </c>
      <c r="AL665" s="109">
        <f>SUMIF($BN$10:$BN$631,$E665,AL$10:AL$631)</f>
        <v>6850000</v>
      </c>
      <c r="AM665" s="109">
        <f>SUMIF($BN$10:$BN$631,$E665,AM$10:AM$631)</f>
        <v>1050000</v>
      </c>
      <c r="AN665" s="83">
        <f>SUMIF($BN$10:$BN$631,$E665,AN$10:AN$631)</f>
        <v>1650</v>
      </c>
      <c r="AO665" s="83">
        <f>SUMIF($BN$10:$BN$631,$E665,AO$10:AO$631)</f>
        <v>1853.8</v>
      </c>
      <c r="AP665" s="83">
        <f>SUMIF($BN$10:$BN$631,$E665,AP$10:AP$631)</f>
        <v>122.8</v>
      </c>
      <c r="AQ665" s="108">
        <f>SUMIF($BN$10:$BN$631,$E665,AQ$10:AQ$631)</f>
        <v>55024745</v>
      </c>
      <c r="AR665" s="109">
        <f>SUMIF($BN$10:$BN$631,$E665,AR$10:AR$631)</f>
        <v>0</v>
      </c>
      <c r="AS665" s="109">
        <f>SUMIF($BN$10:$BN$631,$E665,AS$10:AS$631)</f>
        <v>1488629</v>
      </c>
      <c r="AT665" s="109">
        <f>SUMIF($BN$10:$BN$631,$E665,AT$10:AT$631)</f>
        <v>0</v>
      </c>
      <c r="AU665" s="109">
        <f>SUMIF($BN$10:$BN$631,$E665,AU$10:AU$631)</f>
        <v>0</v>
      </c>
      <c r="AV665" s="109">
        <f>SUMIF($BN$10:$BN$631,$E665,AV$10:AV$631)</f>
        <v>55024745</v>
      </c>
      <c r="AW665" s="109">
        <f>SUMIF($BN$10:$BN$631,$E665,AW$10:AW$631)</f>
        <v>1488629</v>
      </c>
      <c r="AX665" s="109">
        <f>SUMIF($BN$10:$BN$631,$E665,AX$10:AX$631)</f>
        <v>0</v>
      </c>
      <c r="AY665" s="109">
        <f>SUMIF($BN$10:$BN$631,$E665,AY$10:AY$631)</f>
        <v>0</v>
      </c>
      <c r="AZ665" s="109">
        <f>SUMIF($BN$10:$BN$631,$E665,AZ$10:AZ$631)</f>
        <v>0</v>
      </c>
      <c r="BA665" s="109">
        <f>SUMIF($BN$10:$BN$631,$E665,BA$10:BA$631)</f>
        <v>0</v>
      </c>
      <c r="BB665" s="109">
        <f>SUMIF($BN$10:$BN$631,$E665,BB$10:BB$631)</f>
        <v>85983745</v>
      </c>
      <c r="BC665" s="109">
        <f>SUMIF($BN$10:$BN$631,$E665,BC$10:BC$631)</f>
        <v>2538629</v>
      </c>
      <c r="BD665" s="109">
        <f>SUMIF($BN$10:$BN$631,$E665,BD$10:BD$631)</f>
        <v>0</v>
      </c>
      <c r="BE665" s="109">
        <f>SUMIF($BN$10:$BN$631,$E665,BE$10:BE$631)</f>
        <v>85983745</v>
      </c>
      <c r="BF665" s="109">
        <f>SUMIF($BN$10:$BN$631,$E665,BF$10:BF$631)</f>
        <v>2538629</v>
      </c>
      <c r="BG665" s="83">
        <f>SUMIF($BN$10:$BN$631,$E665,BG$10:BG$631)</f>
        <v>1650</v>
      </c>
      <c r="BH665" s="83">
        <f>SUMIF($BN$10:$BN$631,$E665,BH$10:BH$631)</f>
        <v>2491.3000000000002</v>
      </c>
      <c r="BI665" s="78">
        <f>SUMIF($BN$10:$BN$631,$E665,BI$10:BI$631)</f>
        <v>841.30000000000018</v>
      </c>
      <c r="BJ665" s="111">
        <f t="shared" si="80"/>
        <v>50.987878787878806</v>
      </c>
      <c r="BK665" s="78">
        <f>SUMIF($BN$10:$BN$631,$E665,BK$10:BK$631)</f>
        <v>2479.3000000000002</v>
      </c>
      <c r="BL665" s="78">
        <f>SUMIF($BN$10:$BN$631,$E665,BL$10:BL$631)</f>
        <v>829.30000000000018</v>
      </c>
      <c r="BM665" s="111">
        <f t="shared" si="81"/>
        <v>50.260606060606072</v>
      </c>
      <c r="BN665" s="127">
        <f>(BH665)/COUNTIF($BN$10:$BN$633,E665)</f>
        <v>415.2166666666667</v>
      </c>
      <c r="BO665" s="81">
        <f>(BH665)/COUNTIF($BN$10:$BN$633,E665)</f>
        <v>415.2166666666667</v>
      </c>
      <c r="BP665" s="85">
        <f>(H665+L665+P665+T665+W665+Z665+AI665+AQ665+AY665)/COUNTIF($BN$10:$BN$633,E665)</f>
        <v>19804749.166666668</v>
      </c>
    </row>
    <row r="666" spans="5:68" ht="23.25" customHeight="1">
      <c r="E666" s="55" t="s">
        <v>1321</v>
      </c>
      <c r="F666" s="56" t="s">
        <v>1215</v>
      </c>
      <c r="G666" s="83">
        <f>SUMIF($BN$10:$BN$631,$E666,G$10:G$631)</f>
        <v>0</v>
      </c>
      <c r="H666" s="99">
        <f>SUMIF($BN$10:$BN$631,$E666,H$10:H$631)</f>
        <v>0</v>
      </c>
      <c r="I666" s="99">
        <f>SUMIF($BN$10:$BN$631,$E666,I$10:I$631)</f>
        <v>0</v>
      </c>
      <c r="J666" s="99">
        <f>SUMIF($BN$10:$BN$631,$E666,J$10:J$631)</f>
        <v>0</v>
      </c>
      <c r="K666" s="83">
        <f>SUMIF($BN$10:$BN$631,$E666,K$10:K$631)</f>
        <v>0</v>
      </c>
      <c r="L666" s="99">
        <f>SUMIF($BN$10:$BN$631,$E666,L$10:L$631)</f>
        <v>0</v>
      </c>
      <c r="M666" s="99">
        <f>SUMIF($BN$10:$BN$631,$E666,M$10:M$631)</f>
        <v>0</v>
      </c>
      <c r="N666" s="99">
        <f>SUMIF($BN$10:$BN$631,$E666,N$10:N$631)</f>
        <v>0</v>
      </c>
      <c r="O666" s="83">
        <f>SUMIF($BN$10:$BN$631,$E666,O$10:O$631)</f>
        <v>210.6</v>
      </c>
      <c r="P666" s="99">
        <f>SUMIF($BN$10:$BN$631,$E666,P$10:P$631)</f>
        <v>21586500</v>
      </c>
      <c r="Q666" s="99">
        <f>SUMIF($BN$10:$BN$631,$E666,Q$10:Q$631)</f>
        <v>13570557</v>
      </c>
      <c r="R666" s="99">
        <f>SUMIF($BN$10:$BN$631,$E666,R$10:R$631)</f>
        <v>8015943</v>
      </c>
      <c r="S666" s="83">
        <f>SUMIF($BN$10:$BN$631,$E666,S$10:S$631)</f>
        <v>0</v>
      </c>
      <c r="T666" s="99">
        <f>SUMIF($BN$10:$BN$631,$E666,T$10:T$631)</f>
        <v>0</v>
      </c>
      <c r="U666" s="99">
        <f>SUMIF($BN$10:$BN$631,$E666,U$10:U$631)</f>
        <v>0</v>
      </c>
      <c r="V666" s="99">
        <f>SUMIF($BN$10:$BN$631,$E666,V$10:V$631)</f>
        <v>0</v>
      </c>
      <c r="W666" s="99">
        <f>SUMIF($BN$10:$BN$631,$E666,W$10:W$631)</f>
        <v>0</v>
      </c>
      <c r="X666" s="99">
        <f>SUMIF($BN$10:$BN$631,$E666,X$10:X$631)</f>
        <v>0</v>
      </c>
      <c r="Y666" s="99">
        <f>SUMIF($BN$10:$BN$631,$E666,Y$10:Y$631)</f>
        <v>0</v>
      </c>
      <c r="Z666" s="99">
        <f>SUMIF($BN$10:$BN$631,$E666,Z$10:Z$631)</f>
        <v>1669000</v>
      </c>
      <c r="AA666" s="99">
        <f>SUMIF($BN$10:$BN$631,$E666,AA$10:AA$631)</f>
        <v>450000</v>
      </c>
      <c r="AB666" s="99">
        <f>SUMIF($BN$10:$BN$631,$E666,AB$10:AB$631)</f>
        <v>1219000</v>
      </c>
      <c r="AC666" s="99">
        <f>SUMIF($BN$10:$BN$631,$E666,AC$10:AC$631)</f>
        <v>156</v>
      </c>
      <c r="AD666" s="83">
        <f>SUMIF($BN$10:$BN$631,$E666,AD$10:AD$631)</f>
        <v>7</v>
      </c>
      <c r="AE666" s="99">
        <f>SUMIF($BN$10:$BN$631,$E666,AE$10:AE$631)</f>
        <v>76</v>
      </c>
      <c r="AF666" s="83">
        <f>SUMIF($BN$10:$BN$631,$E666,AF$10:AF$631)</f>
        <v>3</v>
      </c>
      <c r="AG666" s="99">
        <f>SUMIF($BN$10:$BN$631,$E666,AG$10:AG$631)</f>
        <v>80</v>
      </c>
      <c r="AH666" s="83">
        <f>SUMIF($BN$10:$BN$631,$E666,AH$10:AH$631)</f>
        <v>4</v>
      </c>
      <c r="AI666" s="109">
        <f>SUMIF($BN$10:$BN$631,$E666,AI$10:AI$631)</f>
        <v>4200000</v>
      </c>
      <c r="AJ666" s="109">
        <f>SUMIF($BN$10:$BN$631,$E666,AJ$10:AJ$631)</f>
        <v>4200000</v>
      </c>
      <c r="AK666" s="109">
        <f>SUMIF($BN$10:$BN$631,$E666,AK$10:AK$631)</f>
        <v>2100000</v>
      </c>
      <c r="AL666" s="109">
        <f>SUMIF($BN$10:$BN$631,$E666,AL$10:AL$631)</f>
        <v>1050000</v>
      </c>
      <c r="AM666" s="109">
        <f>SUMIF($BN$10:$BN$631,$E666,AM$10:AM$631)</f>
        <v>3150000</v>
      </c>
      <c r="AN666" s="83">
        <f>SUMIF($BN$10:$BN$631,$E666,AN$10:AN$631)</f>
        <v>1327.5</v>
      </c>
      <c r="AO666" s="83">
        <f>SUMIF($BN$10:$BN$631,$E666,AO$10:AO$631)</f>
        <v>1382.6</v>
      </c>
      <c r="AP666" s="83">
        <f>SUMIF($BN$10:$BN$631,$E666,AP$10:AP$631)</f>
        <v>0</v>
      </c>
      <c r="AQ666" s="108">
        <f>SUMIF($BN$10:$BN$631,$E666,AQ$10:AQ$631)</f>
        <v>18488195</v>
      </c>
      <c r="AR666" s="109">
        <f>SUMIF($BN$10:$BN$631,$E666,AR$10:AR$631)</f>
        <v>0</v>
      </c>
      <c r="AS666" s="109">
        <f>SUMIF($BN$10:$BN$631,$E666,AS$10:AS$631)</f>
        <v>24446600</v>
      </c>
      <c r="AT666" s="109">
        <f>SUMIF($BN$10:$BN$631,$E666,AT$10:AT$631)</f>
        <v>0</v>
      </c>
      <c r="AU666" s="109">
        <f>SUMIF($BN$10:$BN$631,$E666,AU$10:AU$631)</f>
        <v>7984294</v>
      </c>
      <c r="AV666" s="109">
        <f>SUMIF($BN$10:$BN$631,$E666,AV$10:AV$631)</f>
        <v>4458464</v>
      </c>
      <c r="AW666" s="109">
        <f>SUMIF($BN$10:$BN$631,$E666,AW$10:AW$631)</f>
        <v>18401163</v>
      </c>
      <c r="AX666" s="109">
        <f>SUMIF($BN$10:$BN$631,$E666,AX$10:AX$631)</f>
        <v>0</v>
      </c>
      <c r="AY666" s="109">
        <f>SUMIF($BN$10:$BN$631,$E666,AY$10:AY$631)</f>
        <v>0</v>
      </c>
      <c r="AZ666" s="109">
        <f>SUMIF($BN$10:$BN$631,$E666,AZ$10:AZ$631)</f>
        <v>0</v>
      </c>
      <c r="BA666" s="109">
        <f>SUMIF($BN$10:$BN$631,$E666,BA$10:BA$631)</f>
        <v>0</v>
      </c>
      <c r="BB666" s="109">
        <f>SUMIF($BN$10:$BN$631,$E666,BB$10:BB$631)</f>
        <v>6727464</v>
      </c>
      <c r="BC666" s="109">
        <f>SUMIF($BN$10:$BN$631,$E666,BC$10:BC$631)</f>
        <v>21551163</v>
      </c>
      <c r="BD666" s="109">
        <f>SUMIF($BN$10:$BN$631,$E666,BD$10:BD$631)</f>
        <v>0</v>
      </c>
      <c r="BE666" s="109">
        <f>SUMIF($BN$10:$BN$631,$E666,BE$10:BE$631)</f>
        <v>4177464</v>
      </c>
      <c r="BF666" s="109">
        <f>SUMIF($BN$10:$BN$631,$E666,BF$10:BF$631)</f>
        <v>19001163</v>
      </c>
      <c r="BG666" s="83">
        <f>SUMIF($BN$10:$BN$631,$E666,BG$10:BG$631)</f>
        <v>1327.5</v>
      </c>
      <c r="BH666" s="83">
        <f>SUMIF($BN$10:$BN$631,$E666,BH$10:BH$631)</f>
        <v>1600.1999999999998</v>
      </c>
      <c r="BI666" s="78">
        <f>SUMIF($BN$10:$BN$631,$E666,BI$10:BI$631)</f>
        <v>308</v>
      </c>
      <c r="BJ666" s="111">
        <f t="shared" si="80"/>
        <v>23.2015065913371</v>
      </c>
      <c r="BK666" s="78">
        <f>SUMIF($BN$10:$BN$631,$E666,BK$10:BK$631)</f>
        <v>1593.1999999999998</v>
      </c>
      <c r="BL666" s="78">
        <f>SUMIF($BN$10:$BN$631,$E666,BL$10:BL$631)</f>
        <v>304</v>
      </c>
      <c r="BM666" s="111">
        <f t="shared" si="81"/>
        <v>22.900188323917135</v>
      </c>
      <c r="BN666" s="127">
        <f>(BH666)/COUNTIF($BN$10:$BN$633,E666)</f>
        <v>320.03999999999996</v>
      </c>
      <c r="BO666" s="81">
        <f>(BH666)/COUNTIF($BN$10:$BN$633,E666)</f>
        <v>320.03999999999996</v>
      </c>
      <c r="BP666" s="85">
        <f>(H666+L666+P666+T666+W666+Z666+AI666+AQ666+AY666)/COUNTIF($BN$10:$BN$633,E666)</f>
        <v>9188739</v>
      </c>
    </row>
    <row r="667" spans="5:68" ht="23.25" customHeight="1">
      <c r="E667" s="55" t="s">
        <v>1322</v>
      </c>
      <c r="F667" s="56" t="s">
        <v>1216</v>
      </c>
      <c r="G667" s="83">
        <f>SUMIF($BN$10:$BN$631,$E667,G$10:G$631)</f>
        <v>0</v>
      </c>
      <c r="H667" s="99">
        <f>SUMIF($BN$10:$BN$631,$E667,H$10:H$631)</f>
        <v>0</v>
      </c>
      <c r="I667" s="99">
        <f>SUMIF($BN$10:$BN$631,$E667,I$10:I$631)</f>
        <v>0</v>
      </c>
      <c r="J667" s="99">
        <f>SUMIF($BN$10:$BN$631,$E667,J$10:J$631)</f>
        <v>0</v>
      </c>
      <c r="K667" s="83">
        <f>SUMIF($BN$10:$BN$631,$E667,K$10:K$631)</f>
        <v>4.2</v>
      </c>
      <c r="L667" s="99">
        <f>SUMIF($BN$10:$BN$631,$E667,L$10:L$631)</f>
        <v>430500</v>
      </c>
      <c r="M667" s="99">
        <f>SUMIF($BN$10:$BN$631,$E667,M$10:M$631)</f>
        <v>0</v>
      </c>
      <c r="N667" s="99">
        <f>SUMIF($BN$10:$BN$631,$E667,N$10:N$631)</f>
        <v>430500</v>
      </c>
      <c r="O667" s="83">
        <f>SUMIF($BN$10:$BN$631,$E667,O$10:O$631)</f>
        <v>105.8</v>
      </c>
      <c r="P667" s="99">
        <f>SUMIF($BN$10:$BN$631,$E667,P$10:P$631)</f>
        <v>10844500</v>
      </c>
      <c r="Q667" s="99">
        <f>SUMIF($BN$10:$BN$631,$E667,Q$10:Q$631)</f>
        <v>0</v>
      </c>
      <c r="R667" s="99">
        <f>SUMIF($BN$10:$BN$631,$E667,R$10:R$631)</f>
        <v>10844500</v>
      </c>
      <c r="S667" s="83">
        <f>SUMIF($BN$10:$BN$631,$E667,S$10:S$631)</f>
        <v>181.1</v>
      </c>
      <c r="T667" s="99">
        <f>SUMIF($BN$10:$BN$631,$E667,T$10:T$631)</f>
        <v>18562750</v>
      </c>
      <c r="U667" s="99">
        <f>SUMIF($BN$10:$BN$631,$E667,U$10:U$631)</f>
        <v>0</v>
      </c>
      <c r="V667" s="99">
        <f>SUMIF($BN$10:$BN$631,$E667,V$10:V$631)</f>
        <v>18562750</v>
      </c>
      <c r="W667" s="99">
        <f>SUMIF($BN$10:$BN$631,$E667,W$10:W$631)</f>
        <v>0</v>
      </c>
      <c r="X667" s="99">
        <f>SUMIF($BN$10:$BN$631,$E667,X$10:X$631)</f>
        <v>0</v>
      </c>
      <c r="Y667" s="99">
        <f>SUMIF($BN$10:$BN$631,$E667,Y$10:Y$631)</f>
        <v>0</v>
      </c>
      <c r="Z667" s="99">
        <f>SUMIF($BN$10:$BN$631,$E667,Z$10:Z$631)</f>
        <v>368000</v>
      </c>
      <c r="AA667" s="99">
        <f>SUMIF($BN$10:$BN$631,$E667,AA$10:AA$631)</f>
        <v>0</v>
      </c>
      <c r="AB667" s="99">
        <f>SUMIF($BN$10:$BN$631,$E667,AB$10:AB$631)</f>
        <v>368000</v>
      </c>
      <c r="AC667" s="99">
        <f>SUMIF($BN$10:$BN$631,$E667,AC$10:AC$631)</f>
        <v>712</v>
      </c>
      <c r="AD667" s="83">
        <f>SUMIF($BN$10:$BN$631,$E667,AD$10:AD$631)</f>
        <v>36</v>
      </c>
      <c r="AE667" s="99">
        <f>SUMIF($BN$10:$BN$631,$E667,AE$10:AE$631)</f>
        <v>0</v>
      </c>
      <c r="AF667" s="83">
        <f>SUMIF($BN$10:$BN$631,$E667,AF$10:AF$631)</f>
        <v>0</v>
      </c>
      <c r="AG667" s="99">
        <f>SUMIF($BN$10:$BN$631,$E667,AG$10:AG$631)</f>
        <v>712</v>
      </c>
      <c r="AH667" s="83">
        <f>SUMIF($BN$10:$BN$631,$E667,AH$10:AH$631)</f>
        <v>36</v>
      </c>
      <c r="AI667" s="109">
        <f>SUMIF($BN$10:$BN$631,$E667,AI$10:AI$631)</f>
        <v>37350000</v>
      </c>
      <c r="AJ667" s="109">
        <f>SUMIF($BN$10:$BN$631,$E667,AJ$10:AJ$631)</f>
        <v>0</v>
      </c>
      <c r="AK667" s="109">
        <f>SUMIF($BN$10:$BN$631,$E667,AK$10:AK$631)</f>
        <v>6300000</v>
      </c>
      <c r="AL667" s="109">
        <f>SUMIF($BN$10:$BN$631,$E667,AL$10:AL$631)</f>
        <v>31050000</v>
      </c>
      <c r="AM667" s="109">
        <f>SUMIF($BN$10:$BN$631,$E667,AM$10:AM$631)</f>
        <v>0</v>
      </c>
      <c r="AN667" s="83">
        <f>SUMIF($BN$10:$BN$631,$E667,AN$10:AN$631)</f>
        <v>1275</v>
      </c>
      <c r="AO667" s="83">
        <f>SUMIF($BN$10:$BN$631,$E667,AO$10:AO$631)</f>
        <v>2866.5</v>
      </c>
      <c r="AP667" s="83">
        <f>SUMIF($BN$10:$BN$631,$E667,AP$10:AP$631)</f>
        <v>359.70000000000005</v>
      </c>
      <c r="AQ667" s="108">
        <f>SUMIF($BN$10:$BN$631,$E667,AQ$10:AQ$631)</f>
        <v>295134400</v>
      </c>
      <c r="AR667" s="109">
        <f>SUMIF($BN$10:$BN$631,$E667,AR$10:AR$631)</f>
        <v>0</v>
      </c>
      <c r="AS667" s="109">
        <f>SUMIF($BN$10:$BN$631,$E667,AS$10:AS$631)</f>
        <v>0</v>
      </c>
      <c r="AT667" s="109">
        <f>SUMIF($BN$10:$BN$631,$E667,AT$10:AT$631)</f>
        <v>0</v>
      </c>
      <c r="AU667" s="109">
        <f>SUMIF($BN$10:$BN$631,$E667,AU$10:AU$631)</f>
        <v>88452550</v>
      </c>
      <c r="AV667" s="109">
        <f>SUMIF($BN$10:$BN$631,$E667,AV$10:AV$631)</f>
        <v>206681850</v>
      </c>
      <c r="AW667" s="109">
        <f>SUMIF($BN$10:$BN$631,$E667,AW$10:AW$631)</f>
        <v>0</v>
      </c>
      <c r="AX667" s="109">
        <f>SUMIF($BN$10:$BN$631,$E667,AX$10:AX$631)</f>
        <v>0</v>
      </c>
      <c r="AY667" s="109">
        <f>SUMIF($BN$10:$BN$631,$E667,AY$10:AY$631)</f>
        <v>0</v>
      </c>
      <c r="AZ667" s="109">
        <f>SUMIF($BN$10:$BN$631,$E667,AZ$10:AZ$631)</f>
        <v>0</v>
      </c>
      <c r="BA667" s="109">
        <f>SUMIF($BN$10:$BN$631,$E667,BA$10:BA$631)</f>
        <v>0</v>
      </c>
      <c r="BB667" s="109">
        <f>SUMIF($BN$10:$BN$631,$E667,BB$10:BB$631)</f>
        <v>257093100</v>
      </c>
      <c r="BC667" s="109">
        <f>SUMIF($BN$10:$BN$631,$E667,BC$10:BC$631)</f>
        <v>0</v>
      </c>
      <c r="BD667" s="109">
        <f>SUMIF($BN$10:$BN$631,$E667,BD$10:BD$631)</f>
        <v>0</v>
      </c>
      <c r="BE667" s="109">
        <f>SUMIF($BN$10:$BN$631,$E667,BE$10:BE$631)</f>
        <v>257093100</v>
      </c>
      <c r="BF667" s="109">
        <f>SUMIF($BN$10:$BN$631,$E667,BF$10:BF$631)</f>
        <v>0</v>
      </c>
      <c r="BG667" s="83">
        <f>SUMIF($BN$10:$BN$631,$E667,BG$10:BG$631)</f>
        <v>1275</v>
      </c>
      <c r="BH667" s="83">
        <f>SUMIF($BN$10:$BN$631,$E667,BH$10:BH$631)</f>
        <v>3553.2999999999997</v>
      </c>
      <c r="BI667" s="78">
        <f>SUMIF($BN$10:$BN$631,$E667,BI$10:BI$631)</f>
        <v>2278.2999999999997</v>
      </c>
      <c r="BJ667" s="111">
        <f t="shared" si="80"/>
        <v>178.69019607843134</v>
      </c>
      <c r="BK667" s="78">
        <f>SUMIF($BN$10:$BN$631,$E667,BK$10:BK$631)</f>
        <v>3517.2999999999997</v>
      </c>
      <c r="BL667" s="78">
        <f>SUMIF($BN$10:$BN$631,$E667,BL$10:BL$631)</f>
        <v>2242.2999999999997</v>
      </c>
      <c r="BM667" s="111">
        <f t="shared" si="81"/>
        <v>175.86666666666665</v>
      </c>
      <c r="BN667" s="127">
        <f>(BH667)/COUNTIF($BN$10:$BN$633,E667)</f>
        <v>355.33</v>
      </c>
      <c r="BO667" s="81">
        <f>(BH667)/COUNTIF($BN$10:$BN$633,E667)</f>
        <v>355.33</v>
      </c>
      <c r="BP667" s="85">
        <f>(H667+L667+P667+T667+W667+Z667+AI667+AQ667+AY667)/COUNTIF($BN$10:$BN$633,E667)</f>
        <v>36269015</v>
      </c>
    </row>
    <row r="668" spans="5:68" ht="23.25" customHeight="1">
      <c r="E668" s="55" t="s">
        <v>1323</v>
      </c>
      <c r="F668" s="56" t="s">
        <v>1217</v>
      </c>
      <c r="G668" s="83">
        <f>SUMIF($BN$10:$BN$631,$E668,G$10:G$631)</f>
        <v>0</v>
      </c>
      <c r="H668" s="99">
        <f>SUMIF($BN$10:$BN$631,$E668,H$10:H$631)</f>
        <v>0</v>
      </c>
      <c r="I668" s="99">
        <f>SUMIF($BN$10:$BN$631,$E668,I$10:I$631)</f>
        <v>0</v>
      </c>
      <c r="J668" s="99">
        <f>SUMIF($BN$10:$BN$631,$E668,J$10:J$631)</f>
        <v>0</v>
      </c>
      <c r="K668" s="83">
        <f>SUMIF($BN$10:$BN$631,$E668,K$10:K$631)</f>
        <v>8.4</v>
      </c>
      <c r="L668" s="99">
        <f>SUMIF($BN$10:$BN$631,$E668,L$10:L$631)</f>
        <v>861000</v>
      </c>
      <c r="M668" s="99">
        <f>SUMIF($BN$10:$BN$631,$E668,M$10:M$631)</f>
        <v>0</v>
      </c>
      <c r="N668" s="99">
        <f>SUMIF($BN$10:$BN$631,$E668,N$10:N$631)</f>
        <v>861000</v>
      </c>
      <c r="O668" s="83">
        <f>SUMIF($BN$10:$BN$631,$E668,O$10:O$631)</f>
        <v>91.2</v>
      </c>
      <c r="P668" s="99">
        <f>SUMIF($BN$10:$BN$631,$E668,P$10:P$631)</f>
        <v>9348000</v>
      </c>
      <c r="Q668" s="99">
        <f>SUMIF($BN$10:$BN$631,$E668,Q$10:Q$631)</f>
        <v>0</v>
      </c>
      <c r="R668" s="99">
        <f>SUMIF($BN$10:$BN$631,$E668,R$10:R$631)</f>
        <v>9348000</v>
      </c>
      <c r="S668" s="83">
        <f>SUMIF($BN$10:$BN$631,$E668,S$10:S$631)</f>
        <v>204.39999999999998</v>
      </c>
      <c r="T668" s="99">
        <f>SUMIF($BN$10:$BN$631,$E668,T$10:T$631)</f>
        <v>20951000</v>
      </c>
      <c r="U668" s="99">
        <f>SUMIF($BN$10:$BN$631,$E668,U$10:U$631)</f>
        <v>0</v>
      </c>
      <c r="V668" s="99">
        <f>SUMIF($BN$10:$BN$631,$E668,V$10:V$631)</f>
        <v>20951000</v>
      </c>
      <c r="W668" s="99">
        <f>SUMIF($BN$10:$BN$631,$E668,W$10:W$631)</f>
        <v>0</v>
      </c>
      <c r="X668" s="99">
        <f>SUMIF($BN$10:$BN$631,$E668,X$10:X$631)</f>
        <v>0</v>
      </c>
      <c r="Y668" s="99">
        <f>SUMIF($BN$10:$BN$631,$E668,Y$10:Y$631)</f>
        <v>0</v>
      </c>
      <c r="Z668" s="99">
        <f>SUMIF($BN$10:$BN$631,$E668,Z$10:Z$631)</f>
        <v>0</v>
      </c>
      <c r="AA668" s="99">
        <f>SUMIF($BN$10:$BN$631,$E668,AA$10:AA$631)</f>
        <v>0</v>
      </c>
      <c r="AB668" s="99">
        <f>SUMIF($BN$10:$BN$631,$E668,AB$10:AB$631)</f>
        <v>0</v>
      </c>
      <c r="AC668" s="99">
        <f>SUMIF($BN$10:$BN$631,$E668,AC$10:AC$631)</f>
        <v>906</v>
      </c>
      <c r="AD668" s="83">
        <f>SUMIF($BN$10:$BN$631,$E668,AD$10:AD$631)</f>
        <v>53</v>
      </c>
      <c r="AE668" s="99">
        <f>SUMIF($BN$10:$BN$631,$E668,AE$10:AE$631)</f>
        <v>124</v>
      </c>
      <c r="AF668" s="83">
        <f>SUMIF($BN$10:$BN$631,$E668,AF$10:AF$631)</f>
        <v>9</v>
      </c>
      <c r="AG668" s="99">
        <f>SUMIF($BN$10:$BN$631,$E668,AG$10:AG$631)</f>
        <v>782</v>
      </c>
      <c r="AH668" s="83">
        <f>SUMIF($BN$10:$BN$631,$E668,AH$10:AH$631)</f>
        <v>44</v>
      </c>
      <c r="AI668" s="109">
        <f>SUMIF($BN$10:$BN$631,$E668,AI$10:AI$631)</f>
        <v>40400000</v>
      </c>
      <c r="AJ668" s="109">
        <f>SUMIF($BN$10:$BN$631,$E668,AJ$10:AJ$631)</f>
        <v>0</v>
      </c>
      <c r="AK668" s="109">
        <f>SUMIF($BN$10:$BN$631,$E668,AK$10:AK$631)</f>
        <v>10900000</v>
      </c>
      <c r="AL668" s="109">
        <f>SUMIF($BN$10:$BN$631,$E668,AL$10:AL$631)</f>
        <v>29500000</v>
      </c>
      <c r="AM668" s="109">
        <f>SUMIF($BN$10:$BN$631,$E668,AM$10:AM$631)</f>
        <v>0</v>
      </c>
      <c r="AN668" s="83">
        <f>SUMIF($BN$10:$BN$631,$E668,AN$10:AN$631)</f>
        <v>1285</v>
      </c>
      <c r="AO668" s="83">
        <f>SUMIF($BN$10:$BN$631,$E668,AO$10:AO$631)</f>
        <v>1228.3000000000002</v>
      </c>
      <c r="AP668" s="83">
        <f>SUMIF($BN$10:$BN$631,$E668,AP$10:AP$631)</f>
        <v>401.1</v>
      </c>
      <c r="AQ668" s="108">
        <f>SUMIF($BN$10:$BN$631,$E668,AQ$10:AQ$631)</f>
        <v>72797000</v>
      </c>
      <c r="AR668" s="109">
        <f>SUMIF($BN$10:$BN$631,$E668,AR$10:AR$631)</f>
        <v>0</v>
      </c>
      <c r="AS668" s="109">
        <f>SUMIF($BN$10:$BN$631,$E668,AS$10:AS$631)</f>
        <v>0</v>
      </c>
      <c r="AT668" s="109">
        <f>SUMIF($BN$10:$BN$631,$E668,AT$10:AT$631)</f>
        <v>0</v>
      </c>
      <c r="AU668" s="109">
        <f>SUMIF($BN$10:$BN$631,$E668,AU$10:AU$631)</f>
        <v>8433050</v>
      </c>
      <c r="AV668" s="109">
        <f>SUMIF($BN$10:$BN$631,$E668,AV$10:AV$631)</f>
        <v>64363950</v>
      </c>
      <c r="AW668" s="109">
        <f>SUMIF($BN$10:$BN$631,$E668,AW$10:AW$631)</f>
        <v>0</v>
      </c>
      <c r="AX668" s="109">
        <f>SUMIF($BN$10:$BN$631,$E668,AX$10:AX$631)</f>
        <v>0</v>
      </c>
      <c r="AY668" s="109">
        <f>SUMIF($BN$10:$BN$631,$E668,AY$10:AY$631)</f>
        <v>0</v>
      </c>
      <c r="AZ668" s="109">
        <f>SUMIF($BN$10:$BN$631,$E668,AZ$10:AZ$631)</f>
        <v>0</v>
      </c>
      <c r="BA668" s="109">
        <f>SUMIF($BN$10:$BN$631,$E668,BA$10:BA$631)</f>
        <v>0</v>
      </c>
      <c r="BB668" s="109">
        <f>SUMIF($BN$10:$BN$631,$E668,BB$10:BB$631)</f>
        <v>115675950</v>
      </c>
      <c r="BC668" s="109">
        <f>SUMIF($BN$10:$BN$631,$E668,BC$10:BC$631)</f>
        <v>0</v>
      </c>
      <c r="BD668" s="109">
        <f>SUMIF($BN$10:$BN$631,$E668,BD$10:BD$631)</f>
        <v>0</v>
      </c>
      <c r="BE668" s="109">
        <f>SUMIF($BN$10:$BN$631,$E668,BE$10:BE$631)</f>
        <v>115675950</v>
      </c>
      <c r="BF668" s="109">
        <f>SUMIF($BN$10:$BN$631,$E668,BF$10:BF$631)</f>
        <v>0</v>
      </c>
      <c r="BG668" s="83">
        <f>SUMIF($BN$10:$BN$631,$E668,BG$10:BG$631)</f>
        <v>1285</v>
      </c>
      <c r="BH668" s="83">
        <f>SUMIF($BN$10:$BN$631,$E668,BH$10:BH$631)</f>
        <v>1986.4000000000003</v>
      </c>
      <c r="BI668" s="78">
        <f>SUMIF($BN$10:$BN$631,$E668,BI$10:BI$631)</f>
        <v>712.80000000000018</v>
      </c>
      <c r="BJ668" s="111">
        <f t="shared" si="80"/>
        <v>55.470817120622584</v>
      </c>
      <c r="BK668" s="78">
        <f>SUMIF($BN$10:$BN$631,$E668,BK$10:BK$631)</f>
        <v>1933.4000000000003</v>
      </c>
      <c r="BL668" s="78">
        <f>SUMIF($BN$10:$BN$631,$E668,BL$10:BL$631)</f>
        <v>672.80000000000007</v>
      </c>
      <c r="BM668" s="111">
        <f t="shared" si="81"/>
        <v>52.357976653696504</v>
      </c>
      <c r="BN668" s="127">
        <f>(BH668)/COUNTIF($BN$10:$BN$633,E668)</f>
        <v>283.7714285714286</v>
      </c>
      <c r="BO668" s="81">
        <f>(BH668)/COUNTIF($BN$10:$BN$633,E668)</f>
        <v>283.7714285714286</v>
      </c>
      <c r="BP668" s="85">
        <f>(H668+L668+P668+T668+W668+Z668+AI668+AQ668+AY668)/COUNTIF($BN$10:$BN$633,E668)</f>
        <v>20622428.571428571</v>
      </c>
    </row>
    <row r="669" spans="5:68" ht="23.25" customHeight="1">
      <c r="E669" s="55" t="s">
        <v>1324</v>
      </c>
      <c r="F669" s="56" t="s">
        <v>1218</v>
      </c>
      <c r="G669" s="83">
        <f>SUMIF($BN$10:$BN$631,$E669,G$10:G$631)</f>
        <v>0</v>
      </c>
      <c r="H669" s="99">
        <f>SUMIF($BN$10:$BN$631,$E669,H$10:H$631)</f>
        <v>0</v>
      </c>
      <c r="I669" s="99">
        <f>SUMIF($BN$10:$BN$631,$E669,I$10:I$631)</f>
        <v>0</v>
      </c>
      <c r="J669" s="99">
        <f>SUMIF($BN$10:$BN$631,$E669,J$10:J$631)</f>
        <v>0</v>
      </c>
      <c r="K669" s="83">
        <f>SUMIF($BN$10:$BN$631,$E669,K$10:K$631)</f>
        <v>14.5</v>
      </c>
      <c r="L669" s="99">
        <f>SUMIF($BN$10:$BN$631,$E669,L$10:L$631)</f>
        <v>1486250</v>
      </c>
      <c r="M669" s="99">
        <f>SUMIF($BN$10:$BN$631,$E669,M$10:M$631)</f>
        <v>0</v>
      </c>
      <c r="N669" s="99">
        <f>SUMIF($BN$10:$BN$631,$E669,N$10:N$631)</f>
        <v>1486250</v>
      </c>
      <c r="O669" s="83">
        <f>SUMIF($BN$10:$BN$631,$E669,O$10:O$631)</f>
        <v>45.800000000000004</v>
      </c>
      <c r="P669" s="99">
        <f>SUMIF($BN$10:$BN$631,$E669,P$10:P$631)</f>
        <v>4694500</v>
      </c>
      <c r="Q669" s="99">
        <f>SUMIF($BN$10:$BN$631,$E669,Q$10:Q$631)</f>
        <v>0</v>
      </c>
      <c r="R669" s="99">
        <f>SUMIF($BN$10:$BN$631,$E669,R$10:R$631)</f>
        <v>4694500</v>
      </c>
      <c r="S669" s="83">
        <f>SUMIF($BN$10:$BN$631,$E669,S$10:S$631)</f>
        <v>121.4</v>
      </c>
      <c r="T669" s="99">
        <f>SUMIF($BN$10:$BN$631,$E669,T$10:T$631)</f>
        <v>12443500</v>
      </c>
      <c r="U669" s="99">
        <f>SUMIF($BN$10:$BN$631,$E669,U$10:U$631)</f>
        <v>0</v>
      </c>
      <c r="V669" s="99">
        <f>SUMIF($BN$10:$BN$631,$E669,V$10:V$631)</f>
        <v>12443500</v>
      </c>
      <c r="W669" s="99">
        <f>SUMIF($BN$10:$BN$631,$E669,W$10:W$631)</f>
        <v>0</v>
      </c>
      <c r="X669" s="99">
        <f>SUMIF($BN$10:$BN$631,$E669,X$10:X$631)</f>
        <v>0</v>
      </c>
      <c r="Y669" s="99">
        <f>SUMIF($BN$10:$BN$631,$E669,Y$10:Y$631)</f>
        <v>0</v>
      </c>
      <c r="Z669" s="99">
        <f>SUMIF($BN$10:$BN$631,$E669,Z$10:Z$631)</f>
        <v>0</v>
      </c>
      <c r="AA669" s="99">
        <f>SUMIF($BN$10:$BN$631,$E669,AA$10:AA$631)</f>
        <v>0</v>
      </c>
      <c r="AB669" s="99">
        <f>SUMIF($BN$10:$BN$631,$E669,AB$10:AB$631)</f>
        <v>0</v>
      </c>
      <c r="AC669" s="99">
        <f>SUMIF($BN$10:$BN$631,$E669,AC$10:AC$631)</f>
        <v>320</v>
      </c>
      <c r="AD669" s="83">
        <f>SUMIF($BN$10:$BN$631,$E669,AD$10:AD$631)</f>
        <v>16</v>
      </c>
      <c r="AE669" s="99">
        <f>SUMIF($BN$10:$BN$631,$E669,AE$10:AE$631)</f>
        <v>0</v>
      </c>
      <c r="AF669" s="83">
        <f>SUMIF($BN$10:$BN$631,$E669,AF$10:AF$631)</f>
        <v>0</v>
      </c>
      <c r="AG669" s="99">
        <f>SUMIF($BN$10:$BN$631,$E669,AG$10:AG$631)</f>
        <v>320</v>
      </c>
      <c r="AH669" s="83">
        <f>SUMIF($BN$10:$BN$631,$E669,AH$10:AH$631)</f>
        <v>16</v>
      </c>
      <c r="AI669" s="109">
        <f>SUMIF($BN$10:$BN$631,$E669,AI$10:AI$631)</f>
        <v>16750000</v>
      </c>
      <c r="AJ669" s="109">
        <f>SUMIF($BN$10:$BN$631,$E669,AJ$10:AJ$631)</f>
        <v>0</v>
      </c>
      <c r="AK669" s="109">
        <f>SUMIF($BN$10:$BN$631,$E669,AK$10:AK$631)</f>
        <v>3150000</v>
      </c>
      <c r="AL669" s="109">
        <f>SUMIF($BN$10:$BN$631,$E669,AL$10:AL$631)</f>
        <v>13600000</v>
      </c>
      <c r="AM669" s="109">
        <f>SUMIF($BN$10:$BN$631,$E669,AM$10:AM$631)</f>
        <v>0</v>
      </c>
      <c r="AN669" s="83">
        <f>SUMIF($BN$10:$BN$631,$E669,AN$10:AN$631)</f>
        <v>570</v>
      </c>
      <c r="AO669" s="83">
        <f>SUMIF($BN$10:$BN$631,$E669,AO$10:AO$631)</f>
        <v>955.2</v>
      </c>
      <c r="AP669" s="83">
        <f>SUMIF($BN$10:$BN$631,$E669,AP$10:AP$631)</f>
        <v>0</v>
      </c>
      <c r="AQ669" s="108">
        <f>SUMIF($BN$10:$BN$631,$E669,AQ$10:AQ$631)</f>
        <v>52579800</v>
      </c>
      <c r="AR669" s="109">
        <f>SUMIF($BN$10:$BN$631,$E669,AR$10:AR$631)</f>
        <v>0</v>
      </c>
      <c r="AS669" s="109">
        <f>SUMIF($BN$10:$BN$631,$E669,AS$10:AS$631)</f>
        <v>0</v>
      </c>
      <c r="AT669" s="109">
        <f>SUMIF($BN$10:$BN$631,$E669,AT$10:AT$631)</f>
        <v>0</v>
      </c>
      <c r="AU669" s="109">
        <f>SUMIF($BN$10:$BN$631,$E669,AU$10:AU$631)</f>
        <v>9268350</v>
      </c>
      <c r="AV669" s="109">
        <f>SUMIF($BN$10:$BN$631,$E669,AV$10:AV$631)</f>
        <v>43311450</v>
      </c>
      <c r="AW669" s="109">
        <f>SUMIF($BN$10:$BN$631,$E669,AW$10:AW$631)</f>
        <v>0</v>
      </c>
      <c r="AX669" s="109">
        <f>SUMIF($BN$10:$BN$631,$E669,AX$10:AX$631)</f>
        <v>0</v>
      </c>
      <c r="AY669" s="109">
        <f>SUMIF($BN$10:$BN$631,$E669,AY$10:AY$631)</f>
        <v>0</v>
      </c>
      <c r="AZ669" s="109">
        <f>SUMIF($BN$10:$BN$631,$E669,AZ$10:AZ$631)</f>
        <v>0</v>
      </c>
      <c r="BA669" s="109">
        <f>SUMIF($BN$10:$BN$631,$E669,BA$10:BA$631)</f>
        <v>0</v>
      </c>
      <c r="BB669" s="109">
        <f>SUMIF($BN$10:$BN$631,$E669,BB$10:BB$631)</f>
        <v>70841200</v>
      </c>
      <c r="BC669" s="109">
        <f>SUMIF($BN$10:$BN$631,$E669,BC$10:BC$631)</f>
        <v>0</v>
      </c>
      <c r="BD669" s="109">
        <f>SUMIF($BN$10:$BN$631,$E669,BD$10:BD$631)</f>
        <v>0</v>
      </c>
      <c r="BE669" s="109">
        <f>SUMIF($BN$10:$BN$631,$E669,BE$10:BE$631)</f>
        <v>70841200</v>
      </c>
      <c r="BF669" s="109">
        <f>SUMIF($BN$10:$BN$631,$E669,BF$10:BF$631)</f>
        <v>0</v>
      </c>
      <c r="BG669" s="83">
        <f>SUMIF($BN$10:$BN$631,$E669,BG$10:BG$631)</f>
        <v>570</v>
      </c>
      <c r="BH669" s="83">
        <f>SUMIF($BN$10:$BN$631,$E669,BH$10:BH$631)</f>
        <v>1152.9000000000001</v>
      </c>
      <c r="BI669" s="78">
        <f>SUMIF($BN$10:$BN$631,$E669,BI$10:BI$631)</f>
        <v>582.90000000000009</v>
      </c>
      <c r="BJ669" s="111">
        <f t="shared" si="80"/>
        <v>102.26315789473685</v>
      </c>
      <c r="BK669" s="78">
        <f>SUMIF($BN$10:$BN$631,$E669,BK$10:BK$631)</f>
        <v>1136.9000000000001</v>
      </c>
      <c r="BL669" s="78">
        <f>SUMIF($BN$10:$BN$631,$E669,BL$10:BL$631)</f>
        <v>566.90000000000009</v>
      </c>
      <c r="BM669" s="111">
        <f t="shared" si="81"/>
        <v>99.456140350877206</v>
      </c>
      <c r="BN669" s="127">
        <f>(BH669)/COUNTIF($BN$10:$BN$633,E669)</f>
        <v>384.3</v>
      </c>
      <c r="BO669" s="81">
        <f>(BH669)/COUNTIF($BN$10:$BN$633,E669)</f>
        <v>384.3</v>
      </c>
      <c r="BP669" s="85">
        <f>(H669+L669+P669+T669+W669+Z669+AI669+AQ669+AY669)/COUNTIF($BN$10:$BN$633,E669)</f>
        <v>29318016.666666668</v>
      </c>
    </row>
    <row r="670" spans="5:68" ht="23.25" customHeight="1">
      <c r="E670" s="55" t="s">
        <v>1325</v>
      </c>
      <c r="F670" s="56" t="s">
        <v>1219</v>
      </c>
      <c r="G670" s="83">
        <f>SUMIF($BN$10:$BN$631,$E670,G$10:G$631)</f>
        <v>0</v>
      </c>
      <c r="H670" s="99">
        <f>SUMIF($BN$10:$BN$631,$E670,H$10:H$631)</f>
        <v>0</v>
      </c>
      <c r="I670" s="99">
        <f>SUMIF($BN$10:$BN$631,$E670,I$10:I$631)</f>
        <v>0</v>
      </c>
      <c r="J670" s="99">
        <f>SUMIF($BN$10:$BN$631,$E670,J$10:J$631)</f>
        <v>0</v>
      </c>
      <c r="K670" s="83">
        <f>SUMIF($BN$10:$BN$631,$E670,K$10:K$631)</f>
        <v>47.9</v>
      </c>
      <c r="L670" s="99">
        <f>SUMIF($BN$10:$BN$631,$E670,L$10:L$631)</f>
        <v>4909750</v>
      </c>
      <c r="M670" s="99">
        <f>SUMIF($BN$10:$BN$631,$E670,M$10:M$631)</f>
        <v>0</v>
      </c>
      <c r="N670" s="99">
        <f>SUMIF($BN$10:$BN$631,$E670,N$10:N$631)</f>
        <v>4909750</v>
      </c>
      <c r="O670" s="83">
        <f>SUMIF($BN$10:$BN$631,$E670,O$10:O$631)</f>
        <v>90.9</v>
      </c>
      <c r="P670" s="99">
        <f>SUMIF($BN$10:$BN$631,$E670,P$10:P$631)</f>
        <v>9317250</v>
      </c>
      <c r="Q670" s="99">
        <f>SUMIF($BN$10:$BN$631,$E670,Q$10:Q$631)</f>
        <v>0</v>
      </c>
      <c r="R670" s="99">
        <f>SUMIF($BN$10:$BN$631,$E670,R$10:R$631)</f>
        <v>9317250</v>
      </c>
      <c r="S670" s="83">
        <f>SUMIF($BN$10:$BN$631,$E670,S$10:S$631)</f>
        <v>211.60000000000002</v>
      </c>
      <c r="T670" s="99">
        <f>SUMIF($BN$10:$BN$631,$E670,T$10:T$631)</f>
        <v>21689000</v>
      </c>
      <c r="U670" s="99">
        <f>SUMIF($BN$10:$BN$631,$E670,U$10:U$631)</f>
        <v>0</v>
      </c>
      <c r="V670" s="99">
        <f>SUMIF($BN$10:$BN$631,$E670,V$10:V$631)</f>
        <v>21689000</v>
      </c>
      <c r="W670" s="99">
        <f>SUMIF($BN$10:$BN$631,$E670,W$10:W$631)</f>
        <v>0</v>
      </c>
      <c r="X670" s="99">
        <f>SUMIF($BN$10:$BN$631,$E670,X$10:X$631)</f>
        <v>0</v>
      </c>
      <c r="Y670" s="99">
        <f>SUMIF($BN$10:$BN$631,$E670,Y$10:Y$631)</f>
        <v>0</v>
      </c>
      <c r="Z670" s="99">
        <f>SUMIF($BN$10:$BN$631,$E670,Z$10:Z$631)</f>
        <v>368000</v>
      </c>
      <c r="AA670" s="99">
        <f>SUMIF($BN$10:$BN$631,$E670,AA$10:AA$631)</f>
        <v>0</v>
      </c>
      <c r="AB670" s="99">
        <f>SUMIF($BN$10:$BN$631,$E670,AB$10:AB$631)</f>
        <v>368000</v>
      </c>
      <c r="AC670" s="99">
        <f>SUMIF($BN$10:$BN$631,$E670,AC$10:AC$631)</f>
        <v>752</v>
      </c>
      <c r="AD670" s="83">
        <f>SUMIF($BN$10:$BN$631,$E670,AD$10:AD$631)</f>
        <v>38</v>
      </c>
      <c r="AE670" s="99">
        <f>SUMIF($BN$10:$BN$631,$E670,AE$10:AE$631)</f>
        <v>80</v>
      </c>
      <c r="AF670" s="83">
        <f>SUMIF($BN$10:$BN$631,$E670,AF$10:AF$631)</f>
        <v>4</v>
      </c>
      <c r="AG670" s="99">
        <f>SUMIF($BN$10:$BN$631,$E670,AG$10:AG$631)</f>
        <v>672</v>
      </c>
      <c r="AH670" s="83">
        <f>SUMIF($BN$10:$BN$631,$E670,AH$10:AH$631)</f>
        <v>34</v>
      </c>
      <c r="AI670" s="109">
        <f>SUMIF($BN$10:$BN$631,$E670,AI$10:AI$631)</f>
        <v>35250000</v>
      </c>
      <c r="AJ670" s="109">
        <f>SUMIF($BN$10:$BN$631,$E670,AJ$10:AJ$631)</f>
        <v>0</v>
      </c>
      <c r="AK670" s="109">
        <f>SUMIF($BN$10:$BN$631,$E670,AK$10:AK$631)</f>
        <v>6900000</v>
      </c>
      <c r="AL670" s="109">
        <f>SUMIF($BN$10:$BN$631,$E670,AL$10:AL$631)</f>
        <v>28350000</v>
      </c>
      <c r="AM670" s="109">
        <f>SUMIF($BN$10:$BN$631,$E670,AM$10:AM$631)</f>
        <v>0</v>
      </c>
      <c r="AN670" s="83">
        <f>SUMIF($BN$10:$BN$631,$E670,AN$10:AN$631)</f>
        <v>1310</v>
      </c>
      <c r="AO670" s="83">
        <f>SUMIF($BN$10:$BN$631,$E670,AO$10:AO$631)</f>
        <v>1559.3000000000002</v>
      </c>
      <c r="AP670" s="83">
        <f>SUMIF($BN$10:$BN$631,$E670,AP$10:AP$631)</f>
        <v>217.09999999999997</v>
      </c>
      <c r="AQ670" s="108">
        <f>SUMIF($BN$10:$BN$631,$E670,AQ$10:AQ$631)</f>
        <v>88423300</v>
      </c>
      <c r="AR670" s="109">
        <f>SUMIF($BN$10:$BN$631,$E670,AR$10:AR$631)</f>
        <v>0</v>
      </c>
      <c r="AS670" s="109">
        <f>SUMIF($BN$10:$BN$631,$E670,AS$10:AS$631)</f>
        <v>0</v>
      </c>
      <c r="AT670" s="109">
        <f>SUMIF($BN$10:$BN$631,$E670,AT$10:AT$631)</f>
        <v>0</v>
      </c>
      <c r="AU670" s="109">
        <f>SUMIF($BN$10:$BN$631,$E670,AU$10:AU$631)</f>
        <v>0</v>
      </c>
      <c r="AV670" s="109">
        <f>SUMIF($BN$10:$BN$631,$E670,AV$10:AV$631)</f>
        <v>88423300</v>
      </c>
      <c r="AW670" s="109">
        <f>SUMIF($BN$10:$BN$631,$E670,AW$10:AW$631)</f>
        <v>0</v>
      </c>
      <c r="AX670" s="109">
        <f>SUMIF($BN$10:$BN$631,$E670,AX$10:AX$631)</f>
        <v>0</v>
      </c>
      <c r="AY670" s="109">
        <f>SUMIF($BN$10:$BN$631,$E670,AY$10:AY$631)</f>
        <v>0</v>
      </c>
      <c r="AZ670" s="109">
        <f>SUMIF($BN$10:$BN$631,$E670,AZ$10:AZ$631)</f>
        <v>0</v>
      </c>
      <c r="BA670" s="109">
        <f>SUMIF($BN$10:$BN$631,$E670,BA$10:BA$631)</f>
        <v>0</v>
      </c>
      <c r="BB670" s="109">
        <f>SUMIF($BN$10:$BN$631,$E670,BB$10:BB$631)</f>
        <v>143740050</v>
      </c>
      <c r="BC670" s="109">
        <f>SUMIF($BN$10:$BN$631,$E670,BC$10:BC$631)</f>
        <v>0</v>
      </c>
      <c r="BD670" s="109">
        <f>SUMIF($BN$10:$BN$631,$E670,BD$10:BD$631)</f>
        <v>0</v>
      </c>
      <c r="BE670" s="109">
        <f>SUMIF($BN$10:$BN$631,$E670,BE$10:BE$631)</f>
        <v>143740050</v>
      </c>
      <c r="BF670" s="109">
        <f>SUMIF($BN$10:$BN$631,$E670,BF$10:BF$631)</f>
        <v>0</v>
      </c>
      <c r="BG670" s="83">
        <f>SUMIF($BN$10:$BN$631,$E670,BG$10:BG$631)</f>
        <v>1310</v>
      </c>
      <c r="BH670" s="83">
        <f>SUMIF($BN$10:$BN$631,$E670,BH$10:BH$631)</f>
        <v>2164.8000000000002</v>
      </c>
      <c r="BI670" s="78">
        <f>SUMIF($BN$10:$BN$631,$E670,BI$10:BI$631)</f>
        <v>912.80000000000018</v>
      </c>
      <c r="BJ670" s="111">
        <f t="shared" si="80"/>
        <v>69.679389312977108</v>
      </c>
      <c r="BK670" s="78">
        <f>SUMIF($BN$10:$BN$631,$E670,BK$10:BK$631)</f>
        <v>2126.8000000000002</v>
      </c>
      <c r="BL670" s="78">
        <f>SUMIF($BN$10:$BN$631,$E670,BL$10:BL$631)</f>
        <v>881.80000000000018</v>
      </c>
      <c r="BM670" s="111">
        <f t="shared" si="81"/>
        <v>67.312977099236662</v>
      </c>
      <c r="BN670" s="127">
        <f>(BH670)/COUNTIF($BN$10:$BN$633,E670)</f>
        <v>432.96000000000004</v>
      </c>
      <c r="BO670" s="81">
        <f>(BH670)/COUNTIF($BN$10:$BN$633,E670)</f>
        <v>432.96000000000004</v>
      </c>
      <c r="BP670" s="85">
        <f>(H670+L670+P670+T670+W670+Z670+AI670+AQ670+AY670)/COUNTIF($BN$10:$BN$633,E670)</f>
        <v>31991460</v>
      </c>
    </row>
    <row r="671" spans="5:68" ht="23.25" customHeight="1">
      <c r="E671" s="55" t="s">
        <v>1326</v>
      </c>
      <c r="F671" s="56" t="s">
        <v>1220</v>
      </c>
      <c r="G671" s="83">
        <f>SUMIF($BN$10:$BN$631,$E671,G$10:G$631)</f>
        <v>59.2</v>
      </c>
      <c r="H671" s="99">
        <f>SUMIF($BN$10:$BN$631,$E671,H$10:H$631)</f>
        <v>6068000</v>
      </c>
      <c r="I671" s="99">
        <f>SUMIF($BN$10:$BN$631,$E671,I$10:I$631)</f>
        <v>0</v>
      </c>
      <c r="J671" s="99">
        <f>SUMIF($BN$10:$BN$631,$E671,J$10:J$631)</f>
        <v>6068000</v>
      </c>
      <c r="K671" s="83">
        <f>SUMIF($BN$10:$BN$631,$E671,K$10:K$631)</f>
        <v>62.6</v>
      </c>
      <c r="L671" s="99">
        <f>SUMIF($BN$10:$BN$631,$E671,L$10:L$631)</f>
        <v>6416500</v>
      </c>
      <c r="M671" s="99">
        <f>SUMIF($BN$10:$BN$631,$E671,M$10:M$631)</f>
        <v>0</v>
      </c>
      <c r="N671" s="99">
        <f>SUMIF($BN$10:$BN$631,$E671,N$10:N$631)</f>
        <v>6416500</v>
      </c>
      <c r="O671" s="83">
        <f>SUMIF($BN$10:$BN$631,$E671,O$10:O$631)</f>
        <v>397.99999999999989</v>
      </c>
      <c r="P671" s="99">
        <f>SUMIF($BN$10:$BN$631,$E671,P$10:P$631)</f>
        <v>40794999.999999985</v>
      </c>
      <c r="Q671" s="99">
        <f>SUMIF($BN$10:$BN$631,$E671,Q$10:Q$631)</f>
        <v>0</v>
      </c>
      <c r="R671" s="99">
        <f>SUMIF($BN$10:$BN$631,$E671,R$10:R$631)</f>
        <v>40795000</v>
      </c>
      <c r="S671" s="83">
        <f>SUMIF($BN$10:$BN$631,$E671,S$10:S$631)</f>
        <v>213.5</v>
      </c>
      <c r="T671" s="99">
        <f>SUMIF($BN$10:$BN$631,$E671,T$10:T$631)</f>
        <v>21883750</v>
      </c>
      <c r="U671" s="99">
        <f>SUMIF($BN$10:$BN$631,$E671,U$10:U$631)</f>
        <v>0</v>
      </c>
      <c r="V671" s="99">
        <f>SUMIF($BN$10:$BN$631,$E671,V$10:V$631)</f>
        <v>21883749.999999993</v>
      </c>
      <c r="W671" s="99">
        <f>SUMIF($BN$10:$BN$631,$E671,W$10:W$631)</f>
        <v>0</v>
      </c>
      <c r="X671" s="99">
        <f>SUMIF($BN$10:$BN$631,$E671,X$10:X$631)</f>
        <v>0</v>
      </c>
      <c r="Y671" s="99">
        <f>SUMIF($BN$10:$BN$631,$E671,Y$10:Y$631)</f>
        <v>0</v>
      </c>
      <c r="Z671" s="99">
        <f>SUMIF($BN$10:$BN$631,$E671,Z$10:Z$631)</f>
        <v>0</v>
      </c>
      <c r="AA671" s="99">
        <f>SUMIF($BN$10:$BN$631,$E671,AA$10:AA$631)</f>
        <v>0</v>
      </c>
      <c r="AB671" s="99">
        <f>SUMIF($BN$10:$BN$631,$E671,AB$10:AB$631)</f>
        <v>0</v>
      </c>
      <c r="AC671" s="99">
        <f>SUMIF($BN$10:$BN$631,$E671,AC$10:AC$631)</f>
        <v>260</v>
      </c>
      <c r="AD671" s="83">
        <f>SUMIF($BN$10:$BN$631,$E671,AD$10:AD$631)</f>
        <v>13</v>
      </c>
      <c r="AE671" s="99">
        <f>SUMIF($BN$10:$BN$631,$E671,AE$10:AE$631)</f>
        <v>260</v>
      </c>
      <c r="AF671" s="83">
        <f>SUMIF($BN$10:$BN$631,$E671,AF$10:AF$631)</f>
        <v>13</v>
      </c>
      <c r="AG671" s="99">
        <f>SUMIF($BN$10:$BN$631,$E671,AG$10:AG$631)</f>
        <v>0</v>
      </c>
      <c r="AH671" s="83">
        <f>SUMIF($BN$10:$BN$631,$E671,AH$10:AH$631)</f>
        <v>0</v>
      </c>
      <c r="AI671" s="109">
        <f>SUMIF($BN$10:$BN$631,$E671,AI$10:AI$631)</f>
        <v>0</v>
      </c>
      <c r="AJ671" s="109">
        <f>SUMIF($BN$10:$BN$631,$E671,AJ$10:AJ$631)</f>
        <v>0</v>
      </c>
      <c r="AK671" s="109">
        <f>SUMIF($BN$10:$BN$631,$E671,AK$10:AK$631)</f>
        <v>2100000</v>
      </c>
      <c r="AL671" s="109">
        <f>SUMIF($BN$10:$BN$631,$E671,AL$10:AL$631)</f>
        <v>0</v>
      </c>
      <c r="AM671" s="109">
        <f>SUMIF($BN$10:$BN$631,$E671,AM$10:AM$631)</f>
        <v>2100000</v>
      </c>
      <c r="AN671" s="83">
        <f>SUMIF($BN$10:$BN$631,$E671,AN$10:AN$631)</f>
        <v>480</v>
      </c>
      <c r="AO671" s="83">
        <f>SUMIF($BN$10:$BN$631,$E671,AO$10:AO$631)</f>
        <v>97.2</v>
      </c>
      <c r="AP671" s="83">
        <f>SUMIF($BN$10:$BN$631,$E671,AP$10:AP$631)</f>
        <v>89.5</v>
      </c>
      <c r="AQ671" s="108">
        <f>SUMIF($BN$10:$BN$631,$E671,AQ$10:AQ$631)</f>
        <v>0</v>
      </c>
      <c r="AR671" s="109">
        <f>SUMIF($BN$10:$BN$631,$E671,AR$10:AR$631)</f>
        <v>0</v>
      </c>
      <c r="AS671" s="109">
        <f>SUMIF($BN$10:$BN$631,$E671,AS$10:AS$631)</f>
        <v>0</v>
      </c>
      <c r="AT671" s="109">
        <f>SUMIF($BN$10:$BN$631,$E671,AT$10:AT$631)</f>
        <v>0</v>
      </c>
      <c r="AU671" s="109">
        <f>SUMIF($BN$10:$BN$631,$E671,AU$10:AU$631)</f>
        <v>0</v>
      </c>
      <c r="AV671" s="109">
        <f>SUMIF($BN$10:$BN$631,$E671,AV$10:AV$631)</f>
        <v>0</v>
      </c>
      <c r="AW671" s="109">
        <f>SUMIF($BN$10:$BN$631,$E671,AW$10:AW$631)</f>
        <v>0</v>
      </c>
      <c r="AX671" s="109">
        <f>SUMIF($BN$10:$BN$631,$E671,AX$10:AX$631)</f>
        <v>5497450</v>
      </c>
      <c r="AY671" s="109">
        <f>SUMIF($BN$10:$BN$631,$E671,AY$10:AY$631)</f>
        <v>0</v>
      </c>
      <c r="AZ671" s="109">
        <f>SUMIF($BN$10:$BN$631,$E671,AZ$10:AZ$631)</f>
        <v>0</v>
      </c>
      <c r="BA671" s="109">
        <f>SUMIF($BN$10:$BN$631,$E671,BA$10:BA$631)</f>
        <v>0</v>
      </c>
      <c r="BB671" s="109">
        <f>SUMIF($BN$10:$BN$631,$E671,BB$10:BB$631)</f>
        <v>28300249.999999993</v>
      </c>
      <c r="BC671" s="109">
        <f>SUMIF($BN$10:$BN$631,$E671,BC$10:BC$631)</f>
        <v>2100000</v>
      </c>
      <c r="BD671" s="109">
        <f>SUMIF($BN$10:$BN$631,$E671,BD$10:BD$631)</f>
        <v>5497450</v>
      </c>
      <c r="BE671" s="109">
        <f>SUMIF($BN$10:$BN$631,$E671,BE$10:BE$631)</f>
        <v>20702799.999999993</v>
      </c>
      <c r="BF671" s="109">
        <f>SUMIF($BN$10:$BN$631,$E671,BF$10:BF$631)</f>
        <v>0</v>
      </c>
      <c r="BG671" s="83">
        <f>SUMIF($BN$10:$BN$631,$E671,BG$10:BG$631)</f>
        <v>480</v>
      </c>
      <c r="BH671" s="83">
        <f>SUMIF($BN$10:$BN$631,$E671,BH$10:BH$631)</f>
        <v>933</v>
      </c>
      <c r="BI671" s="78">
        <f>SUMIF($BN$10:$BN$631,$E671,BI$10:BI$631)</f>
        <v>452.99999999999994</v>
      </c>
      <c r="BJ671" s="111">
        <f t="shared" si="80"/>
        <v>94.374999999999986</v>
      </c>
      <c r="BK671" s="78">
        <f>SUMIF($BN$10:$BN$631,$E671,BK$10:BK$631)</f>
        <v>920</v>
      </c>
      <c r="BL671" s="78">
        <f>SUMIF($BN$10:$BN$631,$E671,BL$10:BL$631)</f>
        <v>439.99999999999994</v>
      </c>
      <c r="BM671" s="111">
        <f t="shared" si="81"/>
        <v>91.666666666666657</v>
      </c>
      <c r="BN671" s="127">
        <f>(BH671)/COUNTIF($BN$10:$BN$633,E671)</f>
        <v>311</v>
      </c>
      <c r="BO671" s="81">
        <f>(BH671)/COUNTIF($BN$10:$BN$633,E671)</f>
        <v>311</v>
      </c>
      <c r="BP671" s="85">
        <f>(H671+L671+P671+T671+W671+Z671+AI671+AQ671+AY671)/COUNTIF($BN$10:$BN$633,E671)</f>
        <v>25054416.66666666</v>
      </c>
    </row>
    <row r="672" spans="5:68" ht="23.25" customHeight="1">
      <c r="E672" s="55" t="s">
        <v>1327</v>
      </c>
      <c r="F672" s="56" t="s">
        <v>1221</v>
      </c>
      <c r="G672" s="83">
        <f>SUMIF($BN$10:$BN$631,$E672,G$10:G$631)</f>
        <v>47.9</v>
      </c>
      <c r="H672" s="99">
        <f>SUMIF($BN$10:$BN$631,$E672,H$10:H$631)</f>
        <v>4909750</v>
      </c>
      <c r="I672" s="99">
        <f>SUMIF($BN$10:$BN$631,$E672,I$10:I$631)</f>
        <v>0</v>
      </c>
      <c r="J672" s="99">
        <f>SUMIF($BN$10:$BN$631,$E672,J$10:J$631)</f>
        <v>4909750</v>
      </c>
      <c r="K672" s="83">
        <f>SUMIF($BN$10:$BN$631,$E672,K$10:K$631)</f>
        <v>0</v>
      </c>
      <c r="L672" s="99">
        <f>SUMIF($BN$10:$BN$631,$E672,L$10:L$631)</f>
        <v>0</v>
      </c>
      <c r="M672" s="99">
        <f>SUMIF($BN$10:$BN$631,$E672,M$10:M$631)</f>
        <v>0</v>
      </c>
      <c r="N672" s="99">
        <f>SUMIF($BN$10:$BN$631,$E672,N$10:N$631)</f>
        <v>0</v>
      </c>
      <c r="O672" s="83">
        <f>SUMIF($BN$10:$BN$631,$E672,O$10:O$631)</f>
        <v>228.10000000000002</v>
      </c>
      <c r="P672" s="99">
        <f>SUMIF($BN$10:$BN$631,$E672,P$10:P$631)</f>
        <v>23380250</v>
      </c>
      <c r="Q672" s="99">
        <f>SUMIF($BN$10:$BN$631,$E672,Q$10:Q$631)</f>
        <v>0</v>
      </c>
      <c r="R672" s="99">
        <f>SUMIF($BN$10:$BN$631,$E672,R$10:R$631)</f>
        <v>23380250</v>
      </c>
      <c r="S672" s="83">
        <f>SUMIF($BN$10:$BN$631,$E672,S$10:S$631)</f>
        <v>182.8</v>
      </c>
      <c r="T672" s="99">
        <f>SUMIF($BN$10:$BN$631,$E672,T$10:T$631)</f>
        <v>18737000</v>
      </c>
      <c r="U672" s="99">
        <f>SUMIF($BN$10:$BN$631,$E672,U$10:U$631)</f>
        <v>0</v>
      </c>
      <c r="V672" s="99">
        <f>SUMIF($BN$10:$BN$631,$E672,V$10:V$631)</f>
        <v>18737000.000000004</v>
      </c>
      <c r="W672" s="99">
        <f>SUMIF($BN$10:$BN$631,$E672,W$10:W$631)</f>
        <v>0</v>
      </c>
      <c r="X672" s="99">
        <f>SUMIF($BN$10:$BN$631,$E672,X$10:X$631)</f>
        <v>0</v>
      </c>
      <c r="Y672" s="99">
        <f>SUMIF($BN$10:$BN$631,$E672,Y$10:Y$631)</f>
        <v>0</v>
      </c>
      <c r="Z672" s="99">
        <f>SUMIF($BN$10:$BN$631,$E672,Z$10:Z$631)</f>
        <v>119500</v>
      </c>
      <c r="AA672" s="99">
        <f>SUMIF($BN$10:$BN$631,$E672,AA$10:AA$631)</f>
        <v>0</v>
      </c>
      <c r="AB672" s="99">
        <f>SUMIF($BN$10:$BN$631,$E672,AB$10:AB$631)</f>
        <v>119500</v>
      </c>
      <c r="AC672" s="99">
        <f>SUMIF($BN$10:$BN$631,$E672,AC$10:AC$631)</f>
        <v>420</v>
      </c>
      <c r="AD672" s="83">
        <f>SUMIF($BN$10:$BN$631,$E672,AD$10:AD$631)</f>
        <v>21</v>
      </c>
      <c r="AE672" s="99">
        <f>SUMIF($BN$10:$BN$631,$E672,AE$10:AE$631)</f>
        <v>0</v>
      </c>
      <c r="AF672" s="83">
        <f>SUMIF($BN$10:$BN$631,$E672,AF$10:AF$631)</f>
        <v>0</v>
      </c>
      <c r="AG672" s="99">
        <f>SUMIF($BN$10:$BN$631,$E672,AG$10:AG$631)</f>
        <v>420</v>
      </c>
      <c r="AH672" s="83">
        <f>SUMIF($BN$10:$BN$631,$E672,AH$10:AH$631)</f>
        <v>21</v>
      </c>
      <c r="AI672" s="109">
        <f>SUMIF($BN$10:$BN$631,$E672,AI$10:AI$631)</f>
        <v>22050000</v>
      </c>
      <c r="AJ672" s="109">
        <f>SUMIF($BN$10:$BN$631,$E672,AJ$10:AJ$631)</f>
        <v>0</v>
      </c>
      <c r="AK672" s="109">
        <f>SUMIF($BN$10:$BN$631,$E672,AK$10:AK$631)</f>
        <v>4200000</v>
      </c>
      <c r="AL672" s="109">
        <f>SUMIF($BN$10:$BN$631,$E672,AL$10:AL$631)</f>
        <v>17850000</v>
      </c>
      <c r="AM672" s="109">
        <f>SUMIF($BN$10:$BN$631,$E672,AM$10:AM$631)</f>
        <v>0</v>
      </c>
      <c r="AN672" s="83">
        <f>SUMIF($BN$10:$BN$631,$E672,AN$10:AN$631)</f>
        <v>765</v>
      </c>
      <c r="AO672" s="83">
        <f>SUMIF($BN$10:$BN$631,$E672,AO$10:AO$631)</f>
        <v>1482.9</v>
      </c>
      <c r="AP672" s="83">
        <f>SUMIF($BN$10:$BN$631,$E672,AP$10:AP$631)</f>
        <v>61</v>
      </c>
      <c r="AQ672" s="108">
        <f>SUMIF($BN$10:$BN$631,$E672,AQ$10:AQ$631)</f>
        <v>110036050</v>
      </c>
      <c r="AR672" s="109">
        <f>SUMIF($BN$10:$BN$631,$E672,AR$10:AR$631)</f>
        <v>0</v>
      </c>
      <c r="AS672" s="109">
        <f>SUMIF($BN$10:$BN$631,$E672,AS$10:AS$631)</f>
        <v>0</v>
      </c>
      <c r="AT672" s="109">
        <f>SUMIF($BN$10:$BN$631,$E672,AT$10:AT$631)</f>
        <v>0</v>
      </c>
      <c r="AU672" s="109">
        <f>SUMIF($BN$10:$BN$631,$E672,AU$10:AU$631)</f>
        <v>0</v>
      </c>
      <c r="AV672" s="109">
        <f>SUMIF($BN$10:$BN$631,$E672,AV$10:AV$631)</f>
        <v>110036050</v>
      </c>
      <c r="AW672" s="109">
        <f>SUMIF($BN$10:$BN$631,$E672,AW$10:AW$631)</f>
        <v>0</v>
      </c>
      <c r="AX672" s="109">
        <f>SUMIF($BN$10:$BN$631,$E672,AX$10:AX$631)</f>
        <v>0</v>
      </c>
      <c r="AY672" s="109">
        <f>SUMIF($BN$10:$BN$631,$E672,AY$10:AY$631)</f>
        <v>0</v>
      </c>
      <c r="AZ672" s="109">
        <f>SUMIF($BN$10:$BN$631,$E672,AZ$10:AZ$631)</f>
        <v>0</v>
      </c>
      <c r="BA672" s="109">
        <f>SUMIF($BN$10:$BN$631,$E672,BA$10:BA$631)</f>
        <v>0</v>
      </c>
      <c r="BB672" s="109">
        <f>SUMIF($BN$10:$BN$631,$E672,BB$10:BB$631)</f>
        <v>146742550</v>
      </c>
      <c r="BC672" s="109">
        <f>SUMIF($BN$10:$BN$631,$E672,BC$10:BC$631)</f>
        <v>0</v>
      </c>
      <c r="BD672" s="109">
        <f>SUMIF($BN$10:$BN$631,$E672,BD$10:BD$631)</f>
        <v>0</v>
      </c>
      <c r="BE672" s="109">
        <f>SUMIF($BN$10:$BN$631,$E672,BE$10:BE$631)</f>
        <v>146742550</v>
      </c>
      <c r="BF672" s="109">
        <f>SUMIF($BN$10:$BN$631,$E672,BF$10:BF$631)</f>
        <v>0</v>
      </c>
      <c r="BG672" s="83">
        <f>SUMIF($BN$10:$BN$631,$E672,BG$10:BG$631)</f>
        <v>765</v>
      </c>
      <c r="BH672" s="83">
        <f>SUMIF($BN$10:$BN$631,$E672,BH$10:BH$631)</f>
        <v>2023.6999999999998</v>
      </c>
      <c r="BI672" s="78">
        <f>SUMIF($BN$10:$BN$631,$E672,BI$10:BI$631)</f>
        <v>1258.6999999999998</v>
      </c>
      <c r="BJ672" s="111">
        <f t="shared" si="80"/>
        <v>164.53594771241828</v>
      </c>
      <c r="BK672" s="78">
        <f>SUMIF($BN$10:$BN$631,$E672,BK$10:BK$631)</f>
        <v>2002.6999999999998</v>
      </c>
      <c r="BL672" s="78">
        <f>SUMIF($BN$10:$BN$631,$E672,BL$10:BL$631)</f>
        <v>1237.6999999999998</v>
      </c>
      <c r="BM672" s="111">
        <f t="shared" si="81"/>
        <v>161.79084967320259</v>
      </c>
      <c r="BN672" s="127">
        <f>(BH672)/COUNTIF($BN$10:$BN$633,E672)</f>
        <v>674.56666666666661</v>
      </c>
      <c r="BO672" s="81">
        <f>(BH672)/COUNTIF($BN$10:$BN$633,E672)</f>
        <v>674.56666666666661</v>
      </c>
      <c r="BP672" s="85">
        <f>(H672+L672+P672+T672+W672+Z672+AI672+AQ672+AY672)/COUNTIF($BN$10:$BN$633,E672)</f>
        <v>59744183.333333336</v>
      </c>
    </row>
    <row r="673" spans="5:68" ht="23.25" customHeight="1">
      <c r="E673" s="55" t="s">
        <v>1328</v>
      </c>
      <c r="F673" s="56" t="s">
        <v>1222</v>
      </c>
      <c r="G673" s="83">
        <f>SUMIF($BN$10:$BN$631,$E673,G$10:G$631)</f>
        <v>31.7</v>
      </c>
      <c r="H673" s="99">
        <f>SUMIF($BN$10:$BN$631,$E673,H$10:H$631)</f>
        <v>3249250</v>
      </c>
      <c r="I673" s="99">
        <f>SUMIF($BN$10:$BN$631,$E673,I$10:I$631)</f>
        <v>0</v>
      </c>
      <c r="J673" s="99">
        <f>SUMIF($BN$10:$BN$631,$E673,J$10:J$631)</f>
        <v>3249250</v>
      </c>
      <c r="K673" s="83">
        <f>SUMIF($BN$10:$BN$631,$E673,K$10:K$631)</f>
        <v>0</v>
      </c>
      <c r="L673" s="99">
        <f>SUMIF($BN$10:$BN$631,$E673,L$10:L$631)</f>
        <v>0</v>
      </c>
      <c r="M673" s="99">
        <f>SUMIF($BN$10:$BN$631,$E673,M$10:M$631)</f>
        <v>0</v>
      </c>
      <c r="N673" s="99">
        <f>SUMIF($BN$10:$BN$631,$E673,N$10:N$631)</f>
        <v>0</v>
      </c>
      <c r="O673" s="83">
        <f>SUMIF($BN$10:$BN$631,$E673,O$10:O$631)</f>
        <v>364.1</v>
      </c>
      <c r="P673" s="99">
        <f>SUMIF($BN$10:$BN$631,$E673,P$10:P$631)</f>
        <v>37320250</v>
      </c>
      <c r="Q673" s="99">
        <f>SUMIF($BN$10:$BN$631,$E673,Q$10:Q$631)</f>
        <v>12392250</v>
      </c>
      <c r="R673" s="99">
        <f>SUMIF($BN$10:$BN$631,$E673,R$10:R$631)</f>
        <v>24928000</v>
      </c>
      <c r="S673" s="83">
        <f>SUMIF($BN$10:$BN$631,$E673,S$10:S$631)</f>
        <v>456.7</v>
      </c>
      <c r="T673" s="99">
        <f>SUMIF($BN$10:$BN$631,$E673,T$10:T$631)</f>
        <v>46811750</v>
      </c>
      <c r="U673" s="99">
        <f>SUMIF($BN$10:$BN$631,$E673,U$10:U$631)</f>
        <v>14655250</v>
      </c>
      <c r="V673" s="99">
        <f>SUMIF($BN$10:$BN$631,$E673,V$10:V$631)</f>
        <v>32156500</v>
      </c>
      <c r="W673" s="99">
        <f>SUMIF($BN$10:$BN$631,$E673,W$10:W$631)</f>
        <v>0</v>
      </c>
      <c r="X673" s="99">
        <f>SUMIF($BN$10:$BN$631,$E673,X$10:X$631)</f>
        <v>0</v>
      </c>
      <c r="Y673" s="99">
        <f>SUMIF($BN$10:$BN$631,$E673,Y$10:Y$631)</f>
        <v>0</v>
      </c>
      <c r="Z673" s="99">
        <f>SUMIF($BN$10:$BN$631,$E673,Z$10:Z$631)</f>
        <v>965500</v>
      </c>
      <c r="AA673" s="99">
        <f>SUMIF($BN$10:$BN$631,$E673,AA$10:AA$631)</f>
        <v>281650</v>
      </c>
      <c r="AB673" s="99">
        <f>SUMIF($BN$10:$BN$631,$E673,AB$10:AB$631)</f>
        <v>683850</v>
      </c>
      <c r="AC673" s="99">
        <f>SUMIF($BN$10:$BN$631,$E673,AC$10:AC$631)</f>
        <v>220</v>
      </c>
      <c r="AD673" s="83">
        <f>SUMIF($BN$10:$BN$631,$E673,AD$10:AD$631)</f>
        <v>11</v>
      </c>
      <c r="AE673" s="99">
        <f>SUMIF($BN$10:$BN$631,$E673,AE$10:AE$631)</f>
        <v>160</v>
      </c>
      <c r="AF673" s="83">
        <f>SUMIF($BN$10:$BN$631,$E673,AF$10:AF$631)</f>
        <v>8</v>
      </c>
      <c r="AG673" s="99">
        <f>SUMIF($BN$10:$BN$631,$E673,AG$10:AG$631)</f>
        <v>60</v>
      </c>
      <c r="AH673" s="83">
        <f>SUMIF($BN$10:$BN$631,$E673,AH$10:AH$631)</f>
        <v>3</v>
      </c>
      <c r="AI673" s="109">
        <f>SUMIF($BN$10:$BN$631,$E673,AI$10:AI$631)</f>
        <v>3150000</v>
      </c>
      <c r="AJ673" s="109">
        <f>SUMIF($BN$10:$BN$631,$E673,AJ$10:AJ$631)</f>
        <v>2100000</v>
      </c>
      <c r="AK673" s="109">
        <f>SUMIF($BN$10:$BN$631,$E673,AK$10:AK$631)</f>
        <v>0</v>
      </c>
      <c r="AL673" s="109">
        <f>SUMIF($BN$10:$BN$631,$E673,AL$10:AL$631)</f>
        <v>3150000</v>
      </c>
      <c r="AM673" s="109">
        <f>SUMIF($BN$10:$BN$631,$E673,AM$10:AM$631)</f>
        <v>2100000</v>
      </c>
      <c r="AN673" s="83">
        <f>SUMIF($BN$10:$BN$631,$E673,AN$10:AN$631)</f>
        <v>1552.5</v>
      </c>
      <c r="AO673" s="83">
        <f>SUMIF($BN$10:$BN$631,$E673,AO$10:AO$631)</f>
        <v>861.1</v>
      </c>
      <c r="AP673" s="83">
        <f>SUMIF($BN$10:$BN$631,$E673,AP$10:AP$631)</f>
        <v>152</v>
      </c>
      <c r="AQ673" s="108">
        <f>SUMIF($BN$10:$BN$631,$E673,AQ$10:AQ$631)</f>
        <v>0</v>
      </c>
      <c r="AR673" s="109">
        <f>SUMIF($BN$10:$BN$631,$E673,AR$10:AR$631)</f>
        <v>0</v>
      </c>
      <c r="AS673" s="109">
        <f>SUMIF($BN$10:$BN$631,$E673,AS$10:AS$631)</f>
        <v>2487800</v>
      </c>
      <c r="AT673" s="109">
        <f>SUMIF($BN$10:$BN$631,$E673,AT$10:AT$631)</f>
        <v>0</v>
      </c>
      <c r="AU673" s="109">
        <f>SUMIF($BN$10:$BN$631,$E673,AU$10:AU$631)</f>
        <v>0</v>
      </c>
      <c r="AV673" s="109">
        <f>SUMIF($BN$10:$BN$631,$E673,AV$10:AV$631)</f>
        <v>0</v>
      </c>
      <c r="AW673" s="109">
        <f>SUMIF($BN$10:$BN$631,$E673,AW$10:AW$631)</f>
        <v>2487800</v>
      </c>
      <c r="AX673" s="109">
        <f>SUMIF($BN$10:$BN$631,$E673,AX$10:AX$631)</f>
        <v>56629166.126543202</v>
      </c>
      <c r="AY673" s="109">
        <f>SUMIF($BN$10:$BN$631,$E673,AY$10:AY$631)</f>
        <v>0</v>
      </c>
      <c r="AZ673" s="109">
        <f>SUMIF($BN$10:$BN$631,$E673,AZ$10:AZ$631)</f>
        <v>0</v>
      </c>
      <c r="BA673" s="109">
        <f>SUMIF($BN$10:$BN$631,$E673,BA$10:BA$631)</f>
        <v>0</v>
      </c>
      <c r="BB673" s="109">
        <f>SUMIF($BN$10:$BN$631,$E673,BB$10:BB$631)</f>
        <v>35990350</v>
      </c>
      <c r="BC673" s="109">
        <f>SUMIF($BN$10:$BN$631,$E673,BC$10:BC$631)</f>
        <v>4587800</v>
      </c>
      <c r="BD673" s="109">
        <f>SUMIF($BN$10:$BN$631,$E673,BD$10:BD$631)</f>
        <v>56629166.126543202</v>
      </c>
      <c r="BE673" s="109">
        <f>SUMIF($BN$10:$BN$631,$E673,BE$10:BE$631)</f>
        <v>15333880.915637862</v>
      </c>
      <c r="BF673" s="109">
        <f>SUMIF($BN$10:$BN$631,$E673,BF$10:BF$631)</f>
        <v>40560497.04218106</v>
      </c>
      <c r="BG673" s="83">
        <f>SUMIF($BN$10:$BN$631,$E673,BG$10:BG$631)</f>
        <v>1552.5</v>
      </c>
      <c r="BH673" s="83">
        <f>SUMIF($BN$10:$BN$631,$E673,BH$10:BH$631)</f>
        <v>1876.6000000000001</v>
      </c>
      <c r="BI673" s="78">
        <f>SUMIF($BN$10:$BN$631,$E673,BI$10:BI$631)</f>
        <v>394.7000000000001</v>
      </c>
      <c r="BJ673" s="111">
        <f t="shared" si="80"/>
        <v>25.423510466988734</v>
      </c>
      <c r="BK673" s="78">
        <f>SUMIF($BN$10:$BN$631,$E673,BK$10:BK$631)</f>
        <v>1865.6000000000001</v>
      </c>
      <c r="BL673" s="78">
        <f>SUMIF($BN$10:$BN$631,$E673,BL$10:BL$631)</f>
        <v>385.7000000000001</v>
      </c>
      <c r="BM673" s="111">
        <f t="shared" si="81"/>
        <v>24.843800322061199</v>
      </c>
      <c r="BN673" s="127">
        <f>(BH673)/COUNTIF($BN$10:$BN$633,E673)</f>
        <v>268.08571428571429</v>
      </c>
      <c r="BO673" s="81">
        <f>(BH673)/COUNTIF($BN$10:$BN$633,E673)</f>
        <v>268.08571428571429</v>
      </c>
      <c r="BP673" s="85">
        <f>(H673+L673+P673+T673+W673+Z673+AI673+AQ673+AY673)/COUNTIF($BN$10:$BN$633,E673)</f>
        <v>13070964.285714285</v>
      </c>
    </row>
    <row r="674" spans="5:68" ht="23.25" customHeight="1">
      <c r="E674" s="55" t="s">
        <v>1329</v>
      </c>
      <c r="F674" s="56" t="s">
        <v>1223</v>
      </c>
      <c r="G674" s="83">
        <f>SUMIF($BN$10:$BN$631,$E674,G$10:G$631)</f>
        <v>0</v>
      </c>
      <c r="H674" s="99">
        <f>SUMIF($BN$10:$BN$631,$E674,H$10:H$631)</f>
        <v>0</v>
      </c>
      <c r="I674" s="99">
        <f>SUMIF($BN$10:$BN$631,$E674,I$10:I$631)</f>
        <v>0</v>
      </c>
      <c r="J674" s="99">
        <f>SUMIF($BN$10:$BN$631,$E674,J$10:J$631)</f>
        <v>0</v>
      </c>
      <c r="K674" s="83">
        <f>SUMIF($BN$10:$BN$631,$E674,K$10:K$631)</f>
        <v>0</v>
      </c>
      <c r="L674" s="99">
        <f>SUMIF($BN$10:$BN$631,$E674,L$10:L$631)</f>
        <v>0</v>
      </c>
      <c r="M674" s="99">
        <f>SUMIF($BN$10:$BN$631,$E674,M$10:M$631)</f>
        <v>0</v>
      </c>
      <c r="N674" s="99">
        <f>SUMIF($BN$10:$BN$631,$E674,N$10:N$631)</f>
        <v>0</v>
      </c>
      <c r="O674" s="83">
        <f>SUMIF($BN$10:$BN$631,$E674,O$10:O$631)</f>
        <v>151.30000000000001</v>
      </c>
      <c r="P674" s="99">
        <f>SUMIF($BN$10:$BN$631,$E674,P$10:P$631)</f>
        <v>15508250</v>
      </c>
      <c r="Q674" s="99">
        <f>SUMIF($BN$10:$BN$631,$E674,Q$10:Q$631)</f>
        <v>6191000</v>
      </c>
      <c r="R674" s="99">
        <f>SUMIF($BN$10:$BN$631,$E674,R$10:R$631)</f>
        <v>9317250</v>
      </c>
      <c r="S674" s="83">
        <f>SUMIF($BN$10:$BN$631,$E674,S$10:S$631)</f>
        <v>91.5</v>
      </c>
      <c r="T674" s="99">
        <f>SUMIF($BN$10:$BN$631,$E674,T$10:T$631)</f>
        <v>9378750</v>
      </c>
      <c r="U674" s="99">
        <f>SUMIF($BN$10:$BN$631,$E674,U$10:U$631)</f>
        <v>3157000</v>
      </c>
      <c r="V674" s="99">
        <f>SUMIF($BN$10:$BN$631,$E674,V$10:V$631)</f>
        <v>6221750</v>
      </c>
      <c r="W674" s="99">
        <f>SUMIF($BN$10:$BN$631,$E674,W$10:W$631)</f>
        <v>0</v>
      </c>
      <c r="X674" s="99">
        <f>SUMIF($BN$10:$BN$631,$E674,X$10:X$631)</f>
        <v>0</v>
      </c>
      <c r="Y674" s="99">
        <f>SUMIF($BN$10:$BN$631,$E674,Y$10:Y$631)</f>
        <v>0</v>
      </c>
      <c r="Z674" s="99">
        <f>SUMIF($BN$10:$BN$631,$E674,Z$10:Z$631)</f>
        <v>0</v>
      </c>
      <c r="AA674" s="99">
        <f>SUMIF($BN$10:$BN$631,$E674,AA$10:AA$631)</f>
        <v>0</v>
      </c>
      <c r="AB674" s="99">
        <f>SUMIF($BN$10:$BN$631,$E674,AB$10:AB$631)</f>
        <v>0</v>
      </c>
      <c r="AC674" s="99">
        <f>SUMIF($BN$10:$BN$631,$E674,AC$10:AC$631)</f>
        <v>270</v>
      </c>
      <c r="AD674" s="83">
        <f>SUMIF($BN$10:$BN$631,$E674,AD$10:AD$631)</f>
        <v>14</v>
      </c>
      <c r="AE674" s="99">
        <f>SUMIF($BN$10:$BN$631,$E674,AE$10:AE$631)</f>
        <v>250</v>
      </c>
      <c r="AF674" s="83">
        <f>SUMIF($BN$10:$BN$631,$E674,AF$10:AF$631)</f>
        <v>13</v>
      </c>
      <c r="AG674" s="99">
        <f>SUMIF($BN$10:$BN$631,$E674,AG$10:AG$631)</f>
        <v>20</v>
      </c>
      <c r="AH674" s="83">
        <f>SUMIF($BN$10:$BN$631,$E674,AH$10:AH$631)</f>
        <v>1</v>
      </c>
      <c r="AI674" s="109">
        <f>SUMIF($BN$10:$BN$631,$E674,AI$10:AI$631)</f>
        <v>1050000</v>
      </c>
      <c r="AJ674" s="109">
        <f>SUMIF($BN$10:$BN$631,$E674,AJ$10:AJ$631)</f>
        <v>9450000</v>
      </c>
      <c r="AK674" s="109">
        <f>SUMIF($BN$10:$BN$631,$E674,AK$10:AK$631)</f>
        <v>2100000</v>
      </c>
      <c r="AL674" s="109">
        <f>SUMIF($BN$10:$BN$631,$E674,AL$10:AL$631)</f>
        <v>0</v>
      </c>
      <c r="AM674" s="109">
        <f>SUMIF($BN$10:$BN$631,$E674,AM$10:AM$631)</f>
        <v>10500000</v>
      </c>
      <c r="AN674" s="83">
        <f>SUMIF($BN$10:$BN$631,$E674,AN$10:AN$631)</f>
        <v>1665</v>
      </c>
      <c r="AO674" s="83">
        <f>SUMIF($BN$10:$BN$631,$E674,AO$10:AO$631)</f>
        <v>839.6</v>
      </c>
      <c r="AP674" s="83">
        <f>SUMIF($BN$10:$BN$631,$E674,AP$10:AP$631)</f>
        <v>122.1</v>
      </c>
      <c r="AQ674" s="108">
        <f>SUMIF($BN$10:$BN$631,$E674,AQ$10:AQ$631)</f>
        <v>0</v>
      </c>
      <c r="AR674" s="109">
        <f>SUMIF($BN$10:$BN$631,$E674,AR$10:AR$631)</f>
        <v>0</v>
      </c>
      <c r="AS674" s="109">
        <f>SUMIF($BN$10:$BN$631,$E674,AS$10:AS$631)</f>
        <v>78708382</v>
      </c>
      <c r="AT674" s="109">
        <f>SUMIF($BN$10:$BN$631,$E674,AT$10:AT$631)</f>
        <v>0</v>
      </c>
      <c r="AU674" s="109">
        <f>SUMIF($BN$10:$BN$631,$E674,AU$10:AU$631)</f>
        <v>0</v>
      </c>
      <c r="AV674" s="109">
        <f>SUMIF($BN$10:$BN$631,$E674,AV$10:AV$631)</f>
        <v>0</v>
      </c>
      <c r="AW674" s="109">
        <f>SUMIF($BN$10:$BN$631,$E674,AW$10:AW$631)</f>
        <v>78708382</v>
      </c>
      <c r="AX674" s="109">
        <f>SUMIF($BN$10:$BN$631,$E674,AX$10:AX$631)</f>
        <v>65194117.174335718</v>
      </c>
      <c r="AY674" s="109">
        <f>SUMIF($BN$10:$BN$631,$E674,AY$10:AY$631)</f>
        <v>0</v>
      </c>
      <c r="AZ674" s="109">
        <f>SUMIF($BN$10:$BN$631,$E674,AZ$10:AZ$631)</f>
        <v>0</v>
      </c>
      <c r="BA674" s="109">
        <f>SUMIF($BN$10:$BN$631,$E674,BA$10:BA$631)</f>
        <v>0</v>
      </c>
      <c r="BB674" s="109">
        <f>SUMIF($BN$10:$BN$631,$E674,BB$10:BB$631)</f>
        <v>6221750</v>
      </c>
      <c r="BC674" s="109">
        <f>SUMIF($BN$10:$BN$631,$E674,BC$10:BC$631)</f>
        <v>89208382</v>
      </c>
      <c r="BD674" s="109">
        <f>SUMIF($BN$10:$BN$631,$E674,BD$10:BD$631)</f>
        <v>65194117.174335718</v>
      </c>
      <c r="BE674" s="109">
        <f>SUMIF($BN$10:$BN$631,$E674,BE$10:BE$631)</f>
        <v>5171750</v>
      </c>
      <c r="BF674" s="109">
        <f>SUMIF($BN$10:$BN$631,$E674,BF$10:BF$631)</f>
        <v>153352499.17433572</v>
      </c>
      <c r="BG674" s="83">
        <f>SUMIF($BN$10:$BN$631,$E674,BG$10:BG$631)</f>
        <v>1665</v>
      </c>
      <c r="BH674" s="83">
        <f>SUMIF($BN$10:$BN$631,$E674,BH$10:BH$631)</f>
        <v>1218.5</v>
      </c>
      <c r="BI674" s="78">
        <f>SUMIF($BN$10:$BN$631,$E674,BI$10:BI$631)</f>
        <v>74.5</v>
      </c>
      <c r="BJ674" s="111">
        <f t="shared" si="80"/>
        <v>4.4744744744744747</v>
      </c>
      <c r="BK674" s="78">
        <f>SUMIF($BN$10:$BN$631,$E674,BK$10:BK$631)</f>
        <v>1204.5</v>
      </c>
      <c r="BL674" s="78">
        <f>SUMIF($BN$10:$BN$631,$E674,BL$10:BL$631)</f>
        <v>70.5</v>
      </c>
      <c r="BM674" s="111">
        <f t="shared" si="81"/>
        <v>4.2342342342342336</v>
      </c>
      <c r="BN674" s="127">
        <f>(BH674)/COUNTIF($BN$10:$BN$633,E674)</f>
        <v>203.08333333333334</v>
      </c>
      <c r="BO674" s="81">
        <f>(BH674)/COUNTIF($BN$10:$BN$633,E674)</f>
        <v>203.08333333333334</v>
      </c>
      <c r="BP674" s="85">
        <f>(H674+L674+P674+T674+W674+Z674+AI674+AQ674+AY674)/COUNTIF($BN$10:$BN$633,E674)</f>
        <v>4322833.333333333</v>
      </c>
    </row>
    <row r="675" spans="5:68" ht="23.25" customHeight="1">
      <c r="E675" s="55" t="s">
        <v>1330</v>
      </c>
      <c r="F675" s="56" t="s">
        <v>1224</v>
      </c>
      <c r="G675" s="83">
        <f>SUMIF($BN$10:$BN$631,$E675,G$10:G$631)</f>
        <v>0</v>
      </c>
      <c r="H675" s="99">
        <f>SUMIF($BN$10:$BN$631,$E675,H$10:H$631)</f>
        <v>0</v>
      </c>
      <c r="I675" s="99">
        <f>SUMIF($BN$10:$BN$631,$E675,I$10:I$631)</f>
        <v>0</v>
      </c>
      <c r="J675" s="99">
        <f>SUMIF($BN$10:$BN$631,$E675,J$10:J$631)</f>
        <v>0</v>
      </c>
      <c r="K675" s="83">
        <f>SUMIF($BN$10:$BN$631,$E675,K$10:K$631)</f>
        <v>0</v>
      </c>
      <c r="L675" s="99">
        <f>SUMIF($BN$10:$BN$631,$E675,L$10:L$631)</f>
        <v>0</v>
      </c>
      <c r="M675" s="99">
        <f>SUMIF($BN$10:$BN$631,$E675,M$10:M$631)</f>
        <v>0</v>
      </c>
      <c r="N675" s="99">
        <f>SUMIF($BN$10:$BN$631,$E675,N$10:N$631)</f>
        <v>0</v>
      </c>
      <c r="O675" s="83">
        <f>SUMIF($BN$10:$BN$631,$E675,O$10:O$631)</f>
        <v>485.19999999999993</v>
      </c>
      <c r="P675" s="99">
        <f>SUMIF($BN$10:$BN$631,$E675,P$10:P$631)</f>
        <v>49733000</v>
      </c>
      <c r="Q675" s="99">
        <f>SUMIF($BN$10:$BN$631,$E675,Q$10:Q$631)</f>
        <v>0</v>
      </c>
      <c r="R675" s="99">
        <f>SUMIF($BN$10:$BN$631,$E675,R$10:R$631)</f>
        <v>49733000</v>
      </c>
      <c r="S675" s="83">
        <f>SUMIF($BN$10:$BN$631,$E675,S$10:S$631)</f>
        <v>501.50000000000006</v>
      </c>
      <c r="T675" s="99">
        <f>SUMIF($BN$10:$BN$631,$E675,T$10:T$631)</f>
        <v>51403750</v>
      </c>
      <c r="U675" s="99">
        <f>SUMIF($BN$10:$BN$631,$E675,U$10:U$631)</f>
        <v>0</v>
      </c>
      <c r="V675" s="99">
        <f>SUMIF($BN$10:$BN$631,$E675,V$10:V$631)</f>
        <v>51403750.000000007</v>
      </c>
      <c r="W675" s="99">
        <f>SUMIF($BN$10:$BN$631,$E675,W$10:W$631)</f>
        <v>0</v>
      </c>
      <c r="X675" s="99">
        <f>SUMIF($BN$10:$BN$631,$E675,X$10:X$631)</f>
        <v>0</v>
      </c>
      <c r="Y675" s="99">
        <f>SUMIF($BN$10:$BN$631,$E675,Y$10:Y$631)</f>
        <v>0</v>
      </c>
      <c r="Z675" s="99">
        <f>SUMIF($BN$10:$BN$631,$E675,Z$10:Z$631)</f>
        <v>3727500</v>
      </c>
      <c r="AA675" s="99">
        <f>SUMIF($BN$10:$BN$631,$E675,AA$10:AA$631)</f>
        <v>0</v>
      </c>
      <c r="AB675" s="99">
        <f>SUMIF($BN$10:$BN$631,$E675,AB$10:AB$631)</f>
        <v>3727500</v>
      </c>
      <c r="AC675" s="99">
        <f>SUMIF($BN$10:$BN$631,$E675,AC$10:AC$631)</f>
        <v>800</v>
      </c>
      <c r="AD675" s="83">
        <f>SUMIF($BN$10:$BN$631,$E675,AD$10:AD$631)</f>
        <v>38</v>
      </c>
      <c r="AE675" s="99">
        <f>SUMIF($BN$10:$BN$631,$E675,AE$10:AE$631)</f>
        <v>0</v>
      </c>
      <c r="AF675" s="83">
        <f>SUMIF($BN$10:$BN$631,$E675,AF$10:AF$631)</f>
        <v>0</v>
      </c>
      <c r="AG675" s="99">
        <f>SUMIF($BN$10:$BN$631,$E675,AG$10:AG$631)</f>
        <v>800</v>
      </c>
      <c r="AH675" s="83">
        <f>SUMIF($BN$10:$BN$631,$E675,AH$10:AH$631)</f>
        <v>38</v>
      </c>
      <c r="AI675" s="109">
        <f>SUMIF($BN$10:$BN$631,$E675,AI$10:AI$631)</f>
        <v>41650000</v>
      </c>
      <c r="AJ675" s="109">
        <f>SUMIF($BN$10:$BN$631,$E675,AJ$10:AJ$631)</f>
        <v>0</v>
      </c>
      <c r="AK675" s="109">
        <f>SUMIF($BN$10:$BN$631,$E675,AK$10:AK$631)</f>
        <v>10200000</v>
      </c>
      <c r="AL675" s="109">
        <f>SUMIF($BN$10:$BN$631,$E675,AL$10:AL$631)</f>
        <v>31450000</v>
      </c>
      <c r="AM675" s="109">
        <f>SUMIF($BN$10:$BN$631,$E675,AM$10:AM$631)</f>
        <v>0</v>
      </c>
      <c r="AN675" s="83">
        <f>SUMIF($BN$10:$BN$631,$E675,AN$10:AN$631)</f>
        <v>1500</v>
      </c>
      <c r="AO675" s="83">
        <f>SUMIF($BN$10:$BN$631,$E675,AO$10:AO$631)</f>
        <v>2175.6</v>
      </c>
      <c r="AP675" s="83">
        <f>SUMIF($BN$10:$BN$631,$E675,AP$10:AP$631)</f>
        <v>400.3</v>
      </c>
      <c r="AQ675" s="108">
        <f>SUMIF($BN$10:$BN$631,$E675,AQ$10:AQ$631)</f>
        <v>169096350</v>
      </c>
      <c r="AR675" s="109">
        <f>SUMIF($BN$10:$BN$631,$E675,AR$10:AR$631)</f>
        <v>0</v>
      </c>
      <c r="AS675" s="109">
        <f>SUMIF($BN$10:$BN$631,$E675,AS$10:AS$631)</f>
        <v>0</v>
      </c>
      <c r="AT675" s="109">
        <f>SUMIF($BN$10:$BN$631,$E675,AT$10:AT$631)</f>
        <v>0</v>
      </c>
      <c r="AU675" s="109">
        <f>SUMIF($BN$10:$BN$631,$E675,AU$10:AU$631)</f>
        <v>32330850</v>
      </c>
      <c r="AV675" s="109">
        <f>SUMIF($BN$10:$BN$631,$E675,AV$10:AV$631)</f>
        <v>136765500</v>
      </c>
      <c r="AW675" s="109">
        <f>SUMIF($BN$10:$BN$631,$E675,AW$10:AW$631)</f>
        <v>0</v>
      </c>
      <c r="AX675" s="109">
        <f>SUMIF($BN$10:$BN$631,$E675,AX$10:AX$631)</f>
        <v>0</v>
      </c>
      <c r="AY675" s="109">
        <f>SUMIF($BN$10:$BN$631,$E675,AY$10:AY$631)</f>
        <v>0</v>
      </c>
      <c r="AZ675" s="109">
        <f>SUMIF($BN$10:$BN$631,$E675,AZ$10:AZ$631)</f>
        <v>0</v>
      </c>
      <c r="BA675" s="109">
        <f>SUMIF($BN$10:$BN$631,$E675,BA$10:BA$631)</f>
        <v>0</v>
      </c>
      <c r="BB675" s="109">
        <f>SUMIF($BN$10:$BN$631,$E675,BB$10:BB$631)</f>
        <v>223346750</v>
      </c>
      <c r="BC675" s="109">
        <f>SUMIF($BN$10:$BN$631,$E675,BC$10:BC$631)</f>
        <v>0</v>
      </c>
      <c r="BD675" s="109">
        <f>SUMIF($BN$10:$BN$631,$E675,BD$10:BD$631)</f>
        <v>0</v>
      </c>
      <c r="BE675" s="109">
        <f>SUMIF($BN$10:$BN$631,$E675,BE$10:BE$631)</f>
        <v>223346750</v>
      </c>
      <c r="BF675" s="109">
        <f>SUMIF($BN$10:$BN$631,$E675,BF$10:BF$631)</f>
        <v>0</v>
      </c>
      <c r="BG675" s="83">
        <f>SUMIF($BN$10:$BN$631,$E675,BG$10:BG$631)</f>
        <v>1500</v>
      </c>
      <c r="BH675" s="83">
        <f>SUMIF($BN$10:$BN$631,$E675,BH$10:BH$631)</f>
        <v>3600.6</v>
      </c>
      <c r="BI675" s="78">
        <f>SUMIF($BN$10:$BN$631,$E675,BI$10:BI$631)</f>
        <v>2100.6</v>
      </c>
      <c r="BJ675" s="111">
        <f t="shared" si="80"/>
        <v>140.04</v>
      </c>
      <c r="BK675" s="78">
        <f>SUMIF($BN$10:$BN$631,$E675,BK$10:BK$631)</f>
        <v>3562.6</v>
      </c>
      <c r="BL675" s="78">
        <f>SUMIF($BN$10:$BN$631,$E675,BL$10:BL$631)</f>
        <v>2062.6</v>
      </c>
      <c r="BM675" s="111">
        <f t="shared" si="81"/>
        <v>137.50666666666666</v>
      </c>
      <c r="BN675" s="127">
        <f>(BH675)/COUNTIF($BN$10:$BN$633,E675)</f>
        <v>514.37142857142851</v>
      </c>
      <c r="BO675" s="81">
        <f>(BH675)/COUNTIF($BN$10:$BN$633,E675)</f>
        <v>514.37142857142851</v>
      </c>
      <c r="BP675" s="85">
        <f>(H675+L675+P675+T675+W675+Z675+AI675+AQ675+AY675)/COUNTIF($BN$10:$BN$633,E675)</f>
        <v>45087228.571428575</v>
      </c>
    </row>
    <row r="676" spans="5:68" ht="23.25" customHeight="1">
      <c r="E676" s="55" t="s">
        <v>1331</v>
      </c>
      <c r="F676" s="56" t="s">
        <v>1225</v>
      </c>
      <c r="G676" s="83">
        <f>SUMIF($BN$10:$BN$631,$E676,G$10:G$631)</f>
        <v>0</v>
      </c>
      <c r="H676" s="99">
        <f>SUMIF($BN$10:$BN$631,$E676,H$10:H$631)</f>
        <v>0</v>
      </c>
      <c r="I676" s="99">
        <f>SUMIF($BN$10:$BN$631,$E676,I$10:I$631)</f>
        <v>0</v>
      </c>
      <c r="J676" s="99">
        <f>SUMIF($BN$10:$BN$631,$E676,J$10:J$631)</f>
        <v>0</v>
      </c>
      <c r="K676" s="83">
        <f>SUMIF($BN$10:$BN$631,$E676,K$10:K$631)</f>
        <v>0</v>
      </c>
      <c r="L676" s="99">
        <f>SUMIF($BN$10:$BN$631,$E676,L$10:L$631)</f>
        <v>0</v>
      </c>
      <c r="M676" s="99">
        <f>SUMIF($BN$10:$BN$631,$E676,M$10:M$631)</f>
        <v>0</v>
      </c>
      <c r="N676" s="99">
        <f>SUMIF($BN$10:$BN$631,$E676,N$10:N$631)</f>
        <v>0</v>
      </c>
      <c r="O676" s="83">
        <f>SUMIF($BN$10:$BN$631,$E676,O$10:O$631)</f>
        <v>301.99999999999994</v>
      </c>
      <c r="P676" s="99">
        <f>SUMIF($BN$10:$BN$631,$E676,P$10:P$631)</f>
        <v>30955000</v>
      </c>
      <c r="Q676" s="99">
        <f>SUMIF($BN$10:$BN$631,$E676,Q$10:Q$631)</f>
        <v>0</v>
      </c>
      <c r="R676" s="99">
        <f>SUMIF($BN$10:$BN$631,$E676,R$10:R$631)</f>
        <v>30955000</v>
      </c>
      <c r="S676" s="83">
        <f>SUMIF($BN$10:$BN$631,$E676,S$10:S$631)</f>
        <v>332.7</v>
      </c>
      <c r="T676" s="99">
        <f>SUMIF($BN$10:$BN$631,$E676,T$10:T$631)</f>
        <v>34101750</v>
      </c>
      <c r="U676" s="99">
        <f>SUMIF($BN$10:$BN$631,$E676,U$10:U$631)</f>
        <v>0</v>
      </c>
      <c r="V676" s="99">
        <f>SUMIF($BN$10:$BN$631,$E676,V$10:V$631)</f>
        <v>34101750</v>
      </c>
      <c r="W676" s="99">
        <f>SUMIF($BN$10:$BN$631,$E676,W$10:W$631)</f>
        <v>0</v>
      </c>
      <c r="X676" s="99">
        <f>SUMIF($BN$10:$BN$631,$E676,X$10:X$631)</f>
        <v>0</v>
      </c>
      <c r="Y676" s="99">
        <f>SUMIF($BN$10:$BN$631,$E676,Y$10:Y$631)</f>
        <v>0</v>
      </c>
      <c r="Z676" s="99">
        <f>SUMIF($BN$10:$BN$631,$E676,Z$10:Z$631)</f>
        <v>1645500</v>
      </c>
      <c r="AA676" s="99">
        <f>SUMIF($BN$10:$BN$631,$E676,AA$10:AA$631)</f>
        <v>0</v>
      </c>
      <c r="AB676" s="99">
        <f>SUMIF($BN$10:$BN$631,$E676,AB$10:AB$631)</f>
        <v>1645500</v>
      </c>
      <c r="AC676" s="99">
        <f>SUMIF($BN$10:$BN$631,$E676,AC$10:AC$631)</f>
        <v>790</v>
      </c>
      <c r="AD676" s="83">
        <f>SUMIF($BN$10:$BN$631,$E676,AD$10:AD$631)</f>
        <v>39</v>
      </c>
      <c r="AE676" s="99">
        <f>SUMIF($BN$10:$BN$631,$E676,AE$10:AE$631)</f>
        <v>0</v>
      </c>
      <c r="AF676" s="83">
        <f>SUMIF($BN$10:$BN$631,$E676,AF$10:AF$631)</f>
        <v>0</v>
      </c>
      <c r="AG676" s="99">
        <f>SUMIF($BN$10:$BN$631,$E676,AG$10:AG$631)</f>
        <v>790</v>
      </c>
      <c r="AH676" s="83">
        <f>SUMIF($BN$10:$BN$631,$E676,AH$10:AH$631)</f>
        <v>39</v>
      </c>
      <c r="AI676" s="109">
        <f>SUMIF($BN$10:$BN$631,$E676,AI$10:AI$631)</f>
        <v>41300000</v>
      </c>
      <c r="AJ676" s="109">
        <f>SUMIF($BN$10:$BN$631,$E676,AJ$10:AJ$631)</f>
        <v>0</v>
      </c>
      <c r="AK676" s="109">
        <f>SUMIF($BN$10:$BN$631,$E676,AK$10:AK$631)</f>
        <v>15650000</v>
      </c>
      <c r="AL676" s="109">
        <f>SUMIF($BN$10:$BN$631,$E676,AL$10:AL$631)</f>
        <v>25650000</v>
      </c>
      <c r="AM676" s="109">
        <f>SUMIF($BN$10:$BN$631,$E676,AM$10:AM$631)</f>
        <v>0</v>
      </c>
      <c r="AN676" s="83">
        <f>SUMIF($BN$10:$BN$631,$E676,AN$10:AN$631)</f>
        <v>1695</v>
      </c>
      <c r="AO676" s="83">
        <f>SUMIF($BN$10:$BN$631,$E676,AO$10:AO$631)</f>
        <v>2810.4</v>
      </c>
      <c r="AP676" s="83">
        <f>SUMIF($BN$10:$BN$631,$E676,AP$10:AP$631)</f>
        <v>438.6</v>
      </c>
      <c r="AQ676" s="108">
        <f>SUMIF($BN$10:$BN$631,$E676,AQ$10:AQ$631)</f>
        <v>239525850</v>
      </c>
      <c r="AR676" s="109">
        <f>SUMIF($BN$10:$BN$631,$E676,AR$10:AR$631)</f>
        <v>0</v>
      </c>
      <c r="AS676" s="109">
        <f>SUMIF($BN$10:$BN$631,$E676,AS$10:AS$631)</f>
        <v>1677495</v>
      </c>
      <c r="AT676" s="109">
        <f>SUMIF($BN$10:$BN$631,$E676,AT$10:AT$631)</f>
        <v>0</v>
      </c>
      <c r="AU676" s="109">
        <f>SUMIF($BN$10:$BN$631,$E676,AU$10:AU$631)</f>
        <v>54625600</v>
      </c>
      <c r="AV676" s="109">
        <f>SUMIF($BN$10:$BN$631,$E676,AV$10:AV$631)</f>
        <v>184900250</v>
      </c>
      <c r="AW676" s="109">
        <f>SUMIF($BN$10:$BN$631,$E676,AW$10:AW$631)</f>
        <v>1677495</v>
      </c>
      <c r="AX676" s="109">
        <f>SUMIF($BN$10:$BN$631,$E676,AX$10:AX$631)</f>
        <v>0</v>
      </c>
      <c r="AY676" s="109">
        <f>SUMIF($BN$10:$BN$631,$E676,AY$10:AY$631)</f>
        <v>0</v>
      </c>
      <c r="AZ676" s="109">
        <f>SUMIF($BN$10:$BN$631,$E676,AZ$10:AZ$631)</f>
        <v>0</v>
      </c>
      <c r="BA676" s="109">
        <f>SUMIF($BN$10:$BN$631,$E676,BA$10:BA$631)</f>
        <v>0</v>
      </c>
      <c r="BB676" s="109">
        <f>SUMIF($BN$10:$BN$631,$E676,BB$10:BB$631)</f>
        <v>246297500</v>
      </c>
      <c r="BC676" s="109">
        <f>SUMIF($BN$10:$BN$631,$E676,BC$10:BC$631)</f>
        <v>1677495</v>
      </c>
      <c r="BD676" s="109">
        <f>SUMIF($BN$10:$BN$631,$E676,BD$10:BD$631)</f>
        <v>0</v>
      </c>
      <c r="BE676" s="109">
        <f>SUMIF($BN$10:$BN$631,$E676,BE$10:BE$631)</f>
        <v>246297500</v>
      </c>
      <c r="BF676" s="109">
        <f>SUMIF($BN$10:$BN$631,$E676,BF$10:BF$631)</f>
        <v>1677495</v>
      </c>
      <c r="BG676" s="83">
        <f>SUMIF($BN$10:$BN$631,$E676,BG$10:BG$631)</f>
        <v>1695</v>
      </c>
      <c r="BH676" s="83">
        <f>SUMIF($BN$10:$BN$631,$E676,BH$10:BH$631)</f>
        <v>3922.7</v>
      </c>
      <c r="BI676" s="78">
        <f>SUMIF($BN$10:$BN$631,$E676,BI$10:BI$631)</f>
        <v>2227.6999999999998</v>
      </c>
      <c r="BJ676" s="111">
        <f t="shared" si="80"/>
        <v>131.42772861356931</v>
      </c>
      <c r="BK676" s="78">
        <f>SUMIF($BN$10:$BN$631,$E676,BK$10:BK$631)</f>
        <v>3883.7</v>
      </c>
      <c r="BL676" s="78">
        <f>SUMIF($BN$10:$BN$631,$E676,BL$10:BL$631)</f>
        <v>2188.6999999999998</v>
      </c>
      <c r="BM676" s="111">
        <f t="shared" si="81"/>
        <v>129.12684365781709</v>
      </c>
      <c r="BN676" s="127">
        <f>(BH676)/COUNTIF($BN$10:$BN$633,E676)</f>
        <v>435.85555555555555</v>
      </c>
      <c r="BO676" s="81">
        <f>(BH676)/COUNTIF($BN$10:$BN$633,E676)</f>
        <v>435.85555555555555</v>
      </c>
      <c r="BP676" s="85">
        <f>(H676+L676+P676+T676+W676+Z676+AI676+AQ676+AY676)/COUNTIF($BN$10:$BN$633,E676)</f>
        <v>38614233.333333336</v>
      </c>
    </row>
    <row r="677" spans="5:68" ht="23.25" customHeight="1">
      <c r="E677" s="55" t="s">
        <v>1332</v>
      </c>
      <c r="F677" s="56" t="s">
        <v>1226</v>
      </c>
      <c r="G677" s="83">
        <f>SUMIF($BN$10:$BN$631,$E677,G$10:G$631)</f>
        <v>0</v>
      </c>
      <c r="H677" s="99">
        <f>SUMIF($BN$10:$BN$631,$E677,H$10:H$631)</f>
        <v>0</v>
      </c>
      <c r="I677" s="99">
        <f>SUMIF($BN$10:$BN$631,$E677,I$10:I$631)</f>
        <v>0</v>
      </c>
      <c r="J677" s="99">
        <f>SUMIF($BN$10:$BN$631,$E677,J$10:J$631)</f>
        <v>0</v>
      </c>
      <c r="K677" s="83">
        <f>SUMIF($BN$10:$BN$631,$E677,K$10:K$631)</f>
        <v>0</v>
      </c>
      <c r="L677" s="99">
        <f>SUMIF($BN$10:$BN$631,$E677,L$10:L$631)</f>
        <v>0</v>
      </c>
      <c r="M677" s="99">
        <f>SUMIF($BN$10:$BN$631,$E677,M$10:M$631)</f>
        <v>0</v>
      </c>
      <c r="N677" s="99">
        <f>SUMIF($BN$10:$BN$631,$E677,N$10:N$631)</f>
        <v>0</v>
      </c>
      <c r="O677" s="83">
        <f>SUMIF($BN$10:$BN$631,$E677,O$10:O$631)</f>
        <v>458.9</v>
      </c>
      <c r="P677" s="99">
        <f>SUMIF($BN$10:$BN$631,$E677,P$10:P$631)</f>
        <v>47037250</v>
      </c>
      <c r="Q677" s="99">
        <f>SUMIF($BN$10:$BN$631,$E677,Q$10:Q$631)</f>
        <v>0</v>
      </c>
      <c r="R677" s="99">
        <f>SUMIF($BN$10:$BN$631,$E677,R$10:R$631)</f>
        <v>47037250</v>
      </c>
      <c r="S677" s="83">
        <f>SUMIF($BN$10:$BN$631,$E677,S$10:S$631)</f>
        <v>380.99999999999994</v>
      </c>
      <c r="T677" s="99">
        <f>SUMIF($BN$10:$BN$631,$E677,T$10:T$631)</f>
        <v>39052500</v>
      </c>
      <c r="U677" s="99">
        <f>SUMIF($BN$10:$BN$631,$E677,U$10:U$631)</f>
        <v>0</v>
      </c>
      <c r="V677" s="99">
        <f>SUMIF($BN$10:$BN$631,$E677,V$10:V$631)</f>
        <v>39052500</v>
      </c>
      <c r="W677" s="99">
        <f>SUMIF($BN$10:$BN$631,$E677,W$10:W$631)</f>
        <v>0</v>
      </c>
      <c r="X677" s="99">
        <f>SUMIF($BN$10:$BN$631,$E677,X$10:X$631)</f>
        <v>0</v>
      </c>
      <c r="Y677" s="99">
        <f>SUMIF($BN$10:$BN$631,$E677,Y$10:Y$631)</f>
        <v>0</v>
      </c>
      <c r="Z677" s="99">
        <f>SUMIF($BN$10:$BN$631,$E677,Z$10:Z$631)</f>
        <v>0</v>
      </c>
      <c r="AA677" s="99">
        <f>SUMIF($BN$10:$BN$631,$E677,AA$10:AA$631)</f>
        <v>0</v>
      </c>
      <c r="AB677" s="99">
        <f>SUMIF($BN$10:$BN$631,$E677,AB$10:AB$631)</f>
        <v>0</v>
      </c>
      <c r="AC677" s="99">
        <f>SUMIF($BN$10:$BN$631,$E677,AC$10:AC$631)</f>
        <v>720</v>
      </c>
      <c r="AD677" s="83">
        <f>SUMIF($BN$10:$BN$631,$E677,AD$10:AD$631)</f>
        <v>37</v>
      </c>
      <c r="AE677" s="99">
        <f>SUMIF($BN$10:$BN$631,$E677,AE$10:AE$631)</f>
        <v>40</v>
      </c>
      <c r="AF677" s="83">
        <f>SUMIF($BN$10:$BN$631,$E677,AF$10:AF$631)</f>
        <v>2</v>
      </c>
      <c r="AG677" s="99">
        <f>SUMIF($BN$10:$BN$631,$E677,AG$10:AG$631)</f>
        <v>680</v>
      </c>
      <c r="AH677" s="83">
        <f>SUMIF($BN$10:$BN$631,$E677,AH$10:AH$631)</f>
        <v>35</v>
      </c>
      <c r="AI677" s="109">
        <f>SUMIF($BN$10:$BN$631,$E677,AI$10:AI$631)</f>
        <v>35650000</v>
      </c>
      <c r="AJ677" s="109">
        <f>SUMIF($BN$10:$BN$631,$E677,AJ$10:AJ$631)</f>
        <v>0</v>
      </c>
      <c r="AK677" s="109">
        <f>SUMIF($BN$10:$BN$631,$E677,AK$10:AK$631)</f>
        <v>2600000</v>
      </c>
      <c r="AL677" s="109">
        <f>SUMIF($BN$10:$BN$631,$E677,AL$10:AL$631)</f>
        <v>33050000</v>
      </c>
      <c r="AM677" s="109">
        <f>SUMIF($BN$10:$BN$631,$E677,AM$10:AM$631)</f>
        <v>0</v>
      </c>
      <c r="AN677" s="83">
        <f>SUMIF($BN$10:$BN$631,$E677,AN$10:AN$631)</f>
        <v>1462.5</v>
      </c>
      <c r="AO677" s="83">
        <f>SUMIF($BN$10:$BN$631,$E677,AO$10:AO$631)</f>
        <v>1241.3</v>
      </c>
      <c r="AP677" s="83">
        <f>SUMIF($BN$10:$BN$631,$E677,AP$10:AP$631)</f>
        <v>310.49999999999994</v>
      </c>
      <c r="AQ677" s="108">
        <f>SUMIF($BN$10:$BN$631,$E677,AQ$10:AQ$631)</f>
        <v>21063900</v>
      </c>
      <c r="AR677" s="109">
        <f>SUMIF($BN$10:$BN$631,$E677,AR$10:AR$631)</f>
        <v>0</v>
      </c>
      <c r="AS677" s="109">
        <f>SUMIF($BN$10:$BN$631,$E677,AS$10:AS$631)</f>
        <v>0</v>
      </c>
      <c r="AT677" s="109">
        <f>SUMIF($BN$10:$BN$631,$E677,AT$10:AT$631)</f>
        <v>0</v>
      </c>
      <c r="AU677" s="109">
        <f>SUMIF($BN$10:$BN$631,$E677,AU$10:AU$631)</f>
        <v>1149600</v>
      </c>
      <c r="AV677" s="109">
        <f>SUMIF($BN$10:$BN$631,$E677,AV$10:AV$631)</f>
        <v>19914300</v>
      </c>
      <c r="AW677" s="109">
        <f>SUMIF($BN$10:$BN$631,$E677,AW$10:AW$631)</f>
        <v>0</v>
      </c>
      <c r="AX677" s="109">
        <f>SUMIF($BN$10:$BN$631,$E677,AX$10:AX$631)</f>
        <v>0</v>
      </c>
      <c r="AY677" s="109">
        <f>SUMIF($BN$10:$BN$631,$E677,AY$10:AY$631)</f>
        <v>0</v>
      </c>
      <c r="AZ677" s="109">
        <f>SUMIF($BN$10:$BN$631,$E677,AZ$10:AZ$631)</f>
        <v>0</v>
      </c>
      <c r="BA677" s="109">
        <f>SUMIF($BN$10:$BN$631,$E677,BA$10:BA$631)</f>
        <v>0</v>
      </c>
      <c r="BB677" s="109">
        <f>SUMIF($BN$10:$BN$631,$E677,BB$10:BB$631)</f>
        <v>92016800</v>
      </c>
      <c r="BC677" s="109">
        <f>SUMIF($BN$10:$BN$631,$E677,BC$10:BC$631)</f>
        <v>0</v>
      </c>
      <c r="BD677" s="109">
        <f>SUMIF($BN$10:$BN$631,$E677,BD$10:BD$631)</f>
        <v>0</v>
      </c>
      <c r="BE677" s="109">
        <f>SUMIF($BN$10:$BN$631,$E677,BE$10:BE$631)</f>
        <v>92016800</v>
      </c>
      <c r="BF677" s="109">
        <f>SUMIF($BN$10:$BN$631,$E677,BF$10:BF$631)</f>
        <v>0</v>
      </c>
      <c r="BG677" s="83">
        <f>SUMIF($BN$10:$BN$631,$E677,BG$10:BG$631)</f>
        <v>1462.5</v>
      </c>
      <c r="BH677" s="83">
        <f>SUMIF($BN$10:$BN$631,$E677,BH$10:BH$631)</f>
        <v>2428.6999999999998</v>
      </c>
      <c r="BI677" s="78">
        <f>SUMIF($BN$10:$BN$631,$E677,BI$10:BI$631)</f>
        <v>966.2</v>
      </c>
      <c r="BJ677" s="111">
        <f t="shared" si="80"/>
        <v>66.064957264957272</v>
      </c>
      <c r="BK677" s="78">
        <f>SUMIF($BN$10:$BN$631,$E677,BK$10:BK$631)</f>
        <v>2391.6999999999998</v>
      </c>
      <c r="BL677" s="78">
        <f>SUMIF($BN$10:$BN$631,$E677,BL$10:BL$631)</f>
        <v>929.2</v>
      </c>
      <c r="BM677" s="111">
        <f t="shared" si="81"/>
        <v>63.535042735042737</v>
      </c>
      <c r="BN677" s="127">
        <f>(BH677)/COUNTIF($BN$10:$BN$633,E677)</f>
        <v>346.95714285714286</v>
      </c>
      <c r="BO677" s="81">
        <f>(BH677)/COUNTIF($BN$10:$BN$633,E677)</f>
        <v>346.95714285714286</v>
      </c>
      <c r="BP677" s="85">
        <f>(H677+L677+P677+T677+W677+Z677+AI677+AQ677+AY677)/COUNTIF($BN$10:$BN$633,E677)</f>
        <v>20400521.428571429</v>
      </c>
    </row>
    <row r="678" spans="5:68" ht="23.25" customHeight="1">
      <c r="E678" s="55" t="s">
        <v>1333</v>
      </c>
      <c r="F678" s="56" t="s">
        <v>1227</v>
      </c>
      <c r="G678" s="83">
        <f>SUMIF($BN$10:$BN$631,$E678,G$10:G$631)</f>
        <v>0</v>
      </c>
      <c r="H678" s="99">
        <f>SUMIF($BN$10:$BN$631,$E678,H$10:H$631)</f>
        <v>0</v>
      </c>
      <c r="I678" s="99">
        <f>SUMIF($BN$10:$BN$631,$E678,I$10:I$631)</f>
        <v>0</v>
      </c>
      <c r="J678" s="99">
        <f>SUMIF($BN$10:$BN$631,$E678,J$10:J$631)</f>
        <v>0</v>
      </c>
      <c r="K678" s="83">
        <f>SUMIF($BN$10:$BN$631,$E678,K$10:K$631)</f>
        <v>0</v>
      </c>
      <c r="L678" s="99">
        <f>SUMIF($BN$10:$BN$631,$E678,L$10:L$631)</f>
        <v>0</v>
      </c>
      <c r="M678" s="99">
        <f>SUMIF($BN$10:$BN$631,$E678,M$10:M$631)</f>
        <v>0</v>
      </c>
      <c r="N678" s="99">
        <f>SUMIF($BN$10:$BN$631,$E678,N$10:N$631)</f>
        <v>0</v>
      </c>
      <c r="O678" s="83">
        <f>SUMIF($BN$10:$BN$631,$E678,O$10:O$631)</f>
        <v>349.2</v>
      </c>
      <c r="P678" s="99">
        <f>SUMIF($BN$10:$BN$631,$E678,P$10:P$631)</f>
        <v>35793000</v>
      </c>
      <c r="Q678" s="99">
        <f>SUMIF($BN$10:$BN$631,$E678,Q$10:Q$631)</f>
        <v>0</v>
      </c>
      <c r="R678" s="99">
        <f>SUMIF($BN$10:$BN$631,$E678,R$10:R$631)</f>
        <v>35793000</v>
      </c>
      <c r="S678" s="83">
        <f>SUMIF($BN$10:$BN$631,$E678,S$10:S$631)</f>
        <v>320</v>
      </c>
      <c r="T678" s="99">
        <f>SUMIF($BN$10:$BN$631,$E678,T$10:T$631)</f>
        <v>32800000</v>
      </c>
      <c r="U678" s="99">
        <f>SUMIF($BN$10:$BN$631,$E678,U$10:U$631)</f>
        <v>0</v>
      </c>
      <c r="V678" s="99">
        <f>SUMIF($BN$10:$BN$631,$E678,V$10:V$631)</f>
        <v>32800000</v>
      </c>
      <c r="W678" s="99">
        <f>SUMIF($BN$10:$BN$631,$E678,W$10:W$631)</f>
        <v>0</v>
      </c>
      <c r="X678" s="99">
        <f>SUMIF($BN$10:$BN$631,$E678,X$10:X$631)</f>
        <v>0</v>
      </c>
      <c r="Y678" s="99">
        <f>SUMIF($BN$10:$BN$631,$E678,Y$10:Y$631)</f>
        <v>0</v>
      </c>
      <c r="Z678" s="99">
        <f>SUMIF($BN$10:$BN$631,$E678,Z$10:Z$631)</f>
        <v>0</v>
      </c>
      <c r="AA678" s="99">
        <f>SUMIF($BN$10:$BN$631,$E678,AA$10:AA$631)</f>
        <v>0</v>
      </c>
      <c r="AB678" s="99">
        <f>SUMIF($BN$10:$BN$631,$E678,AB$10:AB$631)</f>
        <v>0</v>
      </c>
      <c r="AC678" s="99">
        <f>SUMIF($BN$10:$BN$631,$E678,AC$10:AC$631)</f>
        <v>720</v>
      </c>
      <c r="AD678" s="83">
        <f>SUMIF($BN$10:$BN$631,$E678,AD$10:AD$631)</f>
        <v>35</v>
      </c>
      <c r="AE678" s="99">
        <f>SUMIF($BN$10:$BN$631,$E678,AE$10:AE$631)</f>
        <v>320</v>
      </c>
      <c r="AF678" s="83">
        <f>SUMIF($BN$10:$BN$631,$E678,AF$10:AF$631)</f>
        <v>16</v>
      </c>
      <c r="AG678" s="99">
        <f>SUMIF($BN$10:$BN$631,$E678,AG$10:AG$631)</f>
        <v>400</v>
      </c>
      <c r="AH678" s="83">
        <f>SUMIF($BN$10:$BN$631,$E678,AH$10:AH$631)</f>
        <v>19</v>
      </c>
      <c r="AI678" s="109">
        <f>SUMIF($BN$10:$BN$631,$E678,AI$10:AI$631)</f>
        <v>20650000</v>
      </c>
      <c r="AJ678" s="109">
        <f>SUMIF($BN$10:$BN$631,$E678,AJ$10:AJ$631)</f>
        <v>0</v>
      </c>
      <c r="AK678" s="109">
        <f>SUMIF($BN$10:$BN$631,$E678,AK$10:AK$631)</f>
        <v>7100000</v>
      </c>
      <c r="AL678" s="109">
        <f>SUMIF($BN$10:$BN$631,$E678,AL$10:AL$631)</f>
        <v>14600000</v>
      </c>
      <c r="AM678" s="109">
        <f>SUMIF($BN$10:$BN$631,$E678,AM$10:AM$631)</f>
        <v>1050000</v>
      </c>
      <c r="AN678" s="83">
        <f>SUMIF($BN$10:$BN$631,$E678,AN$10:AN$631)</f>
        <v>1322.5</v>
      </c>
      <c r="AO678" s="83">
        <f>SUMIF($BN$10:$BN$631,$E678,AO$10:AO$631)</f>
        <v>988.59999999999991</v>
      </c>
      <c r="AP678" s="83">
        <f>SUMIF($BN$10:$BN$631,$E678,AP$10:AP$631)</f>
        <v>262.89999999999998</v>
      </c>
      <c r="AQ678" s="108">
        <f>SUMIF($BN$10:$BN$631,$E678,AQ$10:AQ$631)</f>
        <v>41961160</v>
      </c>
      <c r="AR678" s="109">
        <f>SUMIF($BN$10:$BN$631,$E678,AR$10:AR$631)</f>
        <v>0</v>
      </c>
      <c r="AS678" s="109">
        <f>SUMIF($BN$10:$BN$631,$E678,AS$10:AS$631)</f>
        <v>0</v>
      </c>
      <c r="AT678" s="109">
        <f>SUMIF($BN$10:$BN$631,$E678,AT$10:AT$631)</f>
        <v>0</v>
      </c>
      <c r="AU678" s="109">
        <f>SUMIF($BN$10:$BN$631,$E678,AU$10:AU$631)</f>
        <v>4654650</v>
      </c>
      <c r="AV678" s="109">
        <f>SUMIF($BN$10:$BN$631,$E678,AV$10:AV$631)</f>
        <v>37306510</v>
      </c>
      <c r="AW678" s="109">
        <f>SUMIF($BN$10:$BN$631,$E678,AW$10:AW$631)</f>
        <v>0</v>
      </c>
      <c r="AX678" s="109">
        <f>SUMIF($BN$10:$BN$631,$E678,AX$10:AX$631)</f>
        <v>0</v>
      </c>
      <c r="AY678" s="109">
        <f>SUMIF($BN$10:$BN$631,$E678,AY$10:AY$631)</f>
        <v>0</v>
      </c>
      <c r="AZ678" s="109">
        <f>SUMIF($BN$10:$BN$631,$E678,AZ$10:AZ$631)</f>
        <v>0</v>
      </c>
      <c r="BA678" s="109">
        <f>SUMIF($BN$10:$BN$631,$E678,BA$10:BA$631)</f>
        <v>0</v>
      </c>
      <c r="BB678" s="109">
        <f>SUMIF($BN$10:$BN$631,$E678,BB$10:BB$631)</f>
        <v>84706510</v>
      </c>
      <c r="BC678" s="109">
        <f>SUMIF($BN$10:$BN$631,$E678,BC$10:BC$631)</f>
        <v>1050000</v>
      </c>
      <c r="BD678" s="109">
        <f>SUMIF($BN$10:$BN$631,$E678,BD$10:BD$631)</f>
        <v>0</v>
      </c>
      <c r="BE678" s="109">
        <f>SUMIF($BN$10:$BN$631,$E678,BE$10:BE$631)</f>
        <v>83656510</v>
      </c>
      <c r="BF678" s="109">
        <f>SUMIF($BN$10:$BN$631,$E678,BF$10:BF$631)</f>
        <v>0</v>
      </c>
      <c r="BG678" s="83">
        <f>SUMIF($BN$10:$BN$631,$E678,BG$10:BG$631)</f>
        <v>1322.5</v>
      </c>
      <c r="BH678" s="83">
        <f>SUMIF($BN$10:$BN$631,$E678,BH$10:BH$631)</f>
        <v>1955.7</v>
      </c>
      <c r="BI678" s="78">
        <f>SUMIF($BN$10:$BN$631,$E678,BI$10:BI$631)</f>
        <v>647.40000000000009</v>
      </c>
      <c r="BJ678" s="111">
        <f t="shared" si="80"/>
        <v>48.952741020793958</v>
      </c>
      <c r="BK678" s="78">
        <f>SUMIF($BN$10:$BN$631,$E678,BK$10:BK$631)</f>
        <v>1920.7</v>
      </c>
      <c r="BL678" s="78">
        <f>SUMIF($BN$10:$BN$631,$E678,BL$10:BL$631)</f>
        <v>618.40000000000009</v>
      </c>
      <c r="BM678" s="111">
        <f t="shared" si="81"/>
        <v>46.759924385633276</v>
      </c>
      <c r="BN678" s="127">
        <f>(BH678)/COUNTIF($BN$10:$BN$633,E678)</f>
        <v>325.95</v>
      </c>
      <c r="BO678" s="81">
        <f>(BH678)/COUNTIF($BN$10:$BN$633,E678)</f>
        <v>325.95</v>
      </c>
      <c r="BP678" s="85">
        <f>(H678+L678+P678+T678+W678+Z678+AI678+AQ678+AY678)/COUNTIF($BN$10:$BN$633,E678)</f>
        <v>21867360</v>
      </c>
    </row>
    <row r="679" spans="5:68" ht="23.25" customHeight="1">
      <c r="E679" s="55" t="s">
        <v>1334</v>
      </c>
      <c r="F679" s="56" t="s">
        <v>1228</v>
      </c>
      <c r="G679" s="83">
        <f>SUMIF($BN$10:$BN$631,$E679,G$10:G$631)</f>
        <v>238.49999999999997</v>
      </c>
      <c r="H679" s="99">
        <f>SUMIF($BN$10:$BN$631,$E679,H$10:H$631)</f>
        <v>24446250</v>
      </c>
      <c r="I679" s="99">
        <f>SUMIF($BN$10:$BN$631,$E679,I$10:I$631)</f>
        <v>6970000</v>
      </c>
      <c r="J679" s="99">
        <f>SUMIF($BN$10:$BN$631,$E679,J$10:J$631)</f>
        <v>17476250</v>
      </c>
      <c r="K679" s="83">
        <f>SUMIF($BN$10:$BN$631,$E679,K$10:K$631)</f>
        <v>213.89999999999998</v>
      </c>
      <c r="L679" s="99">
        <f>SUMIF($BN$10:$BN$631,$E679,L$10:L$631)</f>
        <v>21924750</v>
      </c>
      <c r="M679" s="99">
        <f>SUMIF($BN$10:$BN$631,$E679,M$10:M$631)</f>
        <v>1640000</v>
      </c>
      <c r="N679" s="99">
        <f>SUMIF($BN$10:$BN$631,$E679,N$10:N$631)</f>
        <v>20284750</v>
      </c>
      <c r="O679" s="83">
        <f>SUMIF($BN$10:$BN$631,$E679,O$10:O$631)</f>
        <v>642.59999999999991</v>
      </c>
      <c r="P679" s="99">
        <f>SUMIF($BN$10:$BN$631,$E679,P$10:P$631)</f>
        <v>65866500</v>
      </c>
      <c r="Q679" s="99">
        <f>SUMIF($BN$10:$BN$631,$E679,Q$10:Q$631)</f>
        <v>6221750</v>
      </c>
      <c r="R679" s="99">
        <f>SUMIF($BN$10:$BN$631,$E679,R$10:R$631)</f>
        <v>59644750</v>
      </c>
      <c r="S679" s="83">
        <f>SUMIF($BN$10:$BN$631,$E679,S$10:S$631)</f>
        <v>593.90000000000009</v>
      </c>
      <c r="T679" s="99">
        <f>SUMIF($BN$10:$BN$631,$E679,T$10:T$631)</f>
        <v>60874750</v>
      </c>
      <c r="U679" s="99">
        <f>SUMIF($BN$10:$BN$631,$E679,U$10:U$631)</f>
        <v>14881598</v>
      </c>
      <c r="V679" s="99">
        <f>SUMIF($BN$10:$BN$631,$E679,V$10:V$631)</f>
        <v>45993152</v>
      </c>
      <c r="W679" s="99">
        <f>SUMIF($BN$10:$BN$631,$E679,W$10:W$631)</f>
        <v>0</v>
      </c>
      <c r="X679" s="99">
        <f>SUMIF($BN$10:$BN$631,$E679,X$10:X$631)</f>
        <v>0</v>
      </c>
      <c r="Y679" s="99">
        <f>SUMIF($BN$10:$BN$631,$E679,Y$10:Y$631)</f>
        <v>0</v>
      </c>
      <c r="Z679" s="99">
        <f>SUMIF($BN$10:$BN$631,$E679,Z$10:Z$631)</f>
        <v>0</v>
      </c>
      <c r="AA679" s="99">
        <f>SUMIF($BN$10:$BN$631,$E679,AA$10:AA$631)</f>
        <v>0</v>
      </c>
      <c r="AB679" s="99">
        <f>SUMIF($BN$10:$BN$631,$E679,AB$10:AB$631)</f>
        <v>0</v>
      </c>
      <c r="AC679" s="99">
        <f>SUMIF($BN$10:$BN$631,$E679,AC$10:AC$631)</f>
        <v>14</v>
      </c>
      <c r="AD679" s="83">
        <f>SUMIF($BN$10:$BN$631,$E679,AD$10:AD$631)</f>
        <v>1</v>
      </c>
      <c r="AE679" s="99">
        <f>SUMIF($BN$10:$BN$631,$E679,AE$10:AE$631)</f>
        <v>14</v>
      </c>
      <c r="AF679" s="83">
        <f>SUMIF($BN$10:$BN$631,$E679,AF$10:AF$631)</f>
        <v>1</v>
      </c>
      <c r="AG679" s="99">
        <f>SUMIF($BN$10:$BN$631,$E679,AG$10:AG$631)</f>
        <v>0</v>
      </c>
      <c r="AH679" s="83">
        <f>SUMIF($BN$10:$BN$631,$E679,AH$10:AH$631)</f>
        <v>0</v>
      </c>
      <c r="AI679" s="109">
        <f>SUMIF($BN$10:$BN$631,$E679,AI$10:AI$631)</f>
        <v>0</v>
      </c>
      <c r="AJ679" s="109">
        <f>SUMIF($BN$10:$BN$631,$E679,AJ$10:AJ$631)</f>
        <v>0</v>
      </c>
      <c r="AK679" s="109">
        <f>SUMIF($BN$10:$BN$631,$E679,AK$10:AK$631)</f>
        <v>0</v>
      </c>
      <c r="AL679" s="109">
        <f>SUMIF($BN$10:$BN$631,$E679,AL$10:AL$631)</f>
        <v>0</v>
      </c>
      <c r="AM679" s="109">
        <f>SUMIF($BN$10:$BN$631,$E679,AM$10:AM$631)</f>
        <v>0</v>
      </c>
      <c r="AN679" s="83">
        <f>SUMIF($BN$10:$BN$631,$E679,AN$10:AN$631)</f>
        <v>2890</v>
      </c>
      <c r="AO679" s="83">
        <f>SUMIF($BN$10:$BN$631,$E679,AO$10:AO$631)</f>
        <v>1883.2</v>
      </c>
      <c r="AP679" s="83">
        <f>SUMIF($BN$10:$BN$631,$E679,AP$10:AP$631)</f>
        <v>0</v>
      </c>
      <c r="AQ679" s="108">
        <f>SUMIF($BN$10:$BN$631,$E679,AQ$10:AQ$631)</f>
        <v>0</v>
      </c>
      <c r="AR679" s="109">
        <f>SUMIF($BN$10:$BN$631,$E679,AR$10:AR$631)</f>
        <v>0</v>
      </c>
      <c r="AS679" s="109">
        <f>SUMIF($BN$10:$BN$631,$E679,AS$10:AS$631)</f>
        <v>12775758</v>
      </c>
      <c r="AT679" s="109">
        <f>SUMIF($BN$10:$BN$631,$E679,AT$10:AT$631)</f>
        <v>0</v>
      </c>
      <c r="AU679" s="109">
        <f>SUMIF($BN$10:$BN$631,$E679,AU$10:AU$631)</f>
        <v>0</v>
      </c>
      <c r="AV679" s="109">
        <f>SUMIF($BN$10:$BN$631,$E679,AV$10:AV$631)</f>
        <v>0</v>
      </c>
      <c r="AW679" s="109">
        <f>SUMIF($BN$10:$BN$631,$E679,AW$10:AW$631)</f>
        <v>12775758</v>
      </c>
      <c r="AX679" s="109">
        <f>SUMIF($BN$10:$BN$631,$E679,AX$10:AX$631)</f>
        <v>142205850</v>
      </c>
      <c r="AY679" s="109">
        <f>SUMIF($BN$10:$BN$631,$E679,AY$10:AY$631)</f>
        <v>0</v>
      </c>
      <c r="AZ679" s="109">
        <f>SUMIF($BN$10:$BN$631,$E679,AZ$10:AZ$631)</f>
        <v>0</v>
      </c>
      <c r="BA679" s="109">
        <f>SUMIF($BN$10:$BN$631,$E679,BA$10:BA$631)</f>
        <v>0</v>
      </c>
      <c r="BB679" s="109">
        <f>SUMIF($BN$10:$BN$631,$E679,BB$10:BB$631)</f>
        <v>66277902</v>
      </c>
      <c r="BC679" s="109">
        <f>SUMIF($BN$10:$BN$631,$E679,BC$10:BC$631)</f>
        <v>12775758</v>
      </c>
      <c r="BD679" s="109">
        <f>SUMIF($BN$10:$BN$631,$E679,BD$10:BD$631)</f>
        <v>142205850</v>
      </c>
      <c r="BE679" s="109">
        <f>SUMIF($BN$10:$BN$631,$E679,BE$10:BE$631)</f>
        <v>2452149.9999999991</v>
      </c>
      <c r="BF679" s="109">
        <f>SUMIF($BN$10:$BN$631,$E679,BF$10:BF$631)</f>
        <v>91155856</v>
      </c>
      <c r="BG679" s="83">
        <f>SUMIF($BN$10:$BN$631,$E679,BG$10:BG$631)</f>
        <v>2890</v>
      </c>
      <c r="BH679" s="83">
        <f>SUMIF($BN$10:$BN$631,$E679,BH$10:BH$631)</f>
        <v>3573.1</v>
      </c>
      <c r="BI679" s="78">
        <f>SUMIF($BN$10:$BN$631,$E679,BI$10:BI$631)</f>
        <v>760.60000000000014</v>
      </c>
      <c r="BJ679" s="111">
        <f t="shared" si="80"/>
        <v>26.318339100346027</v>
      </c>
      <c r="BK679" s="78">
        <f>SUMIF($BN$10:$BN$631,$E679,BK$10:BK$631)</f>
        <v>3572.1</v>
      </c>
      <c r="BL679" s="78">
        <f>SUMIF($BN$10:$BN$631,$E679,BL$10:BL$631)</f>
        <v>759.60000000000014</v>
      </c>
      <c r="BM679" s="111">
        <f t="shared" si="81"/>
        <v>26.283737024221459</v>
      </c>
      <c r="BN679" s="127">
        <f>(BH679)/COUNTIF($BN$10:$BN$633,E679)</f>
        <v>324.82727272727271</v>
      </c>
      <c r="BO679" s="81">
        <f>(BH679)/COUNTIF($BN$10:$BN$633,E679)</f>
        <v>324.82727272727271</v>
      </c>
      <c r="BP679" s="85">
        <f>(H679+L679+P679+T679+W679+Z679+AI679+AQ679+AY679)/COUNTIF($BN$10:$BN$633,E679)</f>
        <v>15737477.272727273</v>
      </c>
    </row>
    <row r="680" spans="5:68" ht="23.25" customHeight="1">
      <c r="E680" s="55" t="s">
        <v>1335</v>
      </c>
      <c r="F680" s="56" t="s">
        <v>1229</v>
      </c>
      <c r="G680" s="83">
        <f>SUMIF($BN$10:$BN$631,$E680,G$10:G$631)</f>
        <v>0</v>
      </c>
      <c r="H680" s="99">
        <f>SUMIF($BN$10:$BN$631,$E680,H$10:H$631)</f>
        <v>0</v>
      </c>
      <c r="I680" s="99">
        <f>SUMIF($BN$10:$BN$631,$E680,I$10:I$631)</f>
        <v>0</v>
      </c>
      <c r="J680" s="99">
        <f>SUMIF($BN$10:$BN$631,$E680,J$10:J$631)</f>
        <v>0</v>
      </c>
      <c r="K680" s="83">
        <f>SUMIF($BN$10:$BN$631,$E680,K$10:K$631)</f>
        <v>0</v>
      </c>
      <c r="L680" s="99">
        <f>SUMIF($BN$10:$BN$631,$E680,L$10:L$631)</f>
        <v>0</v>
      </c>
      <c r="M680" s="99">
        <f>SUMIF($BN$10:$BN$631,$E680,M$10:M$631)</f>
        <v>0</v>
      </c>
      <c r="N680" s="99">
        <f>SUMIF($BN$10:$BN$631,$E680,N$10:N$631)</f>
        <v>0</v>
      </c>
      <c r="O680" s="83">
        <f>SUMIF($BN$10:$BN$631,$E680,O$10:O$631)</f>
        <v>90.5</v>
      </c>
      <c r="P680" s="99">
        <f>SUMIF($BN$10:$BN$631,$E680,P$10:P$631)</f>
        <v>9276250</v>
      </c>
      <c r="Q680" s="99">
        <f>SUMIF($BN$10:$BN$631,$E680,Q$10:Q$631)</f>
        <v>9276250</v>
      </c>
      <c r="R680" s="99">
        <f>SUMIF($BN$10:$BN$631,$E680,R$10:R$631)</f>
        <v>0</v>
      </c>
      <c r="S680" s="83">
        <f>SUMIF($BN$10:$BN$631,$E680,S$10:S$631)</f>
        <v>136.80000000000001</v>
      </c>
      <c r="T680" s="99">
        <f>SUMIF($BN$10:$BN$631,$E680,T$10:T$631)</f>
        <v>14022000</v>
      </c>
      <c r="U680" s="99">
        <f>SUMIF($BN$10:$BN$631,$E680,U$10:U$631)</f>
        <v>14022000</v>
      </c>
      <c r="V680" s="99">
        <f>SUMIF($BN$10:$BN$631,$E680,V$10:V$631)</f>
        <v>0</v>
      </c>
      <c r="W680" s="99">
        <f>SUMIF($BN$10:$BN$631,$E680,W$10:W$631)</f>
        <v>0</v>
      </c>
      <c r="X680" s="99">
        <f>SUMIF($BN$10:$BN$631,$E680,X$10:X$631)</f>
        <v>0</v>
      </c>
      <c r="Y680" s="99">
        <f>SUMIF($BN$10:$BN$631,$E680,Y$10:Y$631)</f>
        <v>0</v>
      </c>
      <c r="Z680" s="99">
        <f>SUMIF($BN$10:$BN$631,$E680,Z$10:Z$631)</f>
        <v>0</v>
      </c>
      <c r="AA680" s="99">
        <f>SUMIF($BN$10:$BN$631,$E680,AA$10:AA$631)</f>
        <v>0</v>
      </c>
      <c r="AB680" s="99">
        <f>SUMIF($BN$10:$BN$631,$E680,AB$10:AB$631)</f>
        <v>0</v>
      </c>
      <c r="AC680" s="99">
        <f>SUMIF($BN$10:$BN$631,$E680,AC$10:AC$631)</f>
        <v>254</v>
      </c>
      <c r="AD680" s="83">
        <f>SUMIF($BN$10:$BN$631,$E680,AD$10:AD$631)</f>
        <v>19</v>
      </c>
      <c r="AE680" s="99">
        <f>SUMIF($BN$10:$BN$631,$E680,AE$10:AE$631)</f>
        <v>146</v>
      </c>
      <c r="AF680" s="83">
        <f>SUMIF($BN$10:$BN$631,$E680,AF$10:AF$631)</f>
        <v>10</v>
      </c>
      <c r="AG680" s="99">
        <f>SUMIF($BN$10:$BN$631,$E680,AG$10:AG$631)</f>
        <v>108</v>
      </c>
      <c r="AH680" s="83">
        <f>SUMIF($BN$10:$BN$631,$E680,AH$10:AH$631)</f>
        <v>9</v>
      </c>
      <c r="AI680" s="109">
        <f>SUMIF($BN$10:$BN$631,$E680,AI$10:AI$631)</f>
        <v>5450000</v>
      </c>
      <c r="AJ680" s="109">
        <f>SUMIF($BN$10:$BN$631,$E680,AJ$10:AJ$631)</f>
        <v>12350000</v>
      </c>
      <c r="AK680" s="109">
        <f>SUMIF($BN$10:$BN$631,$E680,AK$10:AK$631)</f>
        <v>0</v>
      </c>
      <c r="AL680" s="109">
        <f>SUMIF($BN$10:$BN$631,$E680,AL$10:AL$631)</f>
        <v>0</v>
      </c>
      <c r="AM680" s="109">
        <f>SUMIF($BN$10:$BN$631,$E680,AM$10:AM$631)</f>
        <v>6900000</v>
      </c>
      <c r="AN680" s="83">
        <f>SUMIF($BN$10:$BN$631,$E680,AN$10:AN$631)</f>
        <v>1691.25</v>
      </c>
      <c r="AO680" s="83">
        <f>SUMIF($BN$10:$BN$631,$E680,AO$10:AO$631)</f>
        <v>891.9</v>
      </c>
      <c r="AP680" s="83">
        <f>SUMIF($BN$10:$BN$631,$E680,AP$10:AP$631)</f>
        <v>141.19999999999999</v>
      </c>
      <c r="AQ680" s="108">
        <f>SUMIF($BN$10:$BN$631,$E680,AQ$10:AQ$631)</f>
        <v>0</v>
      </c>
      <c r="AR680" s="109">
        <f>SUMIF($BN$10:$BN$631,$E680,AR$10:AR$631)</f>
        <v>0</v>
      </c>
      <c r="AS680" s="109">
        <f>SUMIF($BN$10:$BN$631,$E680,AS$10:AS$631)</f>
        <v>211081782</v>
      </c>
      <c r="AT680" s="109">
        <f>SUMIF($BN$10:$BN$631,$E680,AT$10:AT$631)</f>
        <v>0</v>
      </c>
      <c r="AU680" s="109">
        <f>SUMIF($BN$10:$BN$631,$E680,AU$10:AU$631)</f>
        <v>0</v>
      </c>
      <c r="AV680" s="109">
        <f>SUMIF($BN$10:$BN$631,$E680,AV$10:AV$631)</f>
        <v>0</v>
      </c>
      <c r="AW680" s="109">
        <f>SUMIF($BN$10:$BN$631,$E680,AW$10:AW$631)</f>
        <v>211081782</v>
      </c>
      <c r="AX680" s="109">
        <f>SUMIF($BN$10:$BN$631,$E680,AX$10:AX$631)</f>
        <v>72062535.007683441</v>
      </c>
      <c r="AY680" s="109">
        <f>SUMIF($BN$10:$BN$631,$E680,AY$10:AY$631)</f>
        <v>0</v>
      </c>
      <c r="AZ680" s="109">
        <f>SUMIF($BN$10:$BN$631,$E680,AZ$10:AZ$631)</f>
        <v>0</v>
      </c>
      <c r="BA680" s="109">
        <f>SUMIF($BN$10:$BN$631,$E680,BA$10:BA$631)</f>
        <v>0</v>
      </c>
      <c r="BB680" s="109">
        <f>SUMIF($BN$10:$BN$631,$E680,BB$10:BB$631)</f>
        <v>0</v>
      </c>
      <c r="BC680" s="109">
        <f>SUMIF($BN$10:$BN$631,$E680,BC$10:BC$631)</f>
        <v>217981782</v>
      </c>
      <c r="BD680" s="109">
        <f>SUMIF($BN$10:$BN$631,$E680,BD$10:BD$631)</f>
        <v>72062535.007683441</v>
      </c>
      <c r="BE680" s="109">
        <f>SUMIF($BN$10:$BN$631,$E680,BE$10:BE$631)</f>
        <v>0</v>
      </c>
      <c r="BF680" s="109">
        <f>SUMIF($BN$10:$BN$631,$E680,BF$10:BF$631)</f>
        <v>290044317.00768346</v>
      </c>
      <c r="BG680" s="83">
        <f>SUMIF($BN$10:$BN$631,$E680,BG$10:BG$631)</f>
        <v>1691.25</v>
      </c>
      <c r="BH680" s="83">
        <f>SUMIF($BN$10:$BN$631,$E680,BH$10:BH$631)</f>
        <v>1279.4000000000001</v>
      </c>
      <c r="BI680" s="78">
        <f>SUMIF($BN$10:$BN$631,$E680,BI$10:BI$631)</f>
        <v>208.60000000000002</v>
      </c>
      <c r="BJ680" s="111">
        <f t="shared" si="80"/>
        <v>12.334072431633409</v>
      </c>
      <c r="BK680" s="78">
        <f>SUMIF($BN$10:$BN$631,$E680,BK$10:BK$631)</f>
        <v>1260.4000000000001</v>
      </c>
      <c r="BL680" s="78">
        <f>SUMIF($BN$10:$BN$631,$E680,BL$10:BL$631)</f>
        <v>199.60000000000002</v>
      </c>
      <c r="BM680" s="111">
        <f t="shared" si="81"/>
        <v>11.801921655580193</v>
      </c>
      <c r="BN680" s="127">
        <f>(BH680)/COUNTIF($BN$10:$BN$633,E680)</f>
        <v>182.77142857142857</v>
      </c>
      <c r="BO680" s="81">
        <f>(BH680)/COUNTIF($BN$10:$BN$633,E680)</f>
        <v>182.77142857142857</v>
      </c>
      <c r="BP680" s="85">
        <f>(H680+L680+P680+T680+W680+Z680+AI680+AQ680+AY680)/COUNTIF($BN$10:$BN$633,E680)</f>
        <v>4106892.8571428573</v>
      </c>
    </row>
    <row r="681" spans="5:68" ht="23.25" customHeight="1">
      <c r="E681" s="55" t="s">
        <v>1336</v>
      </c>
      <c r="F681" s="56" t="s">
        <v>1230</v>
      </c>
      <c r="G681" s="83">
        <f>SUMIF($BN$10:$BN$631,$E681,G$10:G$631)</f>
        <v>0</v>
      </c>
      <c r="H681" s="99">
        <f>SUMIF($BN$10:$BN$631,$E681,H$10:H$631)</f>
        <v>0</v>
      </c>
      <c r="I681" s="99">
        <f>SUMIF($BN$10:$BN$631,$E681,I$10:I$631)</f>
        <v>0</v>
      </c>
      <c r="J681" s="99">
        <f>SUMIF($BN$10:$BN$631,$E681,J$10:J$631)</f>
        <v>0</v>
      </c>
      <c r="K681" s="83">
        <f>SUMIF($BN$10:$BN$631,$E681,K$10:K$631)</f>
        <v>98.300000000000011</v>
      </c>
      <c r="L681" s="99">
        <f>SUMIF($BN$10:$BN$631,$E681,L$10:L$631)</f>
        <v>10075750</v>
      </c>
      <c r="M681" s="99">
        <f>SUMIF($BN$10:$BN$631,$E681,M$10:M$631)</f>
        <v>0</v>
      </c>
      <c r="N681" s="99">
        <f>SUMIF($BN$10:$BN$631,$E681,N$10:N$631)</f>
        <v>10075750</v>
      </c>
      <c r="O681" s="83">
        <f>SUMIF($BN$10:$BN$631,$E681,O$10:O$631)</f>
        <v>90.5</v>
      </c>
      <c r="P681" s="99">
        <f>SUMIF($BN$10:$BN$631,$E681,P$10:P$631)</f>
        <v>9276250</v>
      </c>
      <c r="Q681" s="99">
        <f>SUMIF($BN$10:$BN$631,$E681,Q$10:Q$631)</f>
        <v>3720500</v>
      </c>
      <c r="R681" s="99">
        <f>SUMIF($BN$10:$BN$631,$E681,R$10:R$631)</f>
        <v>5555750</v>
      </c>
      <c r="S681" s="83">
        <f>SUMIF($BN$10:$BN$631,$E681,S$10:S$631)</f>
        <v>241.9</v>
      </c>
      <c r="T681" s="99">
        <f>SUMIF($BN$10:$BN$631,$E681,T$10:T$631)</f>
        <v>24794750</v>
      </c>
      <c r="U681" s="99">
        <f>SUMIF($BN$10:$BN$631,$E681,U$10:U$631)</f>
        <v>1474495</v>
      </c>
      <c r="V681" s="99">
        <f>SUMIF($BN$10:$BN$631,$E681,V$10:V$631)</f>
        <v>23320255</v>
      </c>
      <c r="W681" s="99">
        <f>SUMIF($BN$10:$BN$631,$E681,W$10:W$631)</f>
        <v>0</v>
      </c>
      <c r="X681" s="99">
        <f>SUMIF($BN$10:$BN$631,$E681,X$10:X$631)</f>
        <v>0</v>
      </c>
      <c r="Y681" s="99">
        <f>SUMIF($BN$10:$BN$631,$E681,Y$10:Y$631)</f>
        <v>0</v>
      </c>
      <c r="Z681" s="99">
        <f>SUMIF($BN$10:$BN$631,$E681,Z$10:Z$631)</f>
        <v>0</v>
      </c>
      <c r="AA681" s="99">
        <f>SUMIF($BN$10:$BN$631,$E681,AA$10:AA$631)</f>
        <v>0</v>
      </c>
      <c r="AB681" s="99">
        <f>SUMIF($BN$10:$BN$631,$E681,AB$10:AB$631)</f>
        <v>0</v>
      </c>
      <c r="AC681" s="99">
        <f>SUMIF($BN$10:$BN$631,$E681,AC$10:AC$631)</f>
        <v>12</v>
      </c>
      <c r="AD681" s="83">
        <f>SUMIF($BN$10:$BN$631,$E681,AD$10:AD$631)</f>
        <v>1</v>
      </c>
      <c r="AE681" s="99">
        <f>SUMIF($BN$10:$BN$631,$E681,AE$10:AE$631)</f>
        <v>0</v>
      </c>
      <c r="AF681" s="83">
        <f>SUMIF($BN$10:$BN$631,$E681,AF$10:AF$631)</f>
        <v>0</v>
      </c>
      <c r="AG681" s="99">
        <f>SUMIF($BN$10:$BN$631,$E681,AG$10:AG$631)</f>
        <v>12</v>
      </c>
      <c r="AH681" s="83">
        <f>SUMIF($BN$10:$BN$631,$E681,AH$10:AH$631)</f>
        <v>1</v>
      </c>
      <c r="AI681" s="109">
        <f>SUMIF($BN$10:$BN$631,$E681,AI$10:AI$631)</f>
        <v>600000</v>
      </c>
      <c r="AJ681" s="109">
        <f>SUMIF($BN$10:$BN$631,$E681,AJ$10:AJ$631)</f>
        <v>600000</v>
      </c>
      <c r="AK681" s="109">
        <f>SUMIF($BN$10:$BN$631,$E681,AK$10:AK$631)</f>
        <v>0</v>
      </c>
      <c r="AL681" s="109">
        <f>SUMIF($BN$10:$BN$631,$E681,AL$10:AL$631)</f>
        <v>0</v>
      </c>
      <c r="AM681" s="109">
        <f>SUMIF($BN$10:$BN$631,$E681,AM$10:AM$631)</f>
        <v>0</v>
      </c>
      <c r="AN681" s="83">
        <f>SUMIF($BN$10:$BN$631,$E681,AN$10:AN$631)</f>
        <v>1725</v>
      </c>
      <c r="AO681" s="83">
        <f>SUMIF($BN$10:$BN$631,$E681,AO$10:AO$631)</f>
        <v>4117.3999999999996</v>
      </c>
      <c r="AP681" s="83">
        <f>SUMIF($BN$10:$BN$631,$E681,AP$10:AP$631)</f>
        <v>309.60000000000002</v>
      </c>
      <c r="AQ681" s="108">
        <f>SUMIF($BN$10:$BN$631,$E681,AQ$10:AQ$631)</f>
        <v>382748000</v>
      </c>
      <c r="AR681" s="109">
        <f>SUMIF($BN$10:$BN$631,$E681,AR$10:AR$631)</f>
        <v>0</v>
      </c>
      <c r="AS681" s="109">
        <f>SUMIF($BN$10:$BN$631,$E681,AS$10:AS$631)</f>
        <v>8646818</v>
      </c>
      <c r="AT681" s="109">
        <f>SUMIF($BN$10:$BN$631,$E681,AT$10:AT$631)</f>
        <v>0</v>
      </c>
      <c r="AU681" s="109">
        <f>SUMIF($BN$10:$BN$631,$E681,AU$10:AU$631)</f>
        <v>0</v>
      </c>
      <c r="AV681" s="109">
        <f>SUMIF($BN$10:$BN$631,$E681,AV$10:AV$631)</f>
        <v>382748000</v>
      </c>
      <c r="AW681" s="109">
        <f>SUMIF($BN$10:$BN$631,$E681,AW$10:AW$631)</f>
        <v>8646818</v>
      </c>
      <c r="AX681" s="109">
        <f>SUMIF($BN$10:$BN$631,$E681,AX$10:AX$631)</f>
        <v>0</v>
      </c>
      <c r="AY681" s="109">
        <f>SUMIF($BN$10:$BN$631,$E681,AY$10:AY$631)</f>
        <v>0</v>
      </c>
      <c r="AZ681" s="109">
        <f>SUMIF($BN$10:$BN$631,$E681,AZ$10:AZ$631)</f>
        <v>0</v>
      </c>
      <c r="BA681" s="109">
        <f>SUMIF($BN$10:$BN$631,$E681,BA$10:BA$631)</f>
        <v>0</v>
      </c>
      <c r="BB681" s="109">
        <f>SUMIF($BN$10:$BN$631,$E681,BB$10:BB$631)</f>
        <v>416144005</v>
      </c>
      <c r="BC681" s="109">
        <f>SUMIF($BN$10:$BN$631,$E681,BC$10:BC$631)</f>
        <v>8646818</v>
      </c>
      <c r="BD681" s="109">
        <f>SUMIF($BN$10:$BN$631,$E681,BD$10:BD$631)</f>
        <v>0</v>
      </c>
      <c r="BE681" s="109">
        <f>SUMIF($BN$10:$BN$631,$E681,BE$10:BE$631)</f>
        <v>416144005</v>
      </c>
      <c r="BF681" s="109">
        <f>SUMIF($BN$10:$BN$631,$E681,BF$10:BF$631)</f>
        <v>8646818</v>
      </c>
      <c r="BG681" s="83">
        <f>SUMIF($BN$10:$BN$631,$E681,BG$10:BG$631)</f>
        <v>1725</v>
      </c>
      <c r="BH681" s="83">
        <f>SUMIF($BN$10:$BN$631,$E681,BH$10:BH$631)</f>
        <v>4858.7000000000007</v>
      </c>
      <c r="BI681" s="78">
        <f>SUMIF($BN$10:$BN$631,$E681,BI$10:BI$631)</f>
        <v>3133.7000000000003</v>
      </c>
      <c r="BJ681" s="111">
        <f t="shared" si="80"/>
        <v>181.66376811594205</v>
      </c>
      <c r="BK681" s="78">
        <f>SUMIF($BN$10:$BN$631,$E681,BK$10:BK$631)</f>
        <v>4857.7000000000007</v>
      </c>
      <c r="BL681" s="78">
        <f>SUMIF($BN$10:$BN$631,$E681,BL$10:BL$631)</f>
        <v>3132.7000000000003</v>
      </c>
      <c r="BM681" s="111">
        <f t="shared" si="81"/>
        <v>181.6057971014493</v>
      </c>
      <c r="BN681" s="127">
        <f>(BH681)/COUNTIF($BN$10:$BN$633,E681)</f>
        <v>485.87000000000006</v>
      </c>
      <c r="BO681" s="81">
        <f>(BH681)/COUNTIF($BN$10:$BN$633,E681)</f>
        <v>485.87000000000006</v>
      </c>
      <c r="BP681" s="85">
        <f>(H681+L681+P681+T681+W681+Z681+AI681+AQ681+AY681)/COUNTIF($BN$10:$BN$633,E681)</f>
        <v>42749475</v>
      </c>
    </row>
    <row r="682" spans="5:68" ht="23.25" customHeight="1">
      <c r="E682" s="55" t="s">
        <v>1337</v>
      </c>
      <c r="F682" s="56" t="s">
        <v>1231</v>
      </c>
      <c r="G682" s="83">
        <f>SUMIF($BN$10:$BN$631,$E682,G$10:G$631)</f>
        <v>0</v>
      </c>
      <c r="H682" s="99">
        <f>SUMIF($BN$10:$BN$631,$E682,H$10:H$631)</f>
        <v>0</v>
      </c>
      <c r="I682" s="99">
        <f>SUMIF($BN$10:$BN$631,$E682,I$10:I$631)</f>
        <v>0</v>
      </c>
      <c r="J682" s="99">
        <f>SUMIF($BN$10:$BN$631,$E682,J$10:J$631)</f>
        <v>0</v>
      </c>
      <c r="K682" s="83">
        <f>SUMIF($BN$10:$BN$631,$E682,K$10:K$631)</f>
        <v>0</v>
      </c>
      <c r="L682" s="99">
        <f>SUMIF($BN$10:$BN$631,$E682,L$10:L$631)</f>
        <v>0</v>
      </c>
      <c r="M682" s="99">
        <f>SUMIF($BN$10:$BN$631,$E682,M$10:M$631)</f>
        <v>0</v>
      </c>
      <c r="N682" s="99">
        <f>SUMIF($BN$10:$BN$631,$E682,N$10:N$631)</f>
        <v>0</v>
      </c>
      <c r="O682" s="83">
        <f>SUMIF($BN$10:$BN$631,$E682,O$10:O$631)</f>
        <v>120.4</v>
      </c>
      <c r="P682" s="99">
        <f>SUMIF($BN$10:$BN$631,$E682,P$10:P$631)</f>
        <v>12341000</v>
      </c>
      <c r="Q682" s="99">
        <f>SUMIF($BN$10:$BN$631,$E682,Q$10:Q$631)</f>
        <v>12341000</v>
      </c>
      <c r="R682" s="99">
        <f>SUMIF($BN$10:$BN$631,$E682,R$10:R$631)</f>
        <v>0</v>
      </c>
      <c r="S682" s="83">
        <f>SUMIF($BN$10:$BN$631,$E682,S$10:S$631)</f>
        <v>90.4</v>
      </c>
      <c r="T682" s="99">
        <f>SUMIF($BN$10:$BN$631,$E682,T$10:T$631)</f>
        <v>9266000</v>
      </c>
      <c r="U682" s="99">
        <f>SUMIF($BN$10:$BN$631,$E682,U$10:U$631)</f>
        <v>3433243</v>
      </c>
      <c r="V682" s="99">
        <f>SUMIF($BN$10:$BN$631,$E682,V$10:V$631)</f>
        <v>5832757</v>
      </c>
      <c r="W682" s="99">
        <f>SUMIF($BN$10:$BN$631,$E682,W$10:W$631)</f>
        <v>0</v>
      </c>
      <c r="X682" s="99">
        <f>SUMIF($BN$10:$BN$631,$E682,X$10:X$631)</f>
        <v>0</v>
      </c>
      <c r="Y682" s="99">
        <f>SUMIF($BN$10:$BN$631,$E682,Y$10:Y$631)</f>
        <v>0</v>
      </c>
      <c r="Z682" s="99">
        <f>SUMIF($BN$10:$BN$631,$E682,Z$10:Z$631)</f>
        <v>0</v>
      </c>
      <c r="AA682" s="99">
        <f>SUMIF($BN$10:$BN$631,$E682,AA$10:AA$631)</f>
        <v>0</v>
      </c>
      <c r="AB682" s="99">
        <f>SUMIF($BN$10:$BN$631,$E682,AB$10:AB$631)</f>
        <v>0</v>
      </c>
      <c r="AC682" s="99">
        <f>SUMIF($BN$10:$BN$631,$E682,AC$10:AC$631)</f>
        <v>394</v>
      </c>
      <c r="AD682" s="83">
        <f>SUMIF($BN$10:$BN$631,$E682,AD$10:AD$631)</f>
        <v>19</v>
      </c>
      <c r="AE682" s="99">
        <f>SUMIF($BN$10:$BN$631,$E682,AE$10:AE$631)</f>
        <v>140</v>
      </c>
      <c r="AF682" s="83">
        <f>SUMIF($BN$10:$BN$631,$E682,AF$10:AF$631)</f>
        <v>7</v>
      </c>
      <c r="AG682" s="99">
        <f>SUMIF($BN$10:$BN$631,$E682,AG$10:AG$631)</f>
        <v>254</v>
      </c>
      <c r="AH682" s="83">
        <f>SUMIF($BN$10:$BN$631,$E682,AH$10:AH$631)</f>
        <v>12</v>
      </c>
      <c r="AI682" s="109">
        <f>SUMIF($BN$10:$BN$631,$E682,AI$10:AI$631)</f>
        <v>13050000</v>
      </c>
      <c r="AJ682" s="109">
        <f>SUMIF($BN$10:$BN$631,$E682,AJ$10:AJ$631)</f>
        <v>8250000</v>
      </c>
      <c r="AK682" s="109">
        <f>SUMIF($BN$10:$BN$631,$E682,AK$10:AK$631)</f>
        <v>2550000</v>
      </c>
      <c r="AL682" s="109">
        <f>SUMIF($BN$10:$BN$631,$E682,AL$10:AL$631)</f>
        <v>9450000</v>
      </c>
      <c r="AM682" s="109">
        <f>SUMIF($BN$10:$BN$631,$E682,AM$10:AM$631)</f>
        <v>7200000</v>
      </c>
      <c r="AN682" s="83">
        <f>SUMIF($BN$10:$BN$631,$E682,AN$10:AN$631)</f>
        <v>1446.25</v>
      </c>
      <c r="AO682" s="83">
        <f>SUMIF($BN$10:$BN$631,$E682,AO$10:AO$631)</f>
        <v>728.09999999999991</v>
      </c>
      <c r="AP682" s="83">
        <f>SUMIF($BN$10:$BN$631,$E682,AP$10:AP$631)</f>
        <v>121.1</v>
      </c>
      <c r="AQ682" s="108">
        <f>SUMIF($BN$10:$BN$631,$E682,AQ$10:AQ$631)</f>
        <v>0</v>
      </c>
      <c r="AR682" s="109">
        <f>SUMIF($BN$10:$BN$631,$E682,AR$10:AR$631)</f>
        <v>0</v>
      </c>
      <c r="AS682" s="109">
        <f>SUMIF($BN$10:$BN$631,$E682,AS$10:AS$631)</f>
        <v>87577695</v>
      </c>
      <c r="AT682" s="109">
        <f>SUMIF($BN$10:$BN$631,$E682,AT$10:AT$631)</f>
        <v>0</v>
      </c>
      <c r="AU682" s="109">
        <f>SUMIF($BN$10:$BN$631,$E682,AU$10:AU$631)</f>
        <v>0</v>
      </c>
      <c r="AV682" s="109">
        <f>SUMIF($BN$10:$BN$631,$E682,AV$10:AV$631)</f>
        <v>0</v>
      </c>
      <c r="AW682" s="109">
        <f>SUMIF($BN$10:$BN$631,$E682,AW$10:AW$631)</f>
        <v>87577695</v>
      </c>
      <c r="AX682" s="109">
        <f>SUMIF($BN$10:$BN$631,$E682,AX$10:AX$631)</f>
        <v>64146088.241639689</v>
      </c>
      <c r="AY682" s="109">
        <f>SUMIF($BN$10:$BN$631,$E682,AY$10:AY$631)</f>
        <v>0</v>
      </c>
      <c r="AZ682" s="109">
        <f>SUMIF($BN$10:$BN$631,$E682,AZ$10:AZ$631)</f>
        <v>0</v>
      </c>
      <c r="BA682" s="109">
        <f>SUMIF($BN$10:$BN$631,$E682,BA$10:BA$631)</f>
        <v>0</v>
      </c>
      <c r="BB682" s="109">
        <f>SUMIF($BN$10:$BN$631,$E682,BB$10:BB$631)</f>
        <v>15282757</v>
      </c>
      <c r="BC682" s="109">
        <f>SUMIF($BN$10:$BN$631,$E682,BC$10:BC$631)</f>
        <v>94777695</v>
      </c>
      <c r="BD682" s="109">
        <f>SUMIF($BN$10:$BN$631,$E682,BD$10:BD$631)</f>
        <v>64146088.241639689</v>
      </c>
      <c r="BE682" s="109">
        <f>SUMIF($BN$10:$BN$631,$E682,BE$10:BE$631)</f>
        <v>15282757</v>
      </c>
      <c r="BF682" s="109">
        <f>SUMIF($BN$10:$BN$631,$E682,BF$10:BF$631)</f>
        <v>158923783.24163967</v>
      </c>
      <c r="BG682" s="83">
        <f>SUMIF($BN$10:$BN$631,$E682,BG$10:BG$631)</f>
        <v>1446.25</v>
      </c>
      <c r="BH682" s="83">
        <f>SUMIF($BN$10:$BN$631,$E682,BH$10:BH$631)</f>
        <v>1079</v>
      </c>
      <c r="BI682" s="78">
        <f>SUMIF($BN$10:$BN$631,$E682,BI$10:BI$631)</f>
        <v>261.75</v>
      </c>
      <c r="BJ682" s="111">
        <f t="shared" si="80"/>
        <v>18.098530682800344</v>
      </c>
      <c r="BK682" s="78">
        <f>SUMIF($BN$10:$BN$631,$E682,BK$10:BK$631)</f>
        <v>1060</v>
      </c>
      <c r="BL682" s="78">
        <f>SUMIF($BN$10:$BN$631,$E682,BL$10:BL$631)</f>
        <v>249.75000000000003</v>
      </c>
      <c r="BM682" s="111">
        <f t="shared" si="81"/>
        <v>17.268798617113227</v>
      </c>
      <c r="BN682" s="127">
        <f>(BH682)/COUNTIF($BN$10:$BN$633,E682)</f>
        <v>154.14285714285714</v>
      </c>
      <c r="BO682" s="81">
        <f>(BH682)/COUNTIF($BN$10:$BN$633,E682)</f>
        <v>154.14285714285714</v>
      </c>
      <c r="BP682" s="85">
        <f>(H682+L682+P682+T682+W682+Z682+AI682+AQ682+AY682)/COUNTIF($BN$10:$BN$633,E682)</f>
        <v>4951000</v>
      </c>
    </row>
    <row r="683" spans="5:68" ht="23.25" customHeight="1">
      <c r="E683" s="55" t="s">
        <v>1338</v>
      </c>
      <c r="F683" s="56" t="s">
        <v>1232</v>
      </c>
      <c r="G683" s="83">
        <f>SUMIF($BN$10:$BN$631,$E683,G$10:G$631)</f>
        <v>0</v>
      </c>
      <c r="H683" s="99">
        <f>SUMIF($BN$10:$BN$631,$E683,H$10:H$631)</f>
        <v>0</v>
      </c>
      <c r="I683" s="99">
        <f>SUMIF($BN$10:$BN$631,$E683,I$10:I$631)</f>
        <v>0</v>
      </c>
      <c r="J683" s="99">
        <f>SUMIF($BN$10:$BN$631,$E683,J$10:J$631)</f>
        <v>0</v>
      </c>
      <c r="K683" s="83">
        <f>SUMIF($BN$10:$BN$631,$E683,K$10:K$631)</f>
        <v>110.5</v>
      </c>
      <c r="L683" s="99">
        <f>SUMIF($BN$10:$BN$631,$E683,L$10:L$631)</f>
        <v>11326250</v>
      </c>
      <c r="M683" s="99">
        <f>SUMIF($BN$10:$BN$631,$E683,M$10:M$631)</f>
        <v>0</v>
      </c>
      <c r="N683" s="99">
        <f>SUMIF($BN$10:$BN$631,$E683,N$10:N$631)</f>
        <v>11326250</v>
      </c>
      <c r="O683" s="83">
        <f>SUMIF($BN$10:$BN$631,$E683,O$10:O$631)</f>
        <v>242.10000000000002</v>
      </c>
      <c r="P683" s="99">
        <f>SUMIF($BN$10:$BN$631,$E683,P$10:P$631)</f>
        <v>24815250</v>
      </c>
      <c r="Q683" s="99">
        <f>SUMIF($BN$10:$BN$631,$E683,Q$10:Q$631)</f>
        <v>0</v>
      </c>
      <c r="R683" s="99">
        <f>SUMIF($BN$10:$BN$631,$E683,R$10:R$631)</f>
        <v>24815250</v>
      </c>
      <c r="S683" s="83">
        <f>SUMIF($BN$10:$BN$631,$E683,S$10:S$631)</f>
        <v>121.6</v>
      </c>
      <c r="T683" s="99">
        <f>SUMIF($BN$10:$BN$631,$E683,T$10:T$631)</f>
        <v>12464000</v>
      </c>
      <c r="U683" s="99">
        <f>SUMIF($BN$10:$BN$631,$E683,U$10:U$631)</f>
        <v>0</v>
      </c>
      <c r="V683" s="99">
        <f>SUMIF($BN$10:$BN$631,$E683,V$10:V$631)</f>
        <v>12464000</v>
      </c>
      <c r="W683" s="99">
        <f>SUMIF($BN$10:$BN$631,$E683,W$10:W$631)</f>
        <v>0</v>
      </c>
      <c r="X683" s="99">
        <f>SUMIF($BN$10:$BN$631,$E683,X$10:X$631)</f>
        <v>0</v>
      </c>
      <c r="Y683" s="99">
        <f>SUMIF($BN$10:$BN$631,$E683,Y$10:Y$631)</f>
        <v>0</v>
      </c>
      <c r="Z683" s="99">
        <f>SUMIF($BN$10:$BN$631,$E683,Z$10:Z$631)</f>
        <v>0</v>
      </c>
      <c r="AA683" s="99">
        <f>SUMIF($BN$10:$BN$631,$E683,AA$10:AA$631)</f>
        <v>0</v>
      </c>
      <c r="AB683" s="99">
        <f>SUMIF($BN$10:$BN$631,$E683,AB$10:AB$631)</f>
        <v>0</v>
      </c>
      <c r="AC683" s="99">
        <f>SUMIF($BN$10:$BN$631,$E683,AC$10:AC$631)</f>
        <v>100</v>
      </c>
      <c r="AD683" s="83">
        <f>SUMIF($BN$10:$BN$631,$E683,AD$10:AD$631)</f>
        <v>5</v>
      </c>
      <c r="AE683" s="99">
        <f>SUMIF($BN$10:$BN$631,$E683,AE$10:AE$631)</f>
        <v>0</v>
      </c>
      <c r="AF683" s="83">
        <f>SUMIF($BN$10:$BN$631,$E683,AF$10:AF$631)</f>
        <v>0</v>
      </c>
      <c r="AG683" s="99">
        <f>SUMIF($BN$10:$BN$631,$E683,AG$10:AG$631)</f>
        <v>100</v>
      </c>
      <c r="AH683" s="83">
        <f>SUMIF($BN$10:$BN$631,$E683,AH$10:AH$631)</f>
        <v>5</v>
      </c>
      <c r="AI683" s="109">
        <f>SUMIF($BN$10:$BN$631,$E683,AI$10:AI$631)</f>
        <v>5050000</v>
      </c>
      <c r="AJ683" s="109">
        <f>SUMIF($BN$10:$BN$631,$E683,AJ$10:AJ$631)</f>
        <v>0</v>
      </c>
      <c r="AK683" s="109">
        <f>SUMIF($BN$10:$BN$631,$E683,AK$10:AK$631)</f>
        <v>2000000</v>
      </c>
      <c r="AL683" s="109">
        <f>SUMIF($BN$10:$BN$631,$E683,AL$10:AL$631)</f>
        <v>3050000</v>
      </c>
      <c r="AM683" s="109">
        <f>SUMIF($BN$10:$BN$631,$E683,AM$10:AM$631)</f>
        <v>0</v>
      </c>
      <c r="AN683" s="83">
        <f>SUMIF($BN$10:$BN$631,$E683,AN$10:AN$631)</f>
        <v>1290</v>
      </c>
      <c r="AO683" s="83">
        <f>SUMIF($BN$10:$BN$631,$E683,AO$10:AO$631)</f>
        <v>1732.1999999999998</v>
      </c>
      <c r="AP683" s="83">
        <f>SUMIF($BN$10:$BN$631,$E683,AP$10:AP$631)</f>
        <v>214.70000000000002</v>
      </c>
      <c r="AQ683" s="108">
        <f>SUMIF($BN$10:$BN$631,$E683,AQ$10:AQ$631)</f>
        <v>97593950</v>
      </c>
      <c r="AR683" s="109">
        <f>SUMIF($BN$10:$BN$631,$E683,AR$10:AR$631)</f>
        <v>0</v>
      </c>
      <c r="AS683" s="109">
        <f>SUMIF($BN$10:$BN$631,$E683,AS$10:AS$631)</f>
        <v>0</v>
      </c>
      <c r="AT683" s="109">
        <f>SUMIF($BN$10:$BN$631,$E683,AT$10:AT$631)</f>
        <v>0</v>
      </c>
      <c r="AU683" s="109">
        <f>SUMIF($BN$10:$BN$631,$E683,AU$10:AU$631)</f>
        <v>12411550</v>
      </c>
      <c r="AV683" s="109">
        <f>SUMIF($BN$10:$BN$631,$E683,AV$10:AV$631)</f>
        <v>85182400</v>
      </c>
      <c r="AW683" s="109">
        <f>SUMIF($BN$10:$BN$631,$E683,AW$10:AW$631)</f>
        <v>0</v>
      </c>
      <c r="AX683" s="109">
        <f>SUMIF($BN$10:$BN$631,$E683,AX$10:AX$631)</f>
        <v>0</v>
      </c>
      <c r="AY683" s="109">
        <f>SUMIF($BN$10:$BN$631,$E683,AY$10:AY$631)</f>
        <v>0</v>
      </c>
      <c r="AZ683" s="109">
        <f>SUMIF($BN$10:$BN$631,$E683,AZ$10:AZ$631)</f>
        <v>0</v>
      </c>
      <c r="BA683" s="109">
        <f>SUMIF($BN$10:$BN$631,$E683,BA$10:BA$631)</f>
        <v>0</v>
      </c>
      <c r="BB683" s="109">
        <f>SUMIF($BN$10:$BN$631,$E683,BB$10:BB$631)</f>
        <v>112022650</v>
      </c>
      <c r="BC683" s="109">
        <f>SUMIF($BN$10:$BN$631,$E683,BC$10:BC$631)</f>
        <v>0</v>
      </c>
      <c r="BD683" s="109">
        <f>SUMIF($BN$10:$BN$631,$E683,BD$10:BD$631)</f>
        <v>0</v>
      </c>
      <c r="BE683" s="109">
        <f>SUMIF($BN$10:$BN$631,$E683,BE$10:BE$631)</f>
        <v>112022650</v>
      </c>
      <c r="BF683" s="109">
        <f>SUMIF($BN$10:$BN$631,$E683,BF$10:BF$631)</f>
        <v>0</v>
      </c>
      <c r="BG683" s="83">
        <f>SUMIF($BN$10:$BN$631,$E683,BG$10:BG$631)</f>
        <v>1290</v>
      </c>
      <c r="BH683" s="83">
        <f>SUMIF($BN$10:$BN$631,$E683,BH$10:BH$631)</f>
        <v>2426.1</v>
      </c>
      <c r="BI683" s="78">
        <f>SUMIF($BN$10:$BN$631,$E683,BI$10:BI$631)</f>
        <v>1136.0999999999999</v>
      </c>
      <c r="BJ683" s="111">
        <f t="shared" si="80"/>
        <v>88.069767441860463</v>
      </c>
      <c r="BK683" s="78">
        <f>SUMIF($BN$10:$BN$631,$E683,BK$10:BK$631)</f>
        <v>2421.1</v>
      </c>
      <c r="BL683" s="78">
        <f>SUMIF($BN$10:$BN$631,$E683,BL$10:BL$631)</f>
        <v>1131.0999999999999</v>
      </c>
      <c r="BM683" s="111">
        <f t="shared" si="81"/>
        <v>87.682170542635646</v>
      </c>
      <c r="BN683" s="127">
        <f>(BH683)/COUNTIF($BN$10:$BN$633,E683)</f>
        <v>404.34999999999997</v>
      </c>
      <c r="BO683" s="81">
        <f>(BH683)/COUNTIF($BN$10:$BN$633,E683)</f>
        <v>404.34999999999997</v>
      </c>
      <c r="BP683" s="85">
        <f>(H683+L683+P683+T683+W683+Z683+AI683+AQ683+AY683)/COUNTIF($BN$10:$BN$633,E683)</f>
        <v>25208241.666666668</v>
      </c>
    </row>
    <row r="684" spans="5:68" ht="23.25" customHeight="1">
      <c r="E684" s="55" t="s">
        <v>1339</v>
      </c>
      <c r="F684" s="56" t="s">
        <v>1233</v>
      </c>
      <c r="G684" s="83">
        <f>SUMIF($BN$10:$BN$631,$E684,G$10:G$631)</f>
        <v>144.80000000000001</v>
      </c>
      <c r="H684" s="99">
        <f>SUMIF($BN$10:$BN$631,$E684,H$10:H$631)</f>
        <v>14842000</v>
      </c>
      <c r="I684" s="99">
        <f>SUMIF($BN$10:$BN$631,$E684,I$10:I$631)</f>
        <v>0</v>
      </c>
      <c r="J684" s="99">
        <f>SUMIF($BN$10:$BN$631,$E684,J$10:J$631)</f>
        <v>14842000</v>
      </c>
      <c r="K684" s="83">
        <f>SUMIF($BN$10:$BN$631,$E684,K$10:K$631)</f>
        <v>47.5</v>
      </c>
      <c r="L684" s="99">
        <f>SUMIF($BN$10:$BN$631,$E684,L$10:L$631)</f>
        <v>4868750</v>
      </c>
      <c r="M684" s="99">
        <f>SUMIF($BN$10:$BN$631,$E684,M$10:M$631)</f>
        <v>0</v>
      </c>
      <c r="N684" s="99">
        <f>SUMIF($BN$10:$BN$631,$E684,N$10:N$631)</f>
        <v>4868750</v>
      </c>
      <c r="O684" s="83">
        <f>SUMIF($BN$10:$BN$631,$E684,O$10:O$631)</f>
        <v>350.8</v>
      </c>
      <c r="P684" s="99">
        <f>SUMIF($BN$10:$BN$631,$E684,P$10:P$631)</f>
        <v>35957000</v>
      </c>
      <c r="Q684" s="99">
        <f>SUMIF($BN$10:$BN$631,$E684,Q$10:Q$631)</f>
        <v>0</v>
      </c>
      <c r="R684" s="99">
        <f>SUMIF($BN$10:$BN$631,$E684,R$10:R$631)</f>
        <v>35957000</v>
      </c>
      <c r="S684" s="83">
        <f>SUMIF($BN$10:$BN$631,$E684,S$10:S$631)</f>
        <v>440.49999999999989</v>
      </c>
      <c r="T684" s="99">
        <f>SUMIF($BN$10:$BN$631,$E684,T$10:T$631)</f>
        <v>45151249.999999993</v>
      </c>
      <c r="U684" s="99">
        <f>SUMIF($BN$10:$BN$631,$E684,U$10:U$631)</f>
        <v>0</v>
      </c>
      <c r="V684" s="99">
        <f>SUMIF($BN$10:$BN$631,$E684,V$10:V$631)</f>
        <v>45151249.999999993</v>
      </c>
      <c r="W684" s="99">
        <f>SUMIF($BN$10:$BN$631,$E684,W$10:W$631)</f>
        <v>0</v>
      </c>
      <c r="X684" s="99">
        <f>SUMIF($BN$10:$BN$631,$E684,X$10:X$631)</f>
        <v>0</v>
      </c>
      <c r="Y684" s="99">
        <f>SUMIF($BN$10:$BN$631,$E684,Y$10:Y$631)</f>
        <v>0</v>
      </c>
      <c r="Z684" s="99">
        <f>SUMIF($BN$10:$BN$631,$E684,Z$10:Z$631)</f>
        <v>0</v>
      </c>
      <c r="AA684" s="99">
        <f>SUMIF($BN$10:$BN$631,$E684,AA$10:AA$631)</f>
        <v>0</v>
      </c>
      <c r="AB684" s="99">
        <f>SUMIF($BN$10:$BN$631,$E684,AB$10:AB$631)</f>
        <v>0</v>
      </c>
      <c r="AC684" s="99">
        <f>SUMIF($BN$10:$BN$631,$E684,AC$10:AC$631)</f>
        <v>140</v>
      </c>
      <c r="AD684" s="83">
        <f>SUMIF($BN$10:$BN$631,$E684,AD$10:AD$631)</f>
        <v>7</v>
      </c>
      <c r="AE684" s="99">
        <f>SUMIF($BN$10:$BN$631,$E684,AE$10:AE$631)</f>
        <v>0</v>
      </c>
      <c r="AF684" s="83">
        <f>SUMIF($BN$10:$BN$631,$E684,AF$10:AF$631)</f>
        <v>0</v>
      </c>
      <c r="AG684" s="99">
        <f>SUMIF($BN$10:$BN$631,$E684,AG$10:AG$631)</f>
        <v>140</v>
      </c>
      <c r="AH684" s="83">
        <f>SUMIF($BN$10:$BN$631,$E684,AH$10:AH$631)</f>
        <v>7</v>
      </c>
      <c r="AI684" s="109">
        <f>SUMIF($BN$10:$BN$631,$E684,AI$10:AI$631)</f>
        <v>7350000</v>
      </c>
      <c r="AJ684" s="109">
        <f>SUMIF($BN$10:$BN$631,$E684,AJ$10:AJ$631)</f>
        <v>0</v>
      </c>
      <c r="AK684" s="109">
        <f>SUMIF($BN$10:$BN$631,$E684,AK$10:AK$631)</f>
        <v>1050000</v>
      </c>
      <c r="AL684" s="109">
        <f>SUMIF($BN$10:$BN$631,$E684,AL$10:AL$631)</f>
        <v>6300000</v>
      </c>
      <c r="AM684" s="109">
        <f>SUMIF($BN$10:$BN$631,$E684,AM$10:AM$631)</f>
        <v>0</v>
      </c>
      <c r="AN684" s="83">
        <f>SUMIF($BN$10:$BN$631,$E684,AN$10:AN$631)</f>
        <v>1005</v>
      </c>
      <c r="AO684" s="83">
        <f>SUMIF($BN$10:$BN$631,$E684,AO$10:AO$631)</f>
        <v>2307.8000000000002</v>
      </c>
      <c r="AP684" s="83">
        <f>SUMIF($BN$10:$BN$631,$E684,AP$10:AP$631)</f>
        <v>13.5</v>
      </c>
      <c r="AQ684" s="108">
        <f>SUMIF($BN$10:$BN$631,$E684,AQ$10:AQ$631)</f>
        <v>186076350</v>
      </c>
      <c r="AR684" s="109">
        <f>SUMIF($BN$10:$BN$631,$E684,AR$10:AR$631)</f>
        <v>0</v>
      </c>
      <c r="AS684" s="109">
        <f>SUMIF($BN$10:$BN$631,$E684,AS$10:AS$631)</f>
        <v>0</v>
      </c>
      <c r="AT684" s="109">
        <f>SUMIF($BN$10:$BN$631,$E684,AT$10:AT$631)</f>
        <v>0</v>
      </c>
      <c r="AU684" s="109">
        <f>SUMIF($BN$10:$BN$631,$E684,AU$10:AU$631)</f>
        <v>139831150</v>
      </c>
      <c r="AV684" s="109">
        <f>SUMIF($BN$10:$BN$631,$E684,AV$10:AV$631)</f>
        <v>46245200</v>
      </c>
      <c r="AW684" s="109">
        <f>SUMIF($BN$10:$BN$631,$E684,AW$10:AW$631)</f>
        <v>0</v>
      </c>
      <c r="AX684" s="109">
        <f>SUMIF($BN$10:$BN$631,$E684,AX$10:AX$631)</f>
        <v>0</v>
      </c>
      <c r="AY684" s="109">
        <f>SUMIF($BN$10:$BN$631,$E684,AY$10:AY$631)</f>
        <v>0</v>
      </c>
      <c r="AZ684" s="109">
        <f>SUMIF($BN$10:$BN$631,$E684,AZ$10:AZ$631)</f>
        <v>0</v>
      </c>
      <c r="BA684" s="109">
        <f>SUMIF($BN$10:$BN$631,$E684,BA$10:BA$631)</f>
        <v>0</v>
      </c>
      <c r="BB684" s="109">
        <f>SUMIF($BN$10:$BN$631,$E684,BB$10:BB$631)</f>
        <v>102565200</v>
      </c>
      <c r="BC684" s="109">
        <f>SUMIF($BN$10:$BN$631,$E684,BC$10:BC$631)</f>
        <v>0</v>
      </c>
      <c r="BD684" s="109">
        <f>SUMIF($BN$10:$BN$631,$E684,BD$10:BD$631)</f>
        <v>0</v>
      </c>
      <c r="BE684" s="109">
        <f>SUMIF($BN$10:$BN$631,$E684,BE$10:BE$631)</f>
        <v>102565200</v>
      </c>
      <c r="BF684" s="109">
        <f>SUMIF($BN$10:$BN$631,$E684,BF$10:BF$631)</f>
        <v>0</v>
      </c>
      <c r="BG684" s="83">
        <f>SUMIF($BN$10:$BN$631,$E684,BG$10:BG$631)</f>
        <v>1005</v>
      </c>
      <c r="BH684" s="83">
        <f>SUMIF($BN$10:$BN$631,$E684,BH$10:BH$631)</f>
        <v>3311.9</v>
      </c>
      <c r="BI684" s="78">
        <f>SUMIF($BN$10:$BN$631,$E684,BI$10:BI$631)</f>
        <v>2338.6</v>
      </c>
      <c r="BJ684" s="111">
        <f t="shared" si="80"/>
        <v>232.69651741293532</v>
      </c>
      <c r="BK684" s="78">
        <f>SUMIF($BN$10:$BN$631,$E684,BK$10:BK$631)</f>
        <v>3304.9</v>
      </c>
      <c r="BL684" s="78">
        <f>SUMIF($BN$10:$BN$631,$E684,BL$10:BL$631)</f>
        <v>2331.6</v>
      </c>
      <c r="BM684" s="111">
        <f t="shared" si="81"/>
        <v>231.99999999999997</v>
      </c>
      <c r="BN684" s="127">
        <f>(BH684)/COUNTIF($BN$10:$BN$633,E684)</f>
        <v>551.98333333333335</v>
      </c>
      <c r="BO684" s="81">
        <f>(BH684)/COUNTIF($BN$10:$BN$633,E684)</f>
        <v>551.98333333333335</v>
      </c>
      <c r="BP684" s="85">
        <f>(H684+L684+P684+T684+W684+Z684+AI684+AQ684+AY684)/COUNTIF($BN$10:$BN$633,E684)</f>
        <v>49040891.666666664</v>
      </c>
    </row>
    <row r="685" spans="5:68" ht="23.25" customHeight="1">
      <c r="E685" s="55" t="s">
        <v>1340</v>
      </c>
      <c r="F685" s="56" t="s">
        <v>1234</v>
      </c>
      <c r="G685" s="83">
        <f>SUMIF($BN$10:$BN$631,$E685,G$10:G$631)</f>
        <v>47.699999999999996</v>
      </c>
      <c r="H685" s="99">
        <f>SUMIF($BN$10:$BN$631,$E685,H$10:H$631)</f>
        <v>4889250</v>
      </c>
      <c r="I685" s="99">
        <f>SUMIF($BN$10:$BN$631,$E685,I$10:I$631)</f>
        <v>0</v>
      </c>
      <c r="J685" s="99">
        <f>SUMIF($BN$10:$BN$631,$E685,J$10:J$631)</f>
        <v>4889250</v>
      </c>
      <c r="K685" s="83">
        <f>SUMIF($BN$10:$BN$631,$E685,K$10:K$631)</f>
        <v>56.400000000000006</v>
      </c>
      <c r="L685" s="99">
        <f>SUMIF($BN$10:$BN$631,$E685,L$10:L$631)</f>
        <v>5781000</v>
      </c>
      <c r="M685" s="99">
        <f>SUMIF($BN$10:$BN$631,$E685,M$10:M$631)</f>
        <v>0</v>
      </c>
      <c r="N685" s="99">
        <f>SUMIF($BN$10:$BN$631,$E685,N$10:N$631)</f>
        <v>5781000</v>
      </c>
      <c r="O685" s="83">
        <f>SUMIF($BN$10:$BN$631,$E685,O$10:O$631)</f>
        <v>486.49999999999994</v>
      </c>
      <c r="P685" s="99">
        <f>SUMIF($BN$10:$BN$631,$E685,P$10:P$631)</f>
        <v>49866250</v>
      </c>
      <c r="Q685" s="99">
        <f>SUMIF($BN$10:$BN$631,$E685,Q$10:Q$631)</f>
        <v>0</v>
      </c>
      <c r="R685" s="99">
        <f>SUMIF($BN$10:$BN$631,$E685,R$10:R$631)</f>
        <v>49866250</v>
      </c>
      <c r="S685" s="83">
        <f>SUMIF($BN$10:$BN$631,$E685,S$10:S$631)</f>
        <v>848.59999999999991</v>
      </c>
      <c r="T685" s="99">
        <f>SUMIF($BN$10:$BN$631,$E685,T$10:T$631)</f>
        <v>86981500</v>
      </c>
      <c r="U685" s="99">
        <f>SUMIF($BN$10:$BN$631,$E685,U$10:U$631)</f>
        <v>0</v>
      </c>
      <c r="V685" s="99">
        <f>SUMIF($BN$10:$BN$631,$E685,V$10:V$631)</f>
        <v>86981500</v>
      </c>
      <c r="W685" s="99">
        <f>SUMIF($BN$10:$BN$631,$E685,W$10:W$631)</f>
        <v>0</v>
      </c>
      <c r="X685" s="99">
        <f>SUMIF($BN$10:$BN$631,$E685,X$10:X$631)</f>
        <v>0</v>
      </c>
      <c r="Y685" s="99">
        <f>SUMIF($BN$10:$BN$631,$E685,Y$10:Y$631)</f>
        <v>0</v>
      </c>
      <c r="Z685" s="99">
        <f>SUMIF($BN$10:$BN$631,$E685,Z$10:Z$631)</f>
        <v>0</v>
      </c>
      <c r="AA685" s="99">
        <f>SUMIF($BN$10:$BN$631,$E685,AA$10:AA$631)</f>
        <v>0</v>
      </c>
      <c r="AB685" s="99">
        <f>SUMIF($BN$10:$BN$631,$E685,AB$10:AB$631)</f>
        <v>0</v>
      </c>
      <c r="AC685" s="99">
        <f>SUMIF($BN$10:$BN$631,$E685,AC$10:AC$631)</f>
        <v>1420</v>
      </c>
      <c r="AD685" s="83">
        <f>SUMIF($BN$10:$BN$631,$E685,AD$10:AD$631)</f>
        <v>74</v>
      </c>
      <c r="AE685" s="99">
        <f>SUMIF($BN$10:$BN$631,$E685,AE$10:AE$631)</f>
        <v>0</v>
      </c>
      <c r="AF685" s="83">
        <f>SUMIF($BN$10:$BN$631,$E685,AF$10:AF$631)</f>
        <v>0</v>
      </c>
      <c r="AG685" s="99">
        <f>SUMIF($BN$10:$BN$631,$E685,AG$10:AG$631)</f>
        <v>1420</v>
      </c>
      <c r="AH685" s="83">
        <f>SUMIF($BN$10:$BN$631,$E685,AH$10:AH$631)</f>
        <v>74</v>
      </c>
      <c r="AI685" s="109">
        <f>SUMIF($BN$10:$BN$631,$E685,AI$10:AI$631)</f>
        <v>73700000</v>
      </c>
      <c r="AJ685" s="109">
        <f>SUMIF($BN$10:$BN$631,$E685,AJ$10:AJ$631)</f>
        <v>0</v>
      </c>
      <c r="AK685" s="109">
        <f>SUMIF($BN$10:$BN$631,$E685,AK$10:AK$631)</f>
        <v>8400000</v>
      </c>
      <c r="AL685" s="109">
        <f>SUMIF($BN$10:$BN$631,$E685,AL$10:AL$631)</f>
        <v>65300000</v>
      </c>
      <c r="AM685" s="109">
        <f>SUMIF($BN$10:$BN$631,$E685,AM$10:AM$631)</f>
        <v>0</v>
      </c>
      <c r="AN685" s="83">
        <f>SUMIF($BN$10:$BN$631,$E685,AN$10:AN$631)</f>
        <v>675</v>
      </c>
      <c r="AO685" s="83">
        <f>SUMIF($BN$10:$BN$631,$E685,AO$10:AO$631)</f>
        <v>3203.1</v>
      </c>
      <c r="AP685" s="83">
        <f>SUMIF($BN$10:$BN$631,$E685,AP$10:AP$631)</f>
        <v>0</v>
      </c>
      <c r="AQ685" s="108">
        <f>SUMIF($BN$10:$BN$631,$E685,AQ$10:AQ$631)</f>
        <v>315322450</v>
      </c>
      <c r="AR685" s="109">
        <f>SUMIF($BN$10:$BN$631,$E685,AR$10:AR$631)</f>
        <v>0</v>
      </c>
      <c r="AS685" s="109">
        <f>SUMIF($BN$10:$BN$631,$E685,AS$10:AS$631)</f>
        <v>0</v>
      </c>
      <c r="AT685" s="109">
        <f>SUMIF($BN$10:$BN$631,$E685,AT$10:AT$631)</f>
        <v>0</v>
      </c>
      <c r="AU685" s="109">
        <f>SUMIF($BN$10:$BN$631,$E685,AU$10:AU$631)</f>
        <v>83509150</v>
      </c>
      <c r="AV685" s="109">
        <f>SUMIF($BN$10:$BN$631,$E685,AV$10:AV$631)</f>
        <v>231813300</v>
      </c>
      <c r="AW685" s="109">
        <f>SUMIF($BN$10:$BN$631,$E685,AW$10:AW$631)</f>
        <v>0</v>
      </c>
      <c r="AX685" s="109">
        <f>SUMIF($BN$10:$BN$631,$E685,AX$10:AX$631)</f>
        <v>0</v>
      </c>
      <c r="AY685" s="109">
        <f>SUMIF($BN$10:$BN$631,$E685,AY$10:AY$631)</f>
        <v>0</v>
      </c>
      <c r="AZ685" s="109">
        <f>SUMIF($BN$10:$BN$631,$E685,AZ$10:AZ$631)</f>
        <v>0</v>
      </c>
      <c r="BA685" s="109">
        <f>SUMIF($BN$10:$BN$631,$E685,BA$10:BA$631)</f>
        <v>0</v>
      </c>
      <c r="BB685" s="109">
        <f>SUMIF($BN$10:$BN$631,$E685,BB$10:BB$631)</f>
        <v>389875800</v>
      </c>
      <c r="BC685" s="109">
        <f>SUMIF($BN$10:$BN$631,$E685,BC$10:BC$631)</f>
        <v>0</v>
      </c>
      <c r="BD685" s="109">
        <f>SUMIF($BN$10:$BN$631,$E685,BD$10:BD$631)</f>
        <v>0</v>
      </c>
      <c r="BE685" s="109">
        <f>SUMIF($BN$10:$BN$631,$E685,BE$10:BE$631)</f>
        <v>389875800</v>
      </c>
      <c r="BF685" s="109">
        <f>SUMIF($BN$10:$BN$631,$E685,BF$10:BF$631)</f>
        <v>0</v>
      </c>
      <c r="BG685" s="83">
        <f>SUMIF($BN$10:$BN$631,$E685,BG$10:BG$631)</f>
        <v>675</v>
      </c>
      <c r="BH685" s="83">
        <f>SUMIF($BN$10:$BN$631,$E685,BH$10:BH$631)</f>
        <v>4716.2999999999993</v>
      </c>
      <c r="BI685" s="78">
        <f>SUMIF($BN$10:$BN$631,$E685,BI$10:BI$631)</f>
        <v>4041.2999999999997</v>
      </c>
      <c r="BJ685" s="111">
        <f t="shared" si="80"/>
        <v>598.71111111111111</v>
      </c>
      <c r="BK685" s="78">
        <f>SUMIF($BN$10:$BN$631,$E685,BK$10:BK$631)</f>
        <v>4642.2999999999993</v>
      </c>
      <c r="BL685" s="78">
        <f>SUMIF($BN$10:$BN$631,$E685,BL$10:BL$631)</f>
        <v>3967.2999999999997</v>
      </c>
      <c r="BM685" s="111">
        <f t="shared" si="81"/>
        <v>587.74814814814806</v>
      </c>
      <c r="BN685" s="127">
        <f>(BH685)/COUNTIF($BN$10:$BN$633,E685)</f>
        <v>1179.0749999999998</v>
      </c>
      <c r="BO685" s="81">
        <f>(BH685)/COUNTIF($BN$10:$BN$633,E685)</f>
        <v>1179.0749999999998</v>
      </c>
      <c r="BP685" s="85">
        <f>(H685+L685+P685+T685+W685+Z685+AI685+AQ685+AY685)/COUNTIF($BN$10:$BN$633,E685)</f>
        <v>134135112.5</v>
      </c>
    </row>
    <row r="686" spans="5:68" ht="23.25" customHeight="1">
      <c r="E686" s="55" t="s">
        <v>1341</v>
      </c>
      <c r="F686" s="56" t="s">
        <v>1235</v>
      </c>
      <c r="G686" s="83">
        <f>SUMIF($BN$10:$BN$631,$E686,G$10:G$631)</f>
        <v>0</v>
      </c>
      <c r="H686" s="99">
        <f>SUMIF($BN$10:$BN$631,$E686,H$10:H$631)</f>
        <v>0</v>
      </c>
      <c r="I686" s="99">
        <f>SUMIF($BN$10:$BN$631,$E686,I$10:I$631)</f>
        <v>0</v>
      </c>
      <c r="J686" s="99">
        <f>SUMIF($BN$10:$BN$631,$E686,J$10:J$631)</f>
        <v>0</v>
      </c>
      <c r="K686" s="83">
        <f>SUMIF($BN$10:$BN$631,$E686,K$10:K$631)</f>
        <v>0</v>
      </c>
      <c r="L686" s="99">
        <f>SUMIF($BN$10:$BN$631,$E686,L$10:L$631)</f>
        <v>0</v>
      </c>
      <c r="M686" s="99">
        <f>SUMIF($BN$10:$BN$631,$E686,M$10:M$631)</f>
        <v>0</v>
      </c>
      <c r="N686" s="99">
        <f>SUMIF($BN$10:$BN$631,$E686,N$10:N$631)</f>
        <v>0</v>
      </c>
      <c r="O686" s="83">
        <f>SUMIF($BN$10:$BN$631,$E686,O$10:O$631)</f>
        <v>120.99999999999999</v>
      </c>
      <c r="P686" s="99">
        <f>SUMIF($BN$10:$BN$631,$E686,P$10:P$631)</f>
        <v>12402499.999999998</v>
      </c>
      <c r="Q686" s="99">
        <f>SUMIF($BN$10:$BN$631,$E686,Q$10:Q$631)</f>
        <v>0</v>
      </c>
      <c r="R686" s="99">
        <f>SUMIF($BN$10:$BN$631,$E686,R$10:R$631)</f>
        <v>12402500</v>
      </c>
      <c r="S686" s="83">
        <f>SUMIF($BN$10:$BN$631,$E686,S$10:S$631)</f>
        <v>135.79999999999998</v>
      </c>
      <c r="T686" s="99">
        <f>SUMIF($BN$10:$BN$631,$E686,T$10:T$631)</f>
        <v>13919499.999999998</v>
      </c>
      <c r="U686" s="99">
        <f>SUMIF($BN$10:$BN$631,$E686,U$10:U$631)</f>
        <v>0</v>
      </c>
      <c r="V686" s="99">
        <f>SUMIF($BN$10:$BN$631,$E686,V$10:V$631)</f>
        <v>13919499.999999996</v>
      </c>
      <c r="W686" s="99">
        <f>SUMIF($BN$10:$BN$631,$E686,W$10:W$631)</f>
        <v>0</v>
      </c>
      <c r="X686" s="99">
        <f>SUMIF($BN$10:$BN$631,$E686,X$10:X$631)</f>
        <v>0</v>
      </c>
      <c r="Y686" s="99">
        <f>SUMIF($BN$10:$BN$631,$E686,Y$10:Y$631)</f>
        <v>0</v>
      </c>
      <c r="Z686" s="99">
        <f>SUMIF($BN$10:$BN$631,$E686,Z$10:Z$631)</f>
        <v>0</v>
      </c>
      <c r="AA686" s="99">
        <f>SUMIF($BN$10:$BN$631,$E686,AA$10:AA$631)</f>
        <v>0</v>
      </c>
      <c r="AB686" s="99">
        <f>SUMIF($BN$10:$BN$631,$E686,AB$10:AB$631)</f>
        <v>0</v>
      </c>
      <c r="AC686" s="99">
        <f>SUMIF($BN$10:$BN$631,$E686,AC$10:AC$631)</f>
        <v>60</v>
      </c>
      <c r="AD686" s="83">
        <f>SUMIF($BN$10:$BN$631,$E686,AD$10:AD$631)</f>
        <v>3</v>
      </c>
      <c r="AE686" s="99">
        <f>SUMIF($BN$10:$BN$631,$E686,AE$10:AE$631)</f>
        <v>0</v>
      </c>
      <c r="AF686" s="83">
        <f>SUMIF($BN$10:$BN$631,$E686,AF$10:AF$631)</f>
        <v>0</v>
      </c>
      <c r="AG686" s="99">
        <f>SUMIF($BN$10:$BN$631,$E686,AG$10:AG$631)</f>
        <v>60</v>
      </c>
      <c r="AH686" s="83">
        <f>SUMIF($BN$10:$BN$631,$E686,AH$10:AH$631)</f>
        <v>3</v>
      </c>
      <c r="AI686" s="109">
        <f>SUMIF($BN$10:$BN$631,$E686,AI$10:AI$631)</f>
        <v>3150000</v>
      </c>
      <c r="AJ686" s="109">
        <f>SUMIF($BN$10:$BN$631,$E686,AJ$10:AJ$631)</f>
        <v>0</v>
      </c>
      <c r="AK686" s="109">
        <f>SUMIF($BN$10:$BN$631,$E686,AK$10:AK$631)</f>
        <v>0</v>
      </c>
      <c r="AL686" s="109">
        <f>SUMIF($BN$10:$BN$631,$E686,AL$10:AL$631)</f>
        <v>3150000</v>
      </c>
      <c r="AM686" s="109">
        <f>SUMIF($BN$10:$BN$631,$E686,AM$10:AM$631)</f>
        <v>0</v>
      </c>
      <c r="AN686" s="83">
        <f>SUMIF($BN$10:$BN$631,$E686,AN$10:AN$631)</f>
        <v>330</v>
      </c>
      <c r="AO686" s="83">
        <f>SUMIF($BN$10:$BN$631,$E686,AO$10:AO$631)</f>
        <v>716</v>
      </c>
      <c r="AP686" s="83">
        <f>SUMIF($BN$10:$BN$631,$E686,AP$10:AP$631)</f>
        <v>0</v>
      </c>
      <c r="AQ686" s="108">
        <f>SUMIF($BN$10:$BN$631,$E686,AQ$10:AQ$631)</f>
        <v>48993200</v>
      </c>
      <c r="AR686" s="109">
        <f>SUMIF($BN$10:$BN$631,$E686,AR$10:AR$631)</f>
        <v>0</v>
      </c>
      <c r="AS686" s="109">
        <f>SUMIF($BN$10:$BN$631,$E686,AS$10:AS$631)</f>
        <v>0</v>
      </c>
      <c r="AT686" s="109">
        <f>SUMIF($BN$10:$BN$631,$E686,AT$10:AT$631)</f>
        <v>0</v>
      </c>
      <c r="AU686" s="109">
        <f>SUMIF($BN$10:$BN$631,$E686,AU$10:AU$631)</f>
        <v>3985800</v>
      </c>
      <c r="AV686" s="109">
        <f>SUMIF($BN$10:$BN$631,$E686,AV$10:AV$631)</f>
        <v>45007400</v>
      </c>
      <c r="AW686" s="109">
        <f>SUMIF($BN$10:$BN$631,$E686,AW$10:AW$631)</f>
        <v>0</v>
      </c>
      <c r="AX686" s="109">
        <f>SUMIF($BN$10:$BN$631,$E686,AX$10:AX$631)</f>
        <v>0</v>
      </c>
      <c r="AY686" s="109">
        <f>SUMIF($BN$10:$BN$631,$E686,AY$10:AY$631)</f>
        <v>0</v>
      </c>
      <c r="AZ686" s="109">
        <f>SUMIF($BN$10:$BN$631,$E686,AZ$10:AZ$631)</f>
        <v>0</v>
      </c>
      <c r="BA686" s="109">
        <f>SUMIF($BN$10:$BN$631,$E686,BA$10:BA$631)</f>
        <v>0</v>
      </c>
      <c r="BB686" s="109">
        <f>SUMIF($BN$10:$BN$631,$E686,BB$10:BB$631)</f>
        <v>62076900</v>
      </c>
      <c r="BC686" s="109">
        <f>SUMIF($BN$10:$BN$631,$E686,BC$10:BC$631)</f>
        <v>0</v>
      </c>
      <c r="BD686" s="109">
        <f>SUMIF($BN$10:$BN$631,$E686,BD$10:BD$631)</f>
        <v>0</v>
      </c>
      <c r="BE686" s="109">
        <f>SUMIF($BN$10:$BN$631,$E686,BE$10:BE$631)</f>
        <v>62076900</v>
      </c>
      <c r="BF686" s="109">
        <f>SUMIF($BN$10:$BN$631,$E686,BF$10:BF$631)</f>
        <v>0</v>
      </c>
      <c r="BG686" s="83">
        <f>SUMIF($BN$10:$BN$631,$E686,BG$10:BG$631)</f>
        <v>330</v>
      </c>
      <c r="BH686" s="83">
        <f>SUMIF($BN$10:$BN$631,$E686,BH$10:BH$631)</f>
        <v>975.8</v>
      </c>
      <c r="BI686" s="78">
        <f>SUMIF($BN$10:$BN$631,$E686,BI$10:BI$631)</f>
        <v>645.79999999999995</v>
      </c>
      <c r="BJ686" s="111">
        <f t="shared" si="80"/>
        <v>195.69696969696969</v>
      </c>
      <c r="BK686" s="78">
        <f>SUMIF($BN$10:$BN$631,$E686,BK$10:BK$631)</f>
        <v>972.8</v>
      </c>
      <c r="BL686" s="78">
        <f>SUMIF($BN$10:$BN$631,$E686,BL$10:BL$631)</f>
        <v>642.79999999999995</v>
      </c>
      <c r="BM686" s="111">
        <f t="shared" si="81"/>
        <v>194.78787878787878</v>
      </c>
      <c r="BN686" s="127">
        <f>(BH686)/COUNTIF($BN$10:$BN$633,E686)</f>
        <v>243.95</v>
      </c>
      <c r="BO686" s="81">
        <f>(BH686)/COUNTIF($BN$10:$BN$633,E686)</f>
        <v>243.95</v>
      </c>
      <c r="BP686" s="85">
        <f>(H686+L686+P686+T686+W686+Z686+AI686+AQ686+AY686)/COUNTIF($BN$10:$BN$633,E686)</f>
        <v>19616300</v>
      </c>
    </row>
    <row r="687" spans="5:68" ht="23.25" customHeight="1">
      <c r="E687" s="55" t="s">
        <v>1342</v>
      </c>
      <c r="F687" s="56" t="s">
        <v>1236</v>
      </c>
      <c r="G687" s="83">
        <f>SUMIF($BN$10:$BN$631,$E687,G$10:G$631)</f>
        <v>0</v>
      </c>
      <c r="H687" s="99">
        <f>SUMIF($BN$10:$BN$631,$E687,H$10:H$631)</f>
        <v>0</v>
      </c>
      <c r="I687" s="99">
        <f>SUMIF($BN$10:$BN$631,$E687,I$10:I$631)</f>
        <v>0</v>
      </c>
      <c r="J687" s="99">
        <f>SUMIF($BN$10:$BN$631,$E687,J$10:J$631)</f>
        <v>0</v>
      </c>
      <c r="K687" s="83">
        <f>SUMIF($BN$10:$BN$631,$E687,K$10:K$631)</f>
        <v>22.9</v>
      </c>
      <c r="L687" s="99">
        <f>SUMIF($BN$10:$BN$631,$E687,L$10:L$631)</f>
        <v>2347250</v>
      </c>
      <c r="M687" s="99">
        <f>SUMIF($BN$10:$BN$631,$E687,M$10:M$631)</f>
        <v>0</v>
      </c>
      <c r="N687" s="99">
        <f>SUMIF($BN$10:$BN$631,$E687,N$10:N$631)</f>
        <v>2347250</v>
      </c>
      <c r="O687" s="83">
        <f>SUMIF($BN$10:$BN$631,$E687,O$10:O$631)</f>
        <v>90.300000000000011</v>
      </c>
      <c r="P687" s="99">
        <f>SUMIF($BN$10:$BN$631,$E687,P$10:P$631)</f>
        <v>9255750</v>
      </c>
      <c r="Q687" s="99">
        <f>SUMIF($BN$10:$BN$631,$E687,Q$10:Q$631)</f>
        <v>6170500</v>
      </c>
      <c r="R687" s="99">
        <f>SUMIF($BN$10:$BN$631,$E687,R$10:R$631)</f>
        <v>3085250</v>
      </c>
      <c r="S687" s="83">
        <f>SUMIF($BN$10:$BN$631,$E687,S$10:S$631)</f>
        <v>90.5</v>
      </c>
      <c r="T687" s="99">
        <f>SUMIF($BN$10:$BN$631,$E687,T$10:T$631)</f>
        <v>9276250</v>
      </c>
      <c r="U687" s="99">
        <f>SUMIF($BN$10:$BN$631,$E687,U$10:U$631)</f>
        <v>6170500</v>
      </c>
      <c r="V687" s="99">
        <f>SUMIF($BN$10:$BN$631,$E687,V$10:V$631)</f>
        <v>3105750</v>
      </c>
      <c r="W687" s="99">
        <f>SUMIF($BN$10:$BN$631,$E687,W$10:W$631)</f>
        <v>0</v>
      </c>
      <c r="X687" s="99">
        <f>SUMIF($BN$10:$BN$631,$E687,X$10:X$631)</f>
        <v>0</v>
      </c>
      <c r="Y687" s="99">
        <f>SUMIF($BN$10:$BN$631,$E687,Y$10:Y$631)</f>
        <v>0</v>
      </c>
      <c r="Z687" s="99">
        <f>SUMIF($BN$10:$BN$631,$E687,Z$10:Z$631)</f>
        <v>0</v>
      </c>
      <c r="AA687" s="99">
        <f>SUMIF($BN$10:$BN$631,$E687,AA$10:AA$631)</f>
        <v>0</v>
      </c>
      <c r="AB687" s="99">
        <f>SUMIF($BN$10:$BN$631,$E687,AB$10:AB$631)</f>
        <v>0</v>
      </c>
      <c r="AC687" s="99">
        <f>SUMIF($BN$10:$BN$631,$E687,AC$10:AC$631)</f>
        <v>0</v>
      </c>
      <c r="AD687" s="83">
        <f>SUMIF($BN$10:$BN$631,$E687,AD$10:AD$631)</f>
        <v>0</v>
      </c>
      <c r="AE687" s="99">
        <f>SUMIF($BN$10:$BN$631,$E687,AE$10:AE$631)</f>
        <v>0</v>
      </c>
      <c r="AF687" s="83">
        <f>SUMIF($BN$10:$BN$631,$E687,AF$10:AF$631)</f>
        <v>0</v>
      </c>
      <c r="AG687" s="99">
        <f>SUMIF($BN$10:$BN$631,$E687,AG$10:AG$631)</f>
        <v>0</v>
      </c>
      <c r="AH687" s="83">
        <f>SUMIF($BN$10:$BN$631,$E687,AH$10:AH$631)</f>
        <v>0</v>
      </c>
      <c r="AI687" s="109">
        <f>SUMIF($BN$10:$BN$631,$E687,AI$10:AI$631)</f>
        <v>0</v>
      </c>
      <c r="AJ687" s="109">
        <f>SUMIF($BN$10:$BN$631,$E687,AJ$10:AJ$631)</f>
        <v>0</v>
      </c>
      <c r="AK687" s="109">
        <f>SUMIF($BN$10:$BN$631,$E687,AK$10:AK$631)</f>
        <v>0</v>
      </c>
      <c r="AL687" s="109">
        <f>SUMIF($BN$10:$BN$631,$E687,AL$10:AL$631)</f>
        <v>0</v>
      </c>
      <c r="AM687" s="109">
        <f>SUMIF($BN$10:$BN$631,$E687,AM$10:AM$631)</f>
        <v>0</v>
      </c>
      <c r="AN687" s="83">
        <f>SUMIF($BN$10:$BN$631,$E687,AN$10:AN$631)</f>
        <v>1305</v>
      </c>
      <c r="AO687" s="83">
        <f>SUMIF($BN$10:$BN$631,$E687,AO$10:AO$631)</f>
        <v>975.3</v>
      </c>
      <c r="AP687" s="83">
        <f>SUMIF($BN$10:$BN$631,$E687,AP$10:AP$631)</f>
        <v>0</v>
      </c>
      <c r="AQ687" s="108">
        <f>SUMIF($BN$10:$BN$631,$E687,AQ$10:AQ$631)</f>
        <v>8043400</v>
      </c>
      <c r="AR687" s="109">
        <f>SUMIF($BN$10:$BN$631,$E687,AR$10:AR$631)</f>
        <v>0</v>
      </c>
      <c r="AS687" s="109">
        <f>SUMIF($BN$10:$BN$631,$E687,AS$10:AS$631)</f>
        <v>26145350</v>
      </c>
      <c r="AT687" s="109">
        <f>SUMIF($BN$10:$BN$631,$E687,AT$10:AT$631)</f>
        <v>0</v>
      </c>
      <c r="AU687" s="109">
        <f>SUMIF($BN$10:$BN$631,$E687,AU$10:AU$631)</f>
        <v>2025200</v>
      </c>
      <c r="AV687" s="109">
        <f>SUMIF($BN$10:$BN$631,$E687,AV$10:AV$631)</f>
        <v>8043400</v>
      </c>
      <c r="AW687" s="109">
        <f>SUMIF($BN$10:$BN$631,$E687,AW$10:AW$631)</f>
        <v>28170550</v>
      </c>
      <c r="AX687" s="109">
        <f>SUMIF($BN$10:$BN$631,$E687,AX$10:AX$631)</f>
        <v>53599950</v>
      </c>
      <c r="AY687" s="109">
        <f>SUMIF($BN$10:$BN$631,$E687,AY$10:AY$631)</f>
        <v>0</v>
      </c>
      <c r="AZ687" s="109">
        <f>SUMIF($BN$10:$BN$631,$E687,AZ$10:AZ$631)</f>
        <v>0</v>
      </c>
      <c r="BA687" s="109">
        <f>SUMIF($BN$10:$BN$631,$E687,BA$10:BA$631)</f>
        <v>0</v>
      </c>
      <c r="BB687" s="109">
        <f>SUMIF($BN$10:$BN$631,$E687,BB$10:BB$631)</f>
        <v>13496400</v>
      </c>
      <c r="BC687" s="109">
        <f>SUMIF($BN$10:$BN$631,$E687,BC$10:BC$631)</f>
        <v>28170550</v>
      </c>
      <c r="BD687" s="109">
        <f>SUMIF($BN$10:$BN$631,$E687,BD$10:BD$631)</f>
        <v>53599950</v>
      </c>
      <c r="BE687" s="109">
        <f>SUMIF($BN$10:$BN$631,$E687,BE$10:BE$631)</f>
        <v>13496400</v>
      </c>
      <c r="BF687" s="109">
        <f>SUMIF($BN$10:$BN$631,$E687,BF$10:BF$631)</f>
        <v>81770500</v>
      </c>
      <c r="BG687" s="83">
        <f>SUMIF($BN$10:$BN$631,$E687,BG$10:BG$631)</f>
        <v>1305</v>
      </c>
      <c r="BH687" s="83">
        <f>SUMIF($BN$10:$BN$631,$E687,BH$10:BH$631)</f>
        <v>1179</v>
      </c>
      <c r="BI687" s="78">
        <f>SUMIF($BN$10:$BN$631,$E687,BI$10:BI$631)</f>
        <v>303.20000000000005</v>
      </c>
      <c r="BJ687" s="111">
        <f t="shared" si="80"/>
        <v>23.23371647509579</v>
      </c>
      <c r="BK687" s="78">
        <f>SUMIF($BN$10:$BN$631,$E687,BK$10:BK$631)</f>
        <v>1179</v>
      </c>
      <c r="BL687" s="78">
        <f>SUMIF($BN$10:$BN$631,$E687,BL$10:BL$631)</f>
        <v>303.20000000000005</v>
      </c>
      <c r="BM687" s="111">
        <f t="shared" si="81"/>
        <v>23.23371647509579</v>
      </c>
      <c r="BN687" s="127">
        <f>(BH687)/COUNTIF($BN$10:$BN$633,E687)</f>
        <v>196.5</v>
      </c>
      <c r="BO687" s="81">
        <f>(BH687)/COUNTIF($BN$10:$BN$633,E687)</f>
        <v>196.5</v>
      </c>
      <c r="BP687" s="85">
        <f>(H687+L687+P687+T687+W687+Z687+AI687+AQ687+AY687)/COUNTIF($BN$10:$BN$633,E687)</f>
        <v>4820441.666666667</v>
      </c>
    </row>
    <row r="688" spans="5:68" ht="23.25" customHeight="1">
      <c r="E688" s="55" t="s">
        <v>1343</v>
      </c>
      <c r="F688" s="56" t="s">
        <v>1237</v>
      </c>
      <c r="G688" s="83">
        <f>SUMIF($BN$10:$BN$631,$E688,G$10:G$631)</f>
        <v>47</v>
      </c>
      <c r="H688" s="99">
        <f>SUMIF($BN$10:$BN$631,$E688,H$10:H$631)</f>
        <v>4817500</v>
      </c>
      <c r="I688" s="99">
        <f>SUMIF($BN$10:$BN$631,$E688,I$10:I$631)</f>
        <v>0</v>
      </c>
      <c r="J688" s="99">
        <f>SUMIF($BN$10:$BN$631,$E688,J$10:J$631)</f>
        <v>4817500</v>
      </c>
      <c r="K688" s="83">
        <f>SUMIF($BN$10:$BN$631,$E688,K$10:K$631)</f>
        <v>0</v>
      </c>
      <c r="L688" s="99">
        <f>SUMIF($BN$10:$BN$631,$E688,L$10:L$631)</f>
        <v>0</v>
      </c>
      <c r="M688" s="99">
        <f>SUMIF($BN$10:$BN$631,$E688,M$10:M$631)</f>
        <v>0</v>
      </c>
      <c r="N688" s="99">
        <f>SUMIF($BN$10:$BN$631,$E688,N$10:N$631)</f>
        <v>0</v>
      </c>
      <c r="O688" s="83">
        <f>SUMIF($BN$10:$BN$631,$E688,O$10:O$631)</f>
        <v>347.09999999999997</v>
      </c>
      <c r="P688" s="99">
        <f>SUMIF($BN$10:$BN$631,$E688,P$10:P$631)</f>
        <v>35577749.999999993</v>
      </c>
      <c r="Q688" s="99">
        <f>SUMIF($BN$10:$BN$631,$E688,Q$10:Q$631)</f>
        <v>0</v>
      </c>
      <c r="R688" s="99">
        <f>SUMIF($BN$10:$BN$631,$E688,R$10:R$631)</f>
        <v>35577750</v>
      </c>
      <c r="S688" s="83">
        <f>SUMIF($BN$10:$BN$631,$E688,S$10:S$631)</f>
        <v>304</v>
      </c>
      <c r="T688" s="99">
        <f>SUMIF($BN$10:$BN$631,$E688,T$10:T$631)</f>
        <v>31160000</v>
      </c>
      <c r="U688" s="99">
        <f>SUMIF($BN$10:$BN$631,$E688,U$10:U$631)</f>
        <v>0</v>
      </c>
      <c r="V688" s="99">
        <f>SUMIF($BN$10:$BN$631,$E688,V$10:V$631)</f>
        <v>31159999.999999993</v>
      </c>
      <c r="W688" s="99">
        <f>SUMIF($BN$10:$BN$631,$E688,W$10:W$631)</f>
        <v>0</v>
      </c>
      <c r="X688" s="99">
        <f>SUMIF($BN$10:$BN$631,$E688,X$10:X$631)</f>
        <v>0</v>
      </c>
      <c r="Y688" s="99">
        <f>SUMIF($BN$10:$BN$631,$E688,Y$10:Y$631)</f>
        <v>0</v>
      </c>
      <c r="Z688" s="99">
        <f>SUMIF($BN$10:$BN$631,$E688,Z$10:Z$631)</f>
        <v>344500</v>
      </c>
      <c r="AA688" s="99">
        <f>SUMIF($BN$10:$BN$631,$E688,AA$10:AA$631)</f>
        <v>0</v>
      </c>
      <c r="AB688" s="99">
        <f>SUMIF($BN$10:$BN$631,$E688,AB$10:AB$631)</f>
        <v>344500</v>
      </c>
      <c r="AC688" s="99">
        <f>SUMIF($BN$10:$BN$631,$E688,AC$10:AC$631)</f>
        <v>2472</v>
      </c>
      <c r="AD688" s="83">
        <f>SUMIF($BN$10:$BN$631,$E688,AD$10:AD$631)</f>
        <v>132</v>
      </c>
      <c r="AE688" s="99">
        <f>SUMIF($BN$10:$BN$631,$E688,AE$10:AE$631)</f>
        <v>0</v>
      </c>
      <c r="AF688" s="83">
        <f>SUMIF($BN$10:$BN$631,$E688,AF$10:AF$631)</f>
        <v>0</v>
      </c>
      <c r="AG688" s="99">
        <f>SUMIF($BN$10:$BN$631,$E688,AG$10:AG$631)</f>
        <v>2472</v>
      </c>
      <c r="AH688" s="83">
        <f>SUMIF($BN$10:$BN$631,$E688,AH$10:AH$631)</f>
        <v>132</v>
      </c>
      <c r="AI688" s="109">
        <f>SUMIF($BN$10:$BN$631,$E688,AI$10:AI$631)</f>
        <v>129000000</v>
      </c>
      <c r="AJ688" s="109">
        <f>SUMIF($BN$10:$BN$631,$E688,AJ$10:AJ$631)</f>
        <v>0</v>
      </c>
      <c r="AK688" s="109">
        <f>SUMIF($BN$10:$BN$631,$E688,AK$10:AK$631)</f>
        <v>32750000</v>
      </c>
      <c r="AL688" s="109">
        <f>SUMIF($BN$10:$BN$631,$E688,AL$10:AL$631)</f>
        <v>96250000</v>
      </c>
      <c r="AM688" s="109">
        <f>SUMIF($BN$10:$BN$631,$E688,AM$10:AM$631)</f>
        <v>0</v>
      </c>
      <c r="AN688" s="83">
        <f>SUMIF($BN$10:$BN$631,$E688,AN$10:AN$631)</f>
        <v>1500</v>
      </c>
      <c r="AO688" s="83">
        <f>SUMIF($BN$10:$BN$631,$E688,AO$10:AO$631)</f>
        <v>3798.0999999999995</v>
      </c>
      <c r="AP688" s="83">
        <f>SUMIF($BN$10:$BN$631,$E688,AP$10:AP$631)</f>
        <v>0</v>
      </c>
      <c r="AQ688" s="108">
        <f>SUMIF($BN$10:$BN$631,$E688,AQ$10:AQ$631)</f>
        <v>291751550</v>
      </c>
      <c r="AR688" s="109">
        <f>SUMIF($BN$10:$BN$631,$E688,AR$10:AR$631)</f>
        <v>0</v>
      </c>
      <c r="AS688" s="109">
        <f>SUMIF($BN$10:$BN$631,$E688,AS$10:AS$631)</f>
        <v>0</v>
      </c>
      <c r="AT688" s="109">
        <f>SUMIF($BN$10:$BN$631,$E688,AT$10:AT$631)</f>
        <v>0</v>
      </c>
      <c r="AU688" s="109">
        <f>SUMIF($BN$10:$BN$631,$E688,AU$10:AU$631)</f>
        <v>193679450</v>
      </c>
      <c r="AV688" s="109">
        <f>SUMIF($BN$10:$BN$631,$E688,AV$10:AV$631)</f>
        <v>98072100</v>
      </c>
      <c r="AW688" s="109">
        <f>SUMIF($BN$10:$BN$631,$E688,AW$10:AW$631)</f>
        <v>0</v>
      </c>
      <c r="AX688" s="109">
        <f>SUMIF($BN$10:$BN$631,$E688,AX$10:AX$631)</f>
        <v>0</v>
      </c>
      <c r="AY688" s="109">
        <f>SUMIF($BN$10:$BN$631,$E688,AY$10:AY$631)</f>
        <v>0</v>
      </c>
      <c r="AZ688" s="109">
        <f>SUMIF($BN$10:$BN$631,$E688,AZ$10:AZ$631)</f>
        <v>0</v>
      </c>
      <c r="BA688" s="109">
        <f>SUMIF($BN$10:$BN$631,$E688,BA$10:BA$631)</f>
        <v>0</v>
      </c>
      <c r="BB688" s="109">
        <f>SUMIF($BN$10:$BN$631,$E688,BB$10:BB$631)</f>
        <v>225826600</v>
      </c>
      <c r="BC688" s="109">
        <f>SUMIF($BN$10:$BN$631,$E688,BC$10:BC$631)</f>
        <v>0</v>
      </c>
      <c r="BD688" s="109">
        <f>SUMIF($BN$10:$BN$631,$E688,BD$10:BD$631)</f>
        <v>0</v>
      </c>
      <c r="BE688" s="109">
        <f>SUMIF($BN$10:$BN$631,$E688,BE$10:BE$631)</f>
        <v>225826600</v>
      </c>
      <c r="BF688" s="109">
        <f>SUMIF($BN$10:$BN$631,$E688,BF$10:BF$631)</f>
        <v>0</v>
      </c>
      <c r="BG688" s="83">
        <f>SUMIF($BN$10:$BN$631,$E688,BG$10:BG$631)</f>
        <v>1500</v>
      </c>
      <c r="BH688" s="83">
        <f>SUMIF($BN$10:$BN$631,$E688,BH$10:BH$631)</f>
        <v>4628.2</v>
      </c>
      <c r="BI688" s="78">
        <f>SUMIF($BN$10:$BN$631,$E688,BI$10:BI$631)</f>
        <v>3128.2</v>
      </c>
      <c r="BJ688" s="111">
        <f t="shared" si="80"/>
        <v>208.54666666666665</v>
      </c>
      <c r="BK688" s="78">
        <f>SUMIF($BN$10:$BN$631,$E688,BK$10:BK$631)</f>
        <v>4496.2</v>
      </c>
      <c r="BL688" s="78">
        <f>SUMIF($BN$10:$BN$631,$E688,BL$10:BL$631)</f>
        <v>2996.2</v>
      </c>
      <c r="BM688" s="111">
        <f t="shared" si="81"/>
        <v>199.74666666666664</v>
      </c>
      <c r="BN688" s="127">
        <f>(BH688)/COUNTIF($BN$10:$BN$633,E688)</f>
        <v>771.36666666666667</v>
      </c>
      <c r="BO688" s="81">
        <f>(BH688)/COUNTIF($BN$10:$BN$633,E688)</f>
        <v>771.36666666666667</v>
      </c>
      <c r="BP688" s="85">
        <f>(H688+L688+P688+T688+W688+Z688+AI688+AQ688+AY688)/COUNTIF($BN$10:$BN$633,E688)</f>
        <v>82108550</v>
      </c>
    </row>
    <row r="689" spans="5:68" ht="23.25" customHeight="1">
      <c r="E689" s="55" t="s">
        <v>1344</v>
      </c>
      <c r="F689" s="56" t="s">
        <v>1238</v>
      </c>
      <c r="G689" s="83">
        <f>SUMIF($BN$10:$BN$631,$E689,G$10:G$631)</f>
        <v>50.900000000000006</v>
      </c>
      <c r="H689" s="99">
        <f>SUMIF($BN$10:$BN$631,$E689,H$10:H$631)</f>
        <v>5217250</v>
      </c>
      <c r="I689" s="99">
        <f>SUMIF($BN$10:$BN$631,$E689,I$10:I$631)</f>
        <v>0</v>
      </c>
      <c r="J689" s="99">
        <f>SUMIF($BN$10:$BN$631,$E689,J$10:J$631)</f>
        <v>5217250</v>
      </c>
      <c r="K689" s="83">
        <f>SUMIF($BN$10:$BN$631,$E689,K$10:K$631)</f>
        <v>0</v>
      </c>
      <c r="L689" s="99">
        <f>SUMIF($BN$10:$BN$631,$E689,L$10:L$631)</f>
        <v>0</v>
      </c>
      <c r="M689" s="99">
        <f>SUMIF($BN$10:$BN$631,$E689,M$10:M$631)</f>
        <v>0</v>
      </c>
      <c r="N689" s="99">
        <f>SUMIF($BN$10:$BN$631,$E689,N$10:N$631)</f>
        <v>0</v>
      </c>
      <c r="O689" s="83">
        <f>SUMIF($BN$10:$BN$631,$E689,O$10:O$631)</f>
        <v>272.3</v>
      </c>
      <c r="P689" s="99">
        <f>SUMIF($BN$10:$BN$631,$E689,P$10:P$631)</f>
        <v>27910750</v>
      </c>
      <c r="Q689" s="99">
        <f>SUMIF($BN$10:$BN$631,$E689,Q$10:Q$631)</f>
        <v>0</v>
      </c>
      <c r="R689" s="99">
        <f>SUMIF($BN$10:$BN$631,$E689,R$10:R$631)</f>
        <v>27910750</v>
      </c>
      <c r="S689" s="83">
        <f>SUMIF($BN$10:$BN$631,$E689,S$10:S$631)</f>
        <v>530.19999999999993</v>
      </c>
      <c r="T689" s="99">
        <f>SUMIF($BN$10:$BN$631,$E689,T$10:T$631)</f>
        <v>54345499.999999985</v>
      </c>
      <c r="U689" s="99">
        <f>SUMIF($BN$10:$BN$631,$E689,U$10:U$631)</f>
        <v>0</v>
      </c>
      <c r="V689" s="99">
        <f>SUMIF($BN$10:$BN$631,$E689,V$10:V$631)</f>
        <v>54345499.999999985</v>
      </c>
      <c r="W689" s="99">
        <f>SUMIF($BN$10:$BN$631,$E689,W$10:W$631)</f>
        <v>0</v>
      </c>
      <c r="X689" s="99">
        <f>SUMIF($BN$10:$BN$631,$E689,X$10:X$631)</f>
        <v>0</v>
      </c>
      <c r="Y689" s="99">
        <f>SUMIF($BN$10:$BN$631,$E689,Y$10:Y$631)</f>
        <v>0</v>
      </c>
      <c r="Z689" s="99">
        <f>SUMIF($BN$10:$BN$631,$E689,Z$10:Z$631)</f>
        <v>487500</v>
      </c>
      <c r="AA689" s="99">
        <f>SUMIF($BN$10:$BN$631,$E689,AA$10:AA$631)</f>
        <v>0</v>
      </c>
      <c r="AB689" s="99">
        <f>SUMIF($BN$10:$BN$631,$E689,AB$10:AB$631)</f>
        <v>487500</v>
      </c>
      <c r="AC689" s="99">
        <f>SUMIF($BN$10:$BN$631,$E689,AC$10:AC$631)</f>
        <v>1260</v>
      </c>
      <c r="AD689" s="83">
        <f>SUMIF($BN$10:$BN$631,$E689,AD$10:AD$631)</f>
        <v>63</v>
      </c>
      <c r="AE689" s="99">
        <f>SUMIF($BN$10:$BN$631,$E689,AE$10:AE$631)</f>
        <v>0</v>
      </c>
      <c r="AF689" s="83">
        <f>SUMIF($BN$10:$BN$631,$E689,AF$10:AF$631)</f>
        <v>0</v>
      </c>
      <c r="AG689" s="99">
        <f>SUMIF($BN$10:$BN$631,$E689,AG$10:AG$631)</f>
        <v>1260</v>
      </c>
      <c r="AH689" s="83">
        <f>SUMIF($BN$10:$BN$631,$E689,AH$10:AH$631)</f>
        <v>63</v>
      </c>
      <c r="AI689" s="109">
        <f>SUMIF($BN$10:$BN$631,$E689,AI$10:AI$631)</f>
        <v>66150000</v>
      </c>
      <c r="AJ689" s="109">
        <f>SUMIF($BN$10:$BN$631,$E689,AJ$10:AJ$631)</f>
        <v>0</v>
      </c>
      <c r="AK689" s="109">
        <f>SUMIF($BN$10:$BN$631,$E689,AK$10:AK$631)</f>
        <v>1050000</v>
      </c>
      <c r="AL689" s="109">
        <f>SUMIF($BN$10:$BN$631,$E689,AL$10:AL$631)</f>
        <v>65100000</v>
      </c>
      <c r="AM689" s="109">
        <f>SUMIF($BN$10:$BN$631,$E689,AM$10:AM$631)</f>
        <v>0</v>
      </c>
      <c r="AN689" s="83">
        <f>SUMIF($BN$10:$BN$631,$E689,AN$10:AN$631)</f>
        <v>1165</v>
      </c>
      <c r="AO689" s="83">
        <f>SUMIF($BN$10:$BN$631,$E689,AO$10:AO$631)</f>
        <v>4162.2</v>
      </c>
      <c r="AP689" s="83">
        <f>SUMIF($BN$10:$BN$631,$E689,AP$10:AP$631)</f>
        <v>0</v>
      </c>
      <c r="AQ689" s="108">
        <f>SUMIF($BN$10:$BN$631,$E689,AQ$10:AQ$631)</f>
        <v>408589400</v>
      </c>
      <c r="AR689" s="109">
        <f>SUMIF($BN$10:$BN$631,$E689,AR$10:AR$631)</f>
        <v>0</v>
      </c>
      <c r="AS689" s="109">
        <f>SUMIF($BN$10:$BN$631,$E689,AS$10:AS$631)</f>
        <v>0</v>
      </c>
      <c r="AT689" s="109">
        <f>SUMIF($BN$10:$BN$631,$E689,AT$10:AT$631)</f>
        <v>0</v>
      </c>
      <c r="AU689" s="109">
        <f>SUMIF($BN$10:$BN$631,$E689,AU$10:AU$631)</f>
        <v>213237750</v>
      </c>
      <c r="AV689" s="109">
        <f>SUMIF($BN$10:$BN$631,$E689,AV$10:AV$631)</f>
        <v>195351650</v>
      </c>
      <c r="AW689" s="109">
        <f>SUMIF($BN$10:$BN$631,$E689,AW$10:AW$631)</f>
        <v>0</v>
      </c>
      <c r="AX689" s="109">
        <f>SUMIF($BN$10:$BN$631,$E689,AX$10:AX$631)</f>
        <v>0</v>
      </c>
      <c r="AY689" s="109">
        <f>SUMIF($BN$10:$BN$631,$E689,AY$10:AY$631)</f>
        <v>0</v>
      </c>
      <c r="AZ689" s="109">
        <f>SUMIF($BN$10:$BN$631,$E689,AZ$10:AZ$631)</f>
        <v>0</v>
      </c>
      <c r="BA689" s="109">
        <f>SUMIF($BN$10:$BN$631,$E689,BA$10:BA$631)</f>
        <v>0</v>
      </c>
      <c r="BB689" s="109">
        <f>SUMIF($BN$10:$BN$631,$E689,BB$10:BB$631)</f>
        <v>315284650</v>
      </c>
      <c r="BC689" s="109">
        <f>SUMIF($BN$10:$BN$631,$E689,BC$10:BC$631)</f>
        <v>0</v>
      </c>
      <c r="BD689" s="109">
        <f>SUMIF($BN$10:$BN$631,$E689,BD$10:BD$631)</f>
        <v>0</v>
      </c>
      <c r="BE689" s="109">
        <f>SUMIF($BN$10:$BN$631,$E689,BE$10:BE$631)</f>
        <v>315284650</v>
      </c>
      <c r="BF689" s="109">
        <f>SUMIF($BN$10:$BN$631,$E689,BF$10:BF$631)</f>
        <v>0</v>
      </c>
      <c r="BG689" s="83">
        <f>SUMIF($BN$10:$BN$631,$E689,BG$10:BG$631)</f>
        <v>1165</v>
      </c>
      <c r="BH689" s="83">
        <f>SUMIF($BN$10:$BN$631,$E689,BH$10:BH$631)</f>
        <v>5078.6000000000004</v>
      </c>
      <c r="BI689" s="78">
        <f>SUMIF($BN$10:$BN$631,$E689,BI$10:BI$631)</f>
        <v>3913.6</v>
      </c>
      <c r="BJ689" s="111">
        <f t="shared" si="80"/>
        <v>335.93133047210301</v>
      </c>
      <c r="BK689" s="78">
        <f>SUMIF($BN$10:$BN$631,$E689,BK$10:BK$631)</f>
        <v>5015.6000000000004</v>
      </c>
      <c r="BL689" s="78">
        <f>SUMIF($BN$10:$BN$631,$E689,BL$10:BL$631)</f>
        <v>3850.6</v>
      </c>
      <c r="BM689" s="111">
        <f t="shared" si="81"/>
        <v>330.52360515021462</v>
      </c>
      <c r="BN689" s="127">
        <f>(BH689)/COUNTIF($BN$10:$BN$633,E689)</f>
        <v>846.43333333333339</v>
      </c>
      <c r="BO689" s="81">
        <f>(BH689)/COUNTIF($BN$10:$BN$633,E689)</f>
        <v>846.43333333333339</v>
      </c>
      <c r="BP689" s="85">
        <f>(H689+L689+P689+T689+W689+Z689+AI689+AQ689+AY689)/COUNTIF($BN$10:$BN$633,E689)</f>
        <v>93783400</v>
      </c>
    </row>
    <row r="690" spans="5:68" ht="23.25" customHeight="1">
      <c r="E690" s="55" t="s">
        <v>1345</v>
      </c>
      <c r="F690" s="56" t="s">
        <v>1239</v>
      </c>
      <c r="G690" s="83">
        <f>SUMIF($BN$10:$BN$631,$E690,G$10:G$631)</f>
        <v>0</v>
      </c>
      <c r="H690" s="99">
        <f>SUMIF($BN$10:$BN$631,$E690,H$10:H$631)</f>
        <v>0</v>
      </c>
      <c r="I690" s="99">
        <f>SUMIF($BN$10:$BN$631,$E690,I$10:I$631)</f>
        <v>0</v>
      </c>
      <c r="J690" s="99">
        <f>SUMIF($BN$10:$BN$631,$E690,J$10:J$631)</f>
        <v>0</v>
      </c>
      <c r="K690" s="83">
        <f>SUMIF($BN$10:$BN$631,$E690,K$10:K$631)</f>
        <v>0</v>
      </c>
      <c r="L690" s="99">
        <f>SUMIF($BN$10:$BN$631,$E690,L$10:L$631)</f>
        <v>0</v>
      </c>
      <c r="M690" s="99">
        <f>SUMIF($BN$10:$BN$631,$E690,M$10:M$631)</f>
        <v>0</v>
      </c>
      <c r="N690" s="99">
        <f>SUMIF($BN$10:$BN$631,$E690,N$10:N$631)</f>
        <v>0</v>
      </c>
      <c r="O690" s="83">
        <f>SUMIF($BN$10:$BN$631,$E690,O$10:O$631)</f>
        <v>120.5</v>
      </c>
      <c r="P690" s="99">
        <f>SUMIF($BN$10:$BN$631,$E690,P$10:P$631)</f>
        <v>12351250</v>
      </c>
      <c r="Q690" s="99">
        <f>SUMIF($BN$10:$BN$631,$E690,Q$10:Q$631)</f>
        <v>0</v>
      </c>
      <c r="R690" s="99">
        <f>SUMIF($BN$10:$BN$631,$E690,R$10:R$631)</f>
        <v>12351250</v>
      </c>
      <c r="S690" s="83">
        <f>SUMIF($BN$10:$BN$631,$E690,S$10:S$631)</f>
        <v>105.5</v>
      </c>
      <c r="T690" s="99">
        <f>SUMIF($BN$10:$BN$631,$E690,T$10:T$631)</f>
        <v>10813750</v>
      </c>
      <c r="U690" s="99">
        <f>SUMIF($BN$10:$BN$631,$E690,U$10:U$631)</f>
        <v>0</v>
      </c>
      <c r="V690" s="99">
        <f>SUMIF($BN$10:$BN$631,$E690,V$10:V$631)</f>
        <v>10813750</v>
      </c>
      <c r="W690" s="99">
        <f>SUMIF($BN$10:$BN$631,$E690,W$10:W$631)</f>
        <v>0</v>
      </c>
      <c r="X690" s="99">
        <f>SUMIF($BN$10:$BN$631,$E690,X$10:X$631)</f>
        <v>0</v>
      </c>
      <c r="Y690" s="99">
        <f>SUMIF($BN$10:$BN$631,$E690,Y$10:Y$631)</f>
        <v>0</v>
      </c>
      <c r="Z690" s="99">
        <f>SUMIF($BN$10:$BN$631,$E690,Z$10:Z$631)</f>
        <v>351500</v>
      </c>
      <c r="AA690" s="99">
        <f>SUMIF($BN$10:$BN$631,$E690,AA$10:AA$631)</f>
        <v>0</v>
      </c>
      <c r="AB690" s="99">
        <f>SUMIF($BN$10:$BN$631,$E690,AB$10:AB$631)</f>
        <v>351500</v>
      </c>
      <c r="AC690" s="99">
        <f>SUMIF($BN$10:$BN$631,$E690,AC$10:AC$631)</f>
        <v>520</v>
      </c>
      <c r="AD690" s="83">
        <f>SUMIF($BN$10:$BN$631,$E690,AD$10:AD$631)</f>
        <v>33</v>
      </c>
      <c r="AE690" s="99">
        <f>SUMIF($BN$10:$BN$631,$E690,AE$10:AE$631)</f>
        <v>0</v>
      </c>
      <c r="AF690" s="83">
        <f>SUMIF($BN$10:$BN$631,$E690,AF$10:AF$631)</f>
        <v>0</v>
      </c>
      <c r="AG690" s="99">
        <f>SUMIF($BN$10:$BN$631,$E690,AG$10:AG$631)</f>
        <v>520</v>
      </c>
      <c r="AH690" s="83">
        <f>SUMIF($BN$10:$BN$631,$E690,AH$10:AH$631)</f>
        <v>33</v>
      </c>
      <c r="AI690" s="109">
        <f>SUMIF($BN$10:$BN$631,$E690,AI$10:AI$631)</f>
        <v>28150000</v>
      </c>
      <c r="AJ690" s="109">
        <f>SUMIF($BN$10:$BN$631,$E690,AJ$10:AJ$631)</f>
        <v>0</v>
      </c>
      <c r="AK690" s="109">
        <f>SUMIF($BN$10:$BN$631,$E690,AK$10:AK$631)</f>
        <v>5250000</v>
      </c>
      <c r="AL690" s="109">
        <f>SUMIF($BN$10:$BN$631,$E690,AL$10:AL$631)</f>
        <v>22900000</v>
      </c>
      <c r="AM690" s="109">
        <f>SUMIF($BN$10:$BN$631,$E690,AM$10:AM$631)</f>
        <v>0</v>
      </c>
      <c r="AN690" s="83">
        <f>SUMIF($BN$10:$BN$631,$E690,AN$10:AN$631)</f>
        <v>1050</v>
      </c>
      <c r="AO690" s="83">
        <f>SUMIF($BN$10:$BN$631,$E690,AO$10:AO$631)</f>
        <v>2202.1999999999998</v>
      </c>
      <c r="AP690" s="83">
        <f>SUMIF($BN$10:$BN$631,$E690,AP$10:AP$631)</f>
        <v>0</v>
      </c>
      <c r="AQ690" s="108">
        <f>SUMIF($BN$10:$BN$631,$E690,AQ$10:AQ$631)</f>
        <v>162218900</v>
      </c>
      <c r="AR690" s="109">
        <f>SUMIF($BN$10:$BN$631,$E690,AR$10:AR$631)</f>
        <v>0</v>
      </c>
      <c r="AS690" s="109">
        <f>SUMIF($BN$10:$BN$631,$E690,AS$10:AS$631)</f>
        <v>0</v>
      </c>
      <c r="AT690" s="109">
        <f>SUMIF($BN$10:$BN$631,$E690,AT$10:AT$631)</f>
        <v>0</v>
      </c>
      <c r="AU690" s="109">
        <f>SUMIF($BN$10:$BN$631,$E690,AU$10:AU$631)</f>
        <v>15130000</v>
      </c>
      <c r="AV690" s="109">
        <f>SUMIF($BN$10:$BN$631,$E690,AV$10:AV$631)</f>
        <v>147088900</v>
      </c>
      <c r="AW690" s="109">
        <f>SUMIF($BN$10:$BN$631,$E690,AW$10:AW$631)</f>
        <v>0</v>
      </c>
      <c r="AX690" s="109">
        <f>SUMIF($BN$10:$BN$631,$E690,AX$10:AX$631)</f>
        <v>0</v>
      </c>
      <c r="AY690" s="109">
        <f>SUMIF($BN$10:$BN$631,$E690,AY$10:AY$631)</f>
        <v>0</v>
      </c>
      <c r="AZ690" s="109">
        <f>SUMIF($BN$10:$BN$631,$E690,AZ$10:AZ$631)</f>
        <v>0</v>
      </c>
      <c r="BA690" s="109">
        <f>SUMIF($BN$10:$BN$631,$E690,BA$10:BA$631)</f>
        <v>0</v>
      </c>
      <c r="BB690" s="109">
        <f>SUMIF($BN$10:$BN$631,$E690,BB$10:BB$631)</f>
        <v>181154150</v>
      </c>
      <c r="BC690" s="109">
        <f>SUMIF($BN$10:$BN$631,$E690,BC$10:BC$631)</f>
        <v>0</v>
      </c>
      <c r="BD690" s="109">
        <f>SUMIF($BN$10:$BN$631,$E690,BD$10:BD$631)</f>
        <v>0</v>
      </c>
      <c r="BE690" s="109">
        <f>SUMIF($BN$10:$BN$631,$E690,BE$10:BE$631)</f>
        <v>181154150</v>
      </c>
      <c r="BF690" s="109">
        <f>SUMIF($BN$10:$BN$631,$E690,BF$10:BF$631)</f>
        <v>0</v>
      </c>
      <c r="BG690" s="83">
        <f>SUMIF($BN$10:$BN$631,$E690,BG$10:BG$631)</f>
        <v>1050</v>
      </c>
      <c r="BH690" s="83">
        <f>SUMIF($BN$10:$BN$631,$E690,BH$10:BH$631)</f>
        <v>2461.1999999999998</v>
      </c>
      <c r="BI690" s="78">
        <f>SUMIF($BN$10:$BN$631,$E690,BI$10:BI$631)</f>
        <v>1411.2</v>
      </c>
      <c r="BJ690" s="111">
        <f t="shared" si="80"/>
        <v>134.4</v>
      </c>
      <c r="BK690" s="78">
        <f>SUMIF($BN$10:$BN$631,$E690,BK$10:BK$631)</f>
        <v>2428.1999999999998</v>
      </c>
      <c r="BL690" s="78">
        <f>SUMIF($BN$10:$BN$631,$E690,BL$10:BL$631)</f>
        <v>1378.2</v>
      </c>
      <c r="BM690" s="111">
        <f t="shared" si="81"/>
        <v>131.25714285714287</v>
      </c>
      <c r="BN690" s="127">
        <f>(BH690)/COUNTIF($BN$10:$BN$633,E690)</f>
        <v>410.2</v>
      </c>
      <c r="BO690" s="81">
        <f>(BH690)/COUNTIF($BN$10:$BN$633,E690)</f>
        <v>410.2</v>
      </c>
      <c r="BP690" s="85">
        <f>(H690+L690+P690+T690+W690+Z690+AI690+AQ690+AY690)/COUNTIF($BN$10:$BN$633,E690)</f>
        <v>35647566.666666664</v>
      </c>
    </row>
    <row r="691" spans="5:68" ht="23.25" customHeight="1">
      <c r="E691" s="55" t="s">
        <v>1346</v>
      </c>
      <c r="F691" s="56" t="s">
        <v>1240</v>
      </c>
      <c r="G691" s="83">
        <f>SUMIF($BN$10:$BN$631,$E691,G$10:G$631)</f>
        <v>234.5</v>
      </c>
      <c r="H691" s="99">
        <f>SUMIF($BN$10:$BN$631,$E691,H$10:H$631)</f>
        <v>24036250</v>
      </c>
      <c r="I691" s="99">
        <f>SUMIF($BN$10:$BN$631,$E691,I$10:I$631)</f>
        <v>0</v>
      </c>
      <c r="J691" s="99">
        <f>SUMIF($BN$10:$BN$631,$E691,J$10:J$631)</f>
        <v>24036250</v>
      </c>
      <c r="K691" s="83">
        <f>SUMIF($BN$10:$BN$631,$E691,K$10:K$631)</f>
        <v>108.19999999999999</v>
      </c>
      <c r="L691" s="99">
        <f>SUMIF($BN$10:$BN$631,$E691,L$10:L$631)</f>
        <v>11090500</v>
      </c>
      <c r="M691" s="99">
        <f>SUMIF($BN$10:$BN$631,$E691,M$10:M$631)</f>
        <v>0</v>
      </c>
      <c r="N691" s="99">
        <f>SUMIF($BN$10:$BN$631,$E691,N$10:N$631)</f>
        <v>11090500</v>
      </c>
      <c r="O691" s="83">
        <f>SUMIF($BN$10:$BN$631,$E691,O$10:O$631)</f>
        <v>667</v>
      </c>
      <c r="P691" s="99">
        <f>SUMIF($BN$10:$BN$631,$E691,P$10:P$631)</f>
        <v>68367500</v>
      </c>
      <c r="Q691" s="99">
        <f>SUMIF($BN$10:$BN$631,$E691,Q$10:Q$631)</f>
        <v>0</v>
      </c>
      <c r="R691" s="99">
        <f>SUMIF($BN$10:$BN$631,$E691,R$10:R$631)</f>
        <v>68367500</v>
      </c>
      <c r="S691" s="83">
        <f>SUMIF($BN$10:$BN$631,$E691,S$10:S$631)</f>
        <v>1021.8999999999999</v>
      </c>
      <c r="T691" s="99">
        <f>SUMIF($BN$10:$BN$631,$E691,T$10:T$631)</f>
        <v>104744750</v>
      </c>
      <c r="U691" s="99">
        <f>SUMIF($BN$10:$BN$631,$E691,U$10:U$631)</f>
        <v>0</v>
      </c>
      <c r="V691" s="99">
        <f>SUMIF($BN$10:$BN$631,$E691,V$10:V$631)</f>
        <v>104744750</v>
      </c>
      <c r="W691" s="99">
        <f>SUMIF($BN$10:$BN$631,$E691,W$10:W$631)</f>
        <v>0</v>
      </c>
      <c r="X691" s="99">
        <f>SUMIF($BN$10:$BN$631,$E691,X$10:X$631)</f>
        <v>0</v>
      </c>
      <c r="Y691" s="99">
        <f>SUMIF($BN$10:$BN$631,$E691,Y$10:Y$631)</f>
        <v>0</v>
      </c>
      <c r="Z691" s="99">
        <f>SUMIF($BN$10:$BN$631,$E691,Z$10:Z$631)</f>
        <v>0</v>
      </c>
      <c r="AA691" s="99">
        <f>SUMIF($BN$10:$BN$631,$E691,AA$10:AA$631)</f>
        <v>0</v>
      </c>
      <c r="AB691" s="99">
        <f>SUMIF($BN$10:$BN$631,$E691,AB$10:AB$631)</f>
        <v>0</v>
      </c>
      <c r="AC691" s="99">
        <f>SUMIF($BN$10:$BN$631,$E691,AC$10:AC$631)</f>
        <v>2330</v>
      </c>
      <c r="AD691" s="83">
        <f>SUMIF($BN$10:$BN$631,$E691,AD$10:AD$631)</f>
        <v>104</v>
      </c>
      <c r="AE691" s="99">
        <f>SUMIF($BN$10:$BN$631,$E691,AE$10:AE$631)</f>
        <v>120</v>
      </c>
      <c r="AF691" s="83">
        <f>SUMIF($BN$10:$BN$631,$E691,AF$10:AF$631)</f>
        <v>6</v>
      </c>
      <c r="AG691" s="99">
        <f>SUMIF($BN$10:$BN$631,$E691,AG$10:AG$631)</f>
        <v>2210</v>
      </c>
      <c r="AH691" s="83">
        <f>SUMIF($BN$10:$BN$631,$E691,AH$10:AH$631)</f>
        <v>98</v>
      </c>
      <c r="AI691" s="109">
        <f>SUMIF($BN$10:$BN$631,$E691,AI$10:AI$631)</f>
        <v>115225000</v>
      </c>
      <c r="AJ691" s="109">
        <f>SUMIF($BN$10:$BN$631,$E691,AJ$10:AJ$631)</f>
        <v>0</v>
      </c>
      <c r="AK691" s="109">
        <f>SUMIF($BN$10:$BN$631,$E691,AK$10:AK$631)</f>
        <v>42250000</v>
      </c>
      <c r="AL691" s="109">
        <f>SUMIF($BN$10:$BN$631,$E691,AL$10:AL$631)</f>
        <v>72975000</v>
      </c>
      <c r="AM691" s="109">
        <f>SUMIF($BN$10:$BN$631,$E691,AM$10:AM$631)</f>
        <v>0</v>
      </c>
      <c r="AN691" s="83">
        <f>SUMIF($BN$10:$BN$631,$E691,AN$10:AN$631)</f>
        <v>2845</v>
      </c>
      <c r="AO691" s="83">
        <f>SUMIF($BN$10:$BN$631,$E691,AO$10:AO$631)</f>
        <v>5861.5999999999985</v>
      </c>
      <c r="AP691" s="83">
        <f>SUMIF($BN$10:$BN$631,$E691,AP$10:AP$631)</f>
        <v>335.1</v>
      </c>
      <c r="AQ691" s="108">
        <f>SUMIF($BN$10:$BN$631,$E691,AQ$10:AQ$631)</f>
        <v>460791900</v>
      </c>
      <c r="AR691" s="109">
        <f>SUMIF($BN$10:$BN$631,$E691,AR$10:AR$631)</f>
        <v>0</v>
      </c>
      <c r="AS691" s="109">
        <f>SUMIF($BN$10:$BN$631,$E691,AS$10:AS$631)</f>
        <v>0</v>
      </c>
      <c r="AT691" s="109">
        <f>SUMIF($BN$10:$BN$631,$E691,AT$10:AT$631)</f>
        <v>0</v>
      </c>
      <c r="AU691" s="109">
        <f>SUMIF($BN$10:$BN$631,$E691,AU$10:AU$631)</f>
        <v>54040350</v>
      </c>
      <c r="AV691" s="109">
        <f>SUMIF($BN$10:$BN$631,$E691,AV$10:AV$631)</f>
        <v>406751550</v>
      </c>
      <c r="AW691" s="109">
        <f>SUMIF($BN$10:$BN$631,$E691,AW$10:AW$631)</f>
        <v>0</v>
      </c>
      <c r="AX691" s="109">
        <f>SUMIF($BN$10:$BN$631,$E691,AX$10:AX$631)</f>
        <v>0</v>
      </c>
      <c r="AY691" s="109">
        <f>SUMIF($BN$10:$BN$631,$E691,AY$10:AY$631)</f>
        <v>18000000</v>
      </c>
      <c r="AZ691" s="109">
        <f>SUMIF($BN$10:$BN$631,$E691,AZ$10:AZ$631)</f>
        <v>0</v>
      </c>
      <c r="BA691" s="109">
        <f>SUMIF($BN$10:$BN$631,$E691,BA$10:BA$631)</f>
        <v>18000000</v>
      </c>
      <c r="BB691" s="109">
        <f>SUMIF($BN$10:$BN$631,$E691,BB$10:BB$631)</f>
        <v>613561800</v>
      </c>
      <c r="BC691" s="109">
        <f>SUMIF($BN$10:$BN$631,$E691,BC$10:BC$631)</f>
        <v>0</v>
      </c>
      <c r="BD691" s="109">
        <f>SUMIF($BN$10:$BN$631,$E691,BD$10:BD$631)</f>
        <v>0</v>
      </c>
      <c r="BE691" s="109">
        <f>SUMIF($BN$10:$BN$631,$E691,BE$10:BE$631)</f>
        <v>613561800</v>
      </c>
      <c r="BF691" s="109">
        <f>SUMIF($BN$10:$BN$631,$E691,BF$10:BF$631)</f>
        <v>0</v>
      </c>
      <c r="BG691" s="83">
        <f>SUMIF($BN$10:$BN$631,$E691,BG$10:BG$631)</f>
        <v>2845</v>
      </c>
      <c r="BH691" s="83">
        <f>SUMIF($BN$10:$BN$631,$E691,BH$10:BH$631)</f>
        <v>8332.2999999999993</v>
      </c>
      <c r="BI691" s="78">
        <f>SUMIF($BN$10:$BN$631,$E691,BI$10:BI$631)</f>
        <v>5487.3</v>
      </c>
      <c r="BJ691" s="111">
        <f t="shared" si="80"/>
        <v>192.87521968365556</v>
      </c>
      <c r="BK691" s="78">
        <f>SUMIF($BN$10:$BN$631,$E691,BK$10:BK$631)</f>
        <v>8228.2999999999993</v>
      </c>
      <c r="BL691" s="78">
        <f>SUMIF($BN$10:$BN$631,$E691,BL$10:BL$631)</f>
        <v>5383.3</v>
      </c>
      <c r="BM691" s="111">
        <f t="shared" si="81"/>
        <v>189.21968365553602</v>
      </c>
      <c r="BN691" s="127">
        <f>(BH691)/COUNTIF($BN$10:$BN$633,E691)</f>
        <v>757.48181818181808</v>
      </c>
      <c r="BO691" s="81">
        <f>(BH691)/COUNTIF($BN$10:$BN$633,E691)</f>
        <v>757.48181818181808</v>
      </c>
      <c r="BP691" s="85">
        <f>(H691+L691+P691+T691+W691+Z691+AI691+AQ691+AY691)/COUNTIF($BN$10:$BN$633,E691)</f>
        <v>72932354.545454547</v>
      </c>
    </row>
    <row r="692" spans="5:68" ht="23.25" customHeight="1">
      <c r="E692" s="55" t="s">
        <v>1347</v>
      </c>
      <c r="F692" s="56" t="s">
        <v>1241</v>
      </c>
      <c r="G692" s="83">
        <f>SUMIF($BN$10:$BN$631,$E692,G$10:G$631)</f>
        <v>0</v>
      </c>
      <c r="H692" s="99">
        <f>SUMIF($BN$10:$BN$631,$E692,H$10:H$631)</f>
        <v>0</v>
      </c>
      <c r="I692" s="99">
        <f>SUMIF($BN$10:$BN$631,$E692,I$10:I$631)</f>
        <v>0</v>
      </c>
      <c r="J692" s="99">
        <f>SUMIF($BN$10:$BN$631,$E692,J$10:J$631)</f>
        <v>0</v>
      </c>
      <c r="K692" s="83">
        <f>SUMIF($BN$10:$BN$631,$E692,K$10:K$631)</f>
        <v>0</v>
      </c>
      <c r="L692" s="99">
        <f>SUMIF($BN$10:$BN$631,$E692,L$10:L$631)</f>
        <v>0</v>
      </c>
      <c r="M692" s="99">
        <f>SUMIF($BN$10:$BN$631,$E692,M$10:M$631)</f>
        <v>0</v>
      </c>
      <c r="N692" s="99">
        <f>SUMIF($BN$10:$BN$631,$E692,N$10:N$631)</f>
        <v>0</v>
      </c>
      <c r="O692" s="83">
        <f>SUMIF($BN$10:$BN$631,$E692,O$10:O$631)</f>
        <v>468.3</v>
      </c>
      <c r="P692" s="99">
        <f>SUMIF($BN$10:$BN$631,$E692,P$10:P$631)</f>
        <v>48000750</v>
      </c>
      <c r="Q692" s="99">
        <f>SUMIF($BN$10:$BN$631,$E692,Q$10:Q$631)</f>
        <v>0</v>
      </c>
      <c r="R692" s="99">
        <f>SUMIF($BN$10:$BN$631,$E692,R$10:R$631)</f>
        <v>48000750</v>
      </c>
      <c r="S692" s="83">
        <f>SUMIF($BN$10:$BN$631,$E692,S$10:S$631)</f>
        <v>657.80000000000007</v>
      </c>
      <c r="T692" s="99">
        <f>SUMIF($BN$10:$BN$631,$E692,T$10:T$631)</f>
        <v>67424500</v>
      </c>
      <c r="U692" s="99">
        <f>SUMIF($BN$10:$BN$631,$E692,U$10:U$631)</f>
        <v>0</v>
      </c>
      <c r="V692" s="99">
        <f>SUMIF($BN$10:$BN$631,$E692,V$10:V$631)</f>
        <v>67424500</v>
      </c>
      <c r="W692" s="99">
        <f>SUMIF($BN$10:$BN$631,$E692,W$10:W$631)</f>
        <v>0</v>
      </c>
      <c r="X692" s="99">
        <f>SUMIF($BN$10:$BN$631,$E692,X$10:X$631)</f>
        <v>0</v>
      </c>
      <c r="Y692" s="99">
        <f>SUMIF($BN$10:$BN$631,$E692,Y$10:Y$631)</f>
        <v>0</v>
      </c>
      <c r="Z692" s="99">
        <f>SUMIF($BN$10:$BN$631,$E692,Z$10:Z$631)</f>
        <v>0</v>
      </c>
      <c r="AA692" s="99">
        <f>SUMIF($BN$10:$BN$631,$E692,AA$10:AA$631)</f>
        <v>0</v>
      </c>
      <c r="AB692" s="99">
        <f>SUMIF($BN$10:$BN$631,$E692,AB$10:AB$631)</f>
        <v>0</v>
      </c>
      <c r="AC692" s="99">
        <f>SUMIF($BN$10:$BN$631,$E692,AC$10:AC$631)</f>
        <v>2640</v>
      </c>
      <c r="AD692" s="83">
        <f>SUMIF($BN$10:$BN$631,$E692,AD$10:AD$631)</f>
        <v>111</v>
      </c>
      <c r="AE692" s="99">
        <f>SUMIF($BN$10:$BN$631,$E692,AE$10:AE$631)</f>
        <v>100</v>
      </c>
      <c r="AF692" s="83">
        <f>SUMIF($BN$10:$BN$631,$E692,AF$10:AF$631)</f>
        <v>5</v>
      </c>
      <c r="AG692" s="99">
        <f>SUMIF($BN$10:$BN$631,$E692,AG$10:AG$631)</f>
        <v>2540</v>
      </c>
      <c r="AH692" s="83">
        <f>SUMIF($BN$10:$BN$631,$E692,AH$10:AH$631)</f>
        <v>106</v>
      </c>
      <c r="AI692" s="109">
        <f>SUMIF($BN$10:$BN$631,$E692,AI$10:AI$631)</f>
        <v>131300000</v>
      </c>
      <c r="AJ692" s="109">
        <f>SUMIF($BN$10:$BN$631,$E692,AJ$10:AJ$631)</f>
        <v>0</v>
      </c>
      <c r="AK692" s="109">
        <f>SUMIF($BN$10:$BN$631,$E692,AK$10:AK$631)</f>
        <v>59600000</v>
      </c>
      <c r="AL692" s="109">
        <f>SUMIF($BN$10:$BN$631,$E692,AL$10:AL$631)</f>
        <v>71700000</v>
      </c>
      <c r="AM692" s="109">
        <f>SUMIF($BN$10:$BN$631,$E692,AM$10:AM$631)</f>
        <v>0</v>
      </c>
      <c r="AN692" s="83">
        <f>SUMIF($BN$10:$BN$631,$E692,AN$10:AN$631)</f>
        <v>2385</v>
      </c>
      <c r="AO692" s="83">
        <f>SUMIF($BN$10:$BN$631,$E692,AO$10:AO$631)</f>
        <v>4012.0000000000005</v>
      </c>
      <c r="AP692" s="83">
        <f>SUMIF($BN$10:$BN$631,$E692,AP$10:AP$631)</f>
        <v>501.29999999999995</v>
      </c>
      <c r="AQ692" s="108">
        <f>SUMIF($BN$10:$BN$631,$E692,AQ$10:AQ$631)</f>
        <v>320183750</v>
      </c>
      <c r="AR692" s="109">
        <f>SUMIF($BN$10:$BN$631,$E692,AR$10:AR$631)</f>
        <v>0</v>
      </c>
      <c r="AS692" s="109">
        <f>SUMIF($BN$10:$BN$631,$E692,AS$10:AS$631)</f>
        <v>0</v>
      </c>
      <c r="AT692" s="109">
        <f>SUMIF($BN$10:$BN$631,$E692,AT$10:AT$631)</f>
        <v>0</v>
      </c>
      <c r="AU692" s="109">
        <f>SUMIF($BN$10:$BN$631,$E692,AU$10:AU$631)</f>
        <v>228162000</v>
      </c>
      <c r="AV692" s="109">
        <f>SUMIF($BN$10:$BN$631,$E692,AV$10:AV$631)</f>
        <v>140290000</v>
      </c>
      <c r="AW692" s="109">
        <f>SUMIF($BN$10:$BN$631,$E692,AW$10:AW$631)</f>
        <v>48268250</v>
      </c>
      <c r="AX692" s="109">
        <f>SUMIF($BN$10:$BN$631,$E692,AX$10:AX$631)</f>
        <v>0</v>
      </c>
      <c r="AY692" s="109">
        <f>SUMIF($BN$10:$BN$631,$E692,AY$10:AY$631)</f>
        <v>0</v>
      </c>
      <c r="AZ692" s="109">
        <f>SUMIF($BN$10:$BN$631,$E692,AZ$10:AZ$631)</f>
        <v>0</v>
      </c>
      <c r="BA692" s="109">
        <f>SUMIF($BN$10:$BN$631,$E692,BA$10:BA$631)</f>
        <v>0</v>
      </c>
      <c r="BB692" s="109">
        <f>SUMIF($BN$10:$BN$631,$E692,BB$10:BB$631)</f>
        <v>279414500</v>
      </c>
      <c r="BC692" s="109">
        <f>SUMIF($BN$10:$BN$631,$E692,BC$10:BC$631)</f>
        <v>48268250</v>
      </c>
      <c r="BD692" s="109">
        <f>SUMIF($BN$10:$BN$631,$E692,BD$10:BD$631)</f>
        <v>0</v>
      </c>
      <c r="BE692" s="109">
        <f>SUMIF($BN$10:$BN$631,$E692,BE$10:BE$631)</f>
        <v>246982350</v>
      </c>
      <c r="BF692" s="109">
        <f>SUMIF($BN$10:$BN$631,$E692,BF$10:BF$631)</f>
        <v>15836100</v>
      </c>
      <c r="BG692" s="83">
        <f>SUMIF($BN$10:$BN$631,$E692,BG$10:BG$631)</f>
        <v>2385</v>
      </c>
      <c r="BH692" s="83">
        <f>SUMIF($BN$10:$BN$631,$E692,BH$10:BH$631)</f>
        <v>5750.4</v>
      </c>
      <c r="BI692" s="78">
        <f>SUMIF($BN$10:$BN$631,$E692,BI$10:BI$631)</f>
        <v>3430.5999999999995</v>
      </c>
      <c r="BJ692" s="111">
        <f t="shared" si="80"/>
        <v>143.84067085953876</v>
      </c>
      <c r="BK692" s="78">
        <f>SUMIF($BN$10:$BN$631,$E692,BK$10:BK$631)</f>
        <v>5639.4</v>
      </c>
      <c r="BL692" s="78">
        <f>SUMIF($BN$10:$BN$631,$E692,BL$10:BL$631)</f>
        <v>3337.5999999999995</v>
      </c>
      <c r="BM692" s="111">
        <f t="shared" si="81"/>
        <v>139.94129979035637</v>
      </c>
      <c r="BN692" s="127">
        <f>(BH692)/COUNTIF($BN$10:$BN$633,E692)</f>
        <v>522.76363636363635</v>
      </c>
      <c r="BO692" s="81">
        <f>(BH692)/COUNTIF($BN$10:$BN$633,E692)</f>
        <v>522.76363636363635</v>
      </c>
      <c r="BP692" s="85">
        <f>(H692+L692+P692+T692+W692+Z692+AI692+AQ692+AY692)/COUNTIF($BN$10:$BN$633,E692)</f>
        <v>51537181.81818182</v>
      </c>
    </row>
    <row r="693" spans="5:68" ht="23.25" customHeight="1">
      <c r="E693" s="55" t="s">
        <v>1348</v>
      </c>
      <c r="F693" s="56" t="s">
        <v>1242</v>
      </c>
      <c r="G693" s="83">
        <f>SUMIF($BN$10:$BN$631,$E693,G$10:G$631)</f>
        <v>0</v>
      </c>
      <c r="H693" s="99">
        <f>SUMIF($BN$10:$BN$631,$E693,H$10:H$631)</f>
        <v>0</v>
      </c>
      <c r="I693" s="99">
        <f>SUMIF($BN$10:$BN$631,$E693,I$10:I$631)</f>
        <v>0</v>
      </c>
      <c r="J693" s="99">
        <f>SUMIF($BN$10:$BN$631,$E693,J$10:J$631)</f>
        <v>0</v>
      </c>
      <c r="K693" s="83">
        <f>SUMIF($BN$10:$BN$631,$E693,K$10:K$631)</f>
        <v>0</v>
      </c>
      <c r="L693" s="99">
        <f>SUMIF($BN$10:$BN$631,$E693,L$10:L$631)</f>
        <v>0</v>
      </c>
      <c r="M693" s="99">
        <f>SUMIF($BN$10:$BN$631,$E693,M$10:M$631)</f>
        <v>0</v>
      </c>
      <c r="N693" s="99">
        <f>SUMIF($BN$10:$BN$631,$E693,N$10:N$631)</f>
        <v>0</v>
      </c>
      <c r="O693" s="83">
        <f>SUMIF($BN$10:$BN$631,$E693,O$10:O$631)</f>
        <v>257.10000000000002</v>
      </c>
      <c r="P693" s="99">
        <f>SUMIF($BN$10:$BN$631,$E693,P$10:P$631)</f>
        <v>26352750</v>
      </c>
      <c r="Q693" s="99">
        <f>SUMIF($BN$10:$BN$631,$E693,Q$10:Q$631)</f>
        <v>0</v>
      </c>
      <c r="R693" s="99">
        <f>SUMIF($BN$10:$BN$631,$E693,R$10:R$631)</f>
        <v>26352750</v>
      </c>
      <c r="S693" s="83">
        <f>SUMIF($BN$10:$BN$631,$E693,S$10:S$631)</f>
        <v>432.20000000000005</v>
      </c>
      <c r="T693" s="99">
        <f>SUMIF($BN$10:$BN$631,$E693,T$10:T$631)</f>
        <v>44300500</v>
      </c>
      <c r="U693" s="99">
        <f>SUMIF($BN$10:$BN$631,$E693,U$10:U$631)</f>
        <v>0</v>
      </c>
      <c r="V693" s="99">
        <f>SUMIF($BN$10:$BN$631,$E693,V$10:V$631)</f>
        <v>44300500</v>
      </c>
      <c r="W693" s="99">
        <f>SUMIF($BN$10:$BN$631,$E693,W$10:W$631)</f>
        <v>0</v>
      </c>
      <c r="X693" s="99">
        <f>SUMIF($BN$10:$BN$631,$E693,X$10:X$631)</f>
        <v>0</v>
      </c>
      <c r="Y693" s="99">
        <f>SUMIF($BN$10:$BN$631,$E693,Y$10:Y$631)</f>
        <v>0</v>
      </c>
      <c r="Z693" s="99">
        <f>SUMIF($BN$10:$BN$631,$E693,Z$10:Z$631)</f>
        <v>0</v>
      </c>
      <c r="AA693" s="99">
        <f>SUMIF($BN$10:$BN$631,$E693,AA$10:AA$631)</f>
        <v>0</v>
      </c>
      <c r="AB693" s="99">
        <f>SUMIF($BN$10:$BN$631,$E693,AB$10:AB$631)</f>
        <v>0</v>
      </c>
      <c r="AC693" s="99">
        <f>SUMIF($BN$10:$BN$631,$E693,AC$10:AC$631)</f>
        <v>3200</v>
      </c>
      <c r="AD693" s="83">
        <f>SUMIF($BN$10:$BN$631,$E693,AD$10:AD$631)</f>
        <v>139</v>
      </c>
      <c r="AE693" s="99">
        <f>SUMIF($BN$10:$BN$631,$E693,AE$10:AE$631)</f>
        <v>180</v>
      </c>
      <c r="AF693" s="83">
        <f>SUMIF($BN$10:$BN$631,$E693,AF$10:AF$631)</f>
        <v>9</v>
      </c>
      <c r="AG693" s="99">
        <f>SUMIF($BN$10:$BN$631,$E693,AG$10:AG$631)</f>
        <v>3020</v>
      </c>
      <c r="AH693" s="83">
        <f>SUMIF($BN$10:$BN$631,$E693,AH$10:AH$631)</f>
        <v>130</v>
      </c>
      <c r="AI693" s="109">
        <f>SUMIF($BN$10:$BN$631,$E693,AI$10:AI$631)</f>
        <v>155750000</v>
      </c>
      <c r="AJ693" s="109">
        <f>SUMIF($BN$10:$BN$631,$E693,AJ$10:AJ$631)</f>
        <v>0</v>
      </c>
      <c r="AK693" s="109">
        <f>SUMIF($BN$10:$BN$631,$E693,AK$10:AK$631)</f>
        <v>71700000</v>
      </c>
      <c r="AL693" s="109">
        <f>SUMIF($BN$10:$BN$631,$E693,AL$10:AL$631)</f>
        <v>85100000</v>
      </c>
      <c r="AM693" s="109">
        <f>SUMIF($BN$10:$BN$631,$E693,AM$10:AM$631)</f>
        <v>1050000</v>
      </c>
      <c r="AN693" s="83">
        <f>SUMIF($BN$10:$BN$631,$E693,AN$10:AN$631)</f>
        <v>3075</v>
      </c>
      <c r="AO693" s="83">
        <f>SUMIF($BN$10:$BN$631,$E693,AO$10:AO$631)</f>
        <v>3688.4999999999995</v>
      </c>
      <c r="AP693" s="83">
        <f>SUMIF($BN$10:$BN$631,$E693,AP$10:AP$631)</f>
        <v>528.79999999999995</v>
      </c>
      <c r="AQ693" s="108">
        <f>SUMIF($BN$10:$BN$631,$E693,AQ$10:AQ$631)</f>
        <v>188058100</v>
      </c>
      <c r="AR693" s="109">
        <f>SUMIF($BN$10:$BN$631,$E693,AR$10:AR$631)</f>
        <v>0</v>
      </c>
      <c r="AS693" s="109">
        <f>SUMIF($BN$10:$BN$631,$E693,AS$10:AS$631)</f>
        <v>0</v>
      </c>
      <c r="AT693" s="109">
        <f>SUMIF($BN$10:$BN$631,$E693,AT$10:AT$631)</f>
        <v>0</v>
      </c>
      <c r="AU693" s="109">
        <f>SUMIF($BN$10:$BN$631,$E693,AU$10:AU$631)</f>
        <v>62148900</v>
      </c>
      <c r="AV693" s="109">
        <f>SUMIF($BN$10:$BN$631,$E693,AV$10:AV$631)</f>
        <v>131341900</v>
      </c>
      <c r="AW693" s="109">
        <f>SUMIF($BN$10:$BN$631,$E693,AW$10:AW$631)</f>
        <v>5432700</v>
      </c>
      <c r="AX693" s="109">
        <f>SUMIF($BN$10:$BN$631,$E693,AX$10:AX$631)</f>
        <v>0</v>
      </c>
      <c r="AY693" s="109">
        <f>SUMIF($BN$10:$BN$631,$E693,AY$10:AY$631)</f>
        <v>0</v>
      </c>
      <c r="AZ693" s="109">
        <f>SUMIF($BN$10:$BN$631,$E693,AZ$10:AZ$631)</f>
        <v>0</v>
      </c>
      <c r="BA693" s="109">
        <f>SUMIF($BN$10:$BN$631,$E693,BA$10:BA$631)</f>
        <v>0</v>
      </c>
      <c r="BB693" s="109">
        <f>SUMIF($BN$10:$BN$631,$E693,BB$10:BB$631)</f>
        <v>260742400</v>
      </c>
      <c r="BC693" s="109">
        <f>SUMIF($BN$10:$BN$631,$E693,BC$10:BC$631)</f>
        <v>6482700</v>
      </c>
      <c r="BD693" s="109">
        <f>SUMIF($BN$10:$BN$631,$E693,BD$10:BD$631)</f>
        <v>0</v>
      </c>
      <c r="BE693" s="109">
        <f>SUMIF($BN$10:$BN$631,$E693,BE$10:BE$631)</f>
        <v>254303750</v>
      </c>
      <c r="BF693" s="109">
        <f>SUMIF($BN$10:$BN$631,$E693,BF$10:BF$631)</f>
        <v>44050</v>
      </c>
      <c r="BG693" s="83">
        <f>SUMIF($BN$10:$BN$631,$E693,BG$10:BG$631)</f>
        <v>3075</v>
      </c>
      <c r="BH693" s="83">
        <f>SUMIF($BN$10:$BN$631,$E693,BH$10:BH$631)</f>
        <v>5045.5999999999995</v>
      </c>
      <c r="BI693" s="78">
        <f>SUMIF($BN$10:$BN$631,$E693,BI$10:BI$631)</f>
        <v>2133.6999999999998</v>
      </c>
      <c r="BJ693" s="111">
        <f t="shared" si="80"/>
        <v>69.388617886178864</v>
      </c>
      <c r="BK693" s="78">
        <f>SUMIF($BN$10:$BN$631,$E693,BK$10:BK$631)</f>
        <v>4906.5999999999995</v>
      </c>
      <c r="BL693" s="78">
        <f>SUMIF($BN$10:$BN$631,$E693,BL$10:BL$631)</f>
        <v>2005.6999999999998</v>
      </c>
      <c r="BM693" s="111">
        <f t="shared" si="81"/>
        <v>65.226016260162595</v>
      </c>
      <c r="BN693" s="127">
        <f>(BH693)/COUNTIF($BN$10:$BN$633,E693)</f>
        <v>458.69090909090903</v>
      </c>
      <c r="BO693" s="81">
        <f>(BH693)/COUNTIF($BN$10:$BN$633,E693)</f>
        <v>458.69090909090903</v>
      </c>
      <c r="BP693" s="85">
        <f>(H693+L693+P693+T693+W693+Z693+AI693+AQ693+AY693)/COUNTIF($BN$10:$BN$633,E693)</f>
        <v>37678304.545454547</v>
      </c>
    </row>
    <row r="694" spans="5:68" ht="23.25" customHeight="1">
      <c r="E694" s="55" t="s">
        <v>1349</v>
      </c>
      <c r="F694" s="56" t="s">
        <v>1243</v>
      </c>
      <c r="G694" s="83">
        <f>SUMIF($BN$10:$BN$631,$E694,G$10:G$631)</f>
        <v>114.3</v>
      </c>
      <c r="H694" s="99">
        <f>SUMIF($BN$10:$BN$631,$E694,H$10:H$631)</f>
        <v>11715750</v>
      </c>
      <c r="I694" s="99">
        <f>SUMIF($BN$10:$BN$631,$E694,I$10:I$631)</f>
        <v>0</v>
      </c>
      <c r="J694" s="99">
        <f>SUMIF($BN$10:$BN$631,$E694,J$10:J$631)</f>
        <v>11715750</v>
      </c>
      <c r="K694" s="83">
        <f>SUMIF($BN$10:$BN$631,$E694,K$10:K$631)</f>
        <v>152.89999999999998</v>
      </c>
      <c r="L694" s="99">
        <f>SUMIF($BN$10:$BN$631,$E694,L$10:L$631)</f>
        <v>15672250</v>
      </c>
      <c r="M694" s="99">
        <f>SUMIF($BN$10:$BN$631,$E694,M$10:M$631)</f>
        <v>0</v>
      </c>
      <c r="N694" s="99">
        <f>SUMIF($BN$10:$BN$631,$E694,N$10:N$631)</f>
        <v>15672250</v>
      </c>
      <c r="O694" s="83">
        <f>SUMIF($BN$10:$BN$631,$E694,O$10:O$631)</f>
        <v>576.70000000000005</v>
      </c>
      <c r="P694" s="99">
        <f>SUMIF($BN$10:$BN$631,$E694,P$10:P$631)</f>
        <v>59111750</v>
      </c>
      <c r="Q694" s="99">
        <f>SUMIF($BN$10:$BN$631,$E694,Q$10:Q$631)</f>
        <v>0</v>
      </c>
      <c r="R694" s="99">
        <f>SUMIF($BN$10:$BN$631,$E694,R$10:R$631)</f>
        <v>59111750</v>
      </c>
      <c r="S694" s="83">
        <f>SUMIF($BN$10:$BN$631,$E694,S$10:S$631)</f>
        <v>629.79999999999995</v>
      </c>
      <c r="T694" s="99">
        <f>SUMIF($BN$10:$BN$631,$E694,T$10:T$631)</f>
        <v>64554500</v>
      </c>
      <c r="U694" s="99">
        <f>SUMIF($BN$10:$BN$631,$E694,U$10:U$631)</f>
        <v>0</v>
      </c>
      <c r="V694" s="99">
        <f>SUMIF($BN$10:$BN$631,$E694,V$10:V$631)</f>
        <v>64554500</v>
      </c>
      <c r="W694" s="99">
        <f>SUMIF($BN$10:$BN$631,$E694,W$10:W$631)</f>
        <v>0</v>
      </c>
      <c r="X694" s="99">
        <f>SUMIF($BN$10:$BN$631,$E694,X$10:X$631)</f>
        <v>0</v>
      </c>
      <c r="Y694" s="99">
        <f>SUMIF($BN$10:$BN$631,$E694,Y$10:Y$631)</f>
        <v>0</v>
      </c>
      <c r="Z694" s="99">
        <f>SUMIF($BN$10:$BN$631,$E694,Z$10:Z$631)</f>
        <v>0</v>
      </c>
      <c r="AA694" s="99">
        <f>SUMIF($BN$10:$BN$631,$E694,AA$10:AA$631)</f>
        <v>0</v>
      </c>
      <c r="AB694" s="99">
        <f>SUMIF($BN$10:$BN$631,$E694,AB$10:AB$631)</f>
        <v>0</v>
      </c>
      <c r="AC694" s="99">
        <f>SUMIF($BN$10:$BN$631,$E694,AC$10:AC$631)</f>
        <v>3460</v>
      </c>
      <c r="AD694" s="83">
        <f>SUMIF($BN$10:$BN$631,$E694,AD$10:AD$631)</f>
        <v>156</v>
      </c>
      <c r="AE694" s="99">
        <f>SUMIF($BN$10:$BN$631,$E694,AE$10:AE$631)</f>
        <v>0</v>
      </c>
      <c r="AF694" s="83">
        <f>SUMIF($BN$10:$BN$631,$E694,AF$10:AF$631)</f>
        <v>0</v>
      </c>
      <c r="AG694" s="99">
        <f>SUMIF($BN$10:$BN$631,$E694,AG$10:AG$631)</f>
        <v>3460</v>
      </c>
      <c r="AH694" s="83">
        <f>SUMIF($BN$10:$BN$631,$E694,AH$10:AH$631)</f>
        <v>156</v>
      </c>
      <c r="AI694" s="109">
        <f>SUMIF($BN$10:$BN$631,$E694,AI$10:AI$631)</f>
        <v>179100000</v>
      </c>
      <c r="AJ694" s="109">
        <f>SUMIF($BN$10:$BN$631,$E694,AJ$10:AJ$631)</f>
        <v>0</v>
      </c>
      <c r="AK694" s="109">
        <f>SUMIF($BN$10:$BN$631,$E694,AK$10:AK$631)</f>
        <v>67400000</v>
      </c>
      <c r="AL694" s="109">
        <f>SUMIF($BN$10:$BN$631,$E694,AL$10:AL$631)</f>
        <v>111700000</v>
      </c>
      <c r="AM694" s="109">
        <f>SUMIF($BN$10:$BN$631,$E694,AM$10:AM$631)</f>
        <v>0</v>
      </c>
      <c r="AN694" s="83">
        <f>SUMIF($BN$10:$BN$631,$E694,AN$10:AN$631)</f>
        <v>3562.5</v>
      </c>
      <c r="AO694" s="83">
        <f>SUMIF($BN$10:$BN$631,$E694,AO$10:AO$631)</f>
        <v>5614.5</v>
      </c>
      <c r="AP694" s="83">
        <f>SUMIF($BN$10:$BN$631,$E694,AP$10:AP$631)</f>
        <v>793.99999999999977</v>
      </c>
      <c r="AQ694" s="108">
        <f>SUMIF($BN$10:$BN$631,$E694,AQ$10:AQ$631)</f>
        <v>398149350</v>
      </c>
      <c r="AR694" s="109">
        <f>SUMIF($BN$10:$BN$631,$E694,AR$10:AR$631)</f>
        <v>0</v>
      </c>
      <c r="AS694" s="109">
        <f>SUMIF($BN$10:$BN$631,$E694,AS$10:AS$631)</f>
        <v>0</v>
      </c>
      <c r="AT694" s="109">
        <f>SUMIF($BN$10:$BN$631,$E694,AT$10:AT$631)</f>
        <v>0</v>
      </c>
      <c r="AU694" s="109">
        <f>SUMIF($BN$10:$BN$631,$E694,AU$10:AU$631)</f>
        <v>42424650</v>
      </c>
      <c r="AV694" s="109">
        <f>SUMIF($BN$10:$BN$631,$E694,AV$10:AV$631)</f>
        <v>355724700</v>
      </c>
      <c r="AW694" s="109">
        <f>SUMIF($BN$10:$BN$631,$E694,AW$10:AW$631)</f>
        <v>0</v>
      </c>
      <c r="AX694" s="109">
        <f>SUMIF($BN$10:$BN$631,$E694,AX$10:AX$631)</f>
        <v>0</v>
      </c>
      <c r="AY694" s="109">
        <f>SUMIF($BN$10:$BN$631,$E694,AY$10:AY$631)</f>
        <v>0</v>
      </c>
      <c r="AZ694" s="109">
        <f>SUMIF($BN$10:$BN$631,$E694,AZ$10:AZ$631)</f>
        <v>0</v>
      </c>
      <c r="BA694" s="109">
        <f>SUMIF($BN$10:$BN$631,$E694,BA$10:BA$631)</f>
        <v>0</v>
      </c>
      <c r="BB694" s="109">
        <f>SUMIF($BN$10:$BN$631,$E694,BB$10:BB$631)</f>
        <v>547651450</v>
      </c>
      <c r="BC694" s="109">
        <f>SUMIF($BN$10:$BN$631,$E694,BC$10:BC$631)</f>
        <v>0</v>
      </c>
      <c r="BD694" s="109">
        <f>SUMIF($BN$10:$BN$631,$E694,BD$10:BD$631)</f>
        <v>0</v>
      </c>
      <c r="BE694" s="109">
        <f>SUMIF($BN$10:$BN$631,$E694,BE$10:BE$631)</f>
        <v>547651450</v>
      </c>
      <c r="BF694" s="109">
        <f>SUMIF($BN$10:$BN$631,$E694,BF$10:BF$631)</f>
        <v>0</v>
      </c>
      <c r="BG694" s="83">
        <f>SUMIF($BN$10:$BN$631,$E694,BG$10:BG$631)</f>
        <v>3562.5</v>
      </c>
      <c r="BH694" s="83">
        <f>SUMIF($BN$10:$BN$631,$E694,BH$10:BH$631)</f>
        <v>8038.2</v>
      </c>
      <c r="BI694" s="78">
        <f>SUMIF($BN$10:$BN$631,$E694,BI$10:BI$631)</f>
        <v>4475.6999999999989</v>
      </c>
      <c r="BJ694" s="111">
        <f t="shared" si="80"/>
        <v>125.63368421052627</v>
      </c>
      <c r="BK694" s="78">
        <f>SUMIF($BN$10:$BN$631,$E694,BK$10:BK$631)</f>
        <v>7882.2</v>
      </c>
      <c r="BL694" s="78">
        <f>SUMIF($BN$10:$BN$631,$E694,BL$10:BL$631)</f>
        <v>4319.6999999999989</v>
      </c>
      <c r="BM694" s="111">
        <f t="shared" si="81"/>
        <v>121.25473684210523</v>
      </c>
      <c r="BN694" s="127">
        <f>(BH694)/COUNTIF($BN$10:$BN$633,E694)</f>
        <v>502.38749999999999</v>
      </c>
      <c r="BO694" s="81">
        <f>(BH694)/COUNTIF($BN$10:$BN$633,E694)</f>
        <v>502.38749999999999</v>
      </c>
      <c r="BP694" s="85">
        <f>(H694+L694+P694+T694+W694+Z694+AI694+AQ694+AY694)/COUNTIF($BN$10:$BN$633,E694)</f>
        <v>45518975</v>
      </c>
    </row>
    <row r="695" spans="5:68" ht="23.25" customHeight="1">
      <c r="E695" s="55" t="s">
        <v>1350</v>
      </c>
      <c r="F695" s="56" t="s">
        <v>1244</v>
      </c>
      <c r="G695" s="83">
        <f>SUMIF($BN$10:$BN$631,$E695,G$10:G$631)</f>
        <v>0</v>
      </c>
      <c r="H695" s="99">
        <f>SUMIF($BN$10:$BN$631,$E695,H$10:H$631)</f>
        <v>0</v>
      </c>
      <c r="I695" s="99">
        <f>SUMIF($BN$10:$BN$631,$E695,I$10:I$631)</f>
        <v>0</v>
      </c>
      <c r="J695" s="99">
        <f>SUMIF($BN$10:$BN$631,$E695,J$10:J$631)</f>
        <v>0</v>
      </c>
      <c r="K695" s="83">
        <f>SUMIF($BN$10:$BN$631,$E695,K$10:K$631)</f>
        <v>0</v>
      </c>
      <c r="L695" s="99">
        <f>SUMIF($BN$10:$BN$631,$E695,L$10:L$631)</f>
        <v>0</v>
      </c>
      <c r="M695" s="99">
        <f>SUMIF($BN$10:$BN$631,$E695,M$10:M$631)</f>
        <v>0</v>
      </c>
      <c r="N695" s="99">
        <f>SUMIF($BN$10:$BN$631,$E695,N$10:N$631)</f>
        <v>0</v>
      </c>
      <c r="O695" s="83">
        <f>SUMIF($BN$10:$BN$631,$E695,O$10:O$631)</f>
        <v>801.39999999999975</v>
      </c>
      <c r="P695" s="99">
        <f>SUMIF($BN$10:$BN$631,$E695,P$10:P$631)</f>
        <v>82143499.999999985</v>
      </c>
      <c r="Q695" s="99">
        <f>SUMIF($BN$10:$BN$631,$E695,Q$10:Q$631)</f>
        <v>0</v>
      </c>
      <c r="R695" s="99">
        <f>SUMIF($BN$10:$BN$631,$E695,R$10:R$631)</f>
        <v>82143500</v>
      </c>
      <c r="S695" s="83">
        <f>SUMIF($BN$10:$BN$631,$E695,S$10:S$631)</f>
        <v>871.5</v>
      </c>
      <c r="T695" s="99">
        <f>SUMIF($BN$10:$BN$631,$E695,T$10:T$631)</f>
        <v>89328750</v>
      </c>
      <c r="U695" s="99">
        <f>SUMIF($BN$10:$BN$631,$E695,U$10:U$631)</f>
        <v>0</v>
      </c>
      <c r="V695" s="99">
        <f>SUMIF($BN$10:$BN$631,$E695,V$10:V$631)</f>
        <v>89328749.99999997</v>
      </c>
      <c r="W695" s="99">
        <f>SUMIF($BN$10:$BN$631,$E695,W$10:W$631)</f>
        <v>0</v>
      </c>
      <c r="X695" s="99">
        <f>SUMIF($BN$10:$BN$631,$E695,X$10:X$631)</f>
        <v>0</v>
      </c>
      <c r="Y695" s="99">
        <f>SUMIF($BN$10:$BN$631,$E695,Y$10:Y$631)</f>
        <v>0</v>
      </c>
      <c r="Z695" s="99">
        <f>SUMIF($BN$10:$BN$631,$E695,Z$10:Z$631)</f>
        <v>0</v>
      </c>
      <c r="AA695" s="99">
        <f>SUMIF($BN$10:$BN$631,$E695,AA$10:AA$631)</f>
        <v>0</v>
      </c>
      <c r="AB695" s="99">
        <f>SUMIF($BN$10:$BN$631,$E695,AB$10:AB$631)</f>
        <v>0</v>
      </c>
      <c r="AC695" s="99">
        <f>SUMIF($BN$10:$BN$631,$E695,AC$10:AC$631)</f>
        <v>2580</v>
      </c>
      <c r="AD695" s="83">
        <f>SUMIF($BN$10:$BN$631,$E695,AD$10:AD$631)</f>
        <v>120</v>
      </c>
      <c r="AE695" s="99">
        <f>SUMIF($BN$10:$BN$631,$E695,AE$10:AE$631)</f>
        <v>0</v>
      </c>
      <c r="AF695" s="83">
        <f>SUMIF($BN$10:$BN$631,$E695,AF$10:AF$631)</f>
        <v>0</v>
      </c>
      <c r="AG695" s="99">
        <f>SUMIF($BN$10:$BN$631,$E695,AG$10:AG$631)</f>
        <v>2580</v>
      </c>
      <c r="AH695" s="83">
        <f>SUMIF($BN$10:$BN$631,$E695,AH$10:AH$631)</f>
        <v>120</v>
      </c>
      <c r="AI695" s="109">
        <f>SUMIF($BN$10:$BN$631,$E695,AI$10:AI$631)</f>
        <v>132775000</v>
      </c>
      <c r="AJ695" s="109">
        <f>SUMIF($BN$10:$BN$631,$E695,AJ$10:AJ$631)</f>
        <v>0</v>
      </c>
      <c r="AK695" s="109">
        <f>SUMIF($BN$10:$BN$631,$E695,AK$10:AK$631)</f>
        <v>49750000</v>
      </c>
      <c r="AL695" s="109">
        <f>SUMIF($BN$10:$BN$631,$E695,AL$10:AL$631)</f>
        <v>83025000</v>
      </c>
      <c r="AM695" s="109">
        <f>SUMIF($BN$10:$BN$631,$E695,AM$10:AM$631)</f>
        <v>0</v>
      </c>
      <c r="AN695" s="83">
        <f>SUMIF($BN$10:$BN$631,$E695,AN$10:AN$631)</f>
        <v>1950</v>
      </c>
      <c r="AO695" s="83">
        <f>SUMIF($BN$10:$BN$631,$E695,AO$10:AO$631)</f>
        <v>5010.3999999999996</v>
      </c>
      <c r="AP695" s="83">
        <f>SUMIF($BN$10:$BN$631,$E695,AP$10:AP$631)</f>
        <v>1012.1999999999999</v>
      </c>
      <c r="AQ695" s="108">
        <f>SUMIF($BN$10:$BN$631,$E695,AQ$10:AQ$631)</f>
        <v>552522900</v>
      </c>
      <c r="AR695" s="109">
        <f>SUMIF($BN$10:$BN$631,$E695,AR$10:AR$631)</f>
        <v>0</v>
      </c>
      <c r="AS695" s="109">
        <f>SUMIF($BN$10:$BN$631,$E695,AS$10:AS$631)</f>
        <v>0</v>
      </c>
      <c r="AT695" s="109">
        <f>SUMIF($BN$10:$BN$631,$E695,AT$10:AT$631)</f>
        <v>0</v>
      </c>
      <c r="AU695" s="109">
        <f>SUMIF($BN$10:$BN$631,$E695,AU$10:AU$631)</f>
        <v>390923350</v>
      </c>
      <c r="AV695" s="109">
        <f>SUMIF($BN$10:$BN$631,$E695,AV$10:AV$631)</f>
        <v>161599550</v>
      </c>
      <c r="AW695" s="109">
        <f>SUMIF($BN$10:$BN$631,$E695,AW$10:AW$631)</f>
        <v>0</v>
      </c>
      <c r="AX695" s="109">
        <f>SUMIF($BN$10:$BN$631,$E695,AX$10:AX$631)</f>
        <v>0</v>
      </c>
      <c r="AY695" s="109">
        <f>SUMIF($BN$10:$BN$631,$E695,AY$10:AY$631)</f>
        <v>10000000</v>
      </c>
      <c r="AZ695" s="109">
        <f>SUMIF($BN$10:$BN$631,$E695,AZ$10:AZ$631)</f>
        <v>0</v>
      </c>
      <c r="BA695" s="109">
        <f>SUMIF($BN$10:$BN$631,$E695,BA$10:BA$631)</f>
        <v>10000000</v>
      </c>
      <c r="BB695" s="109">
        <f>SUMIF($BN$10:$BN$631,$E695,BB$10:BB$631)</f>
        <v>343953300</v>
      </c>
      <c r="BC695" s="109">
        <f>SUMIF($BN$10:$BN$631,$E695,BC$10:BC$631)</f>
        <v>0</v>
      </c>
      <c r="BD695" s="109">
        <f>SUMIF($BN$10:$BN$631,$E695,BD$10:BD$631)</f>
        <v>0</v>
      </c>
      <c r="BE695" s="109">
        <f>SUMIF($BN$10:$BN$631,$E695,BE$10:BE$631)</f>
        <v>343953300</v>
      </c>
      <c r="BF695" s="109">
        <f>SUMIF($BN$10:$BN$631,$E695,BF$10:BF$631)</f>
        <v>0</v>
      </c>
      <c r="BG695" s="83">
        <f>SUMIF($BN$10:$BN$631,$E695,BG$10:BG$631)</f>
        <v>1950</v>
      </c>
      <c r="BH695" s="83">
        <f>SUMIF($BN$10:$BN$631,$E695,BH$10:BH$631)</f>
        <v>7815.5</v>
      </c>
      <c r="BI695" s="78">
        <f>SUMIF($BN$10:$BN$631,$E695,BI$10:BI$631)</f>
        <v>5865.5</v>
      </c>
      <c r="BJ695" s="111">
        <f t="shared" si="80"/>
        <v>300.79487179487182</v>
      </c>
      <c r="BK695" s="78">
        <f>SUMIF($BN$10:$BN$631,$E695,BK$10:BK$631)</f>
        <v>7695.5</v>
      </c>
      <c r="BL695" s="78">
        <f>SUMIF($BN$10:$BN$631,$E695,BL$10:BL$631)</f>
        <v>5745.5</v>
      </c>
      <c r="BM695" s="111">
        <f t="shared" si="81"/>
        <v>294.64102564102564</v>
      </c>
      <c r="BN695" s="127">
        <f>(BH695)/COUNTIF($BN$10:$BN$633,E695)</f>
        <v>868.38888888888891</v>
      </c>
      <c r="BO695" s="81">
        <f>(BH695)/COUNTIF($BN$10:$BN$633,E695)</f>
        <v>868.38888888888891</v>
      </c>
      <c r="BP695" s="85">
        <f>(H695+L695+P695+T695+W695+Z695+AI695+AQ695+AY695)/COUNTIF($BN$10:$BN$633,E695)</f>
        <v>96307794.444444448</v>
      </c>
    </row>
    <row r="696" spans="5:68" ht="23.25" customHeight="1">
      <c r="E696" s="55" t="s">
        <v>1351</v>
      </c>
      <c r="F696" s="56" t="s">
        <v>1245</v>
      </c>
      <c r="G696" s="83">
        <f>SUMIF($BN$10:$BN$631,$E696,G$10:G$631)</f>
        <v>0</v>
      </c>
      <c r="H696" s="99">
        <f>SUMIF($BN$10:$BN$631,$E696,H$10:H$631)</f>
        <v>0</v>
      </c>
      <c r="I696" s="99">
        <f>SUMIF($BN$10:$BN$631,$E696,I$10:I$631)</f>
        <v>0</v>
      </c>
      <c r="J696" s="99">
        <f>SUMIF($BN$10:$BN$631,$E696,J$10:J$631)</f>
        <v>0</v>
      </c>
      <c r="K696" s="83">
        <f>SUMIF($BN$10:$BN$631,$E696,K$10:K$631)</f>
        <v>0</v>
      </c>
      <c r="L696" s="99">
        <f>SUMIF($BN$10:$BN$631,$E696,L$10:L$631)</f>
        <v>0</v>
      </c>
      <c r="M696" s="99">
        <f>SUMIF($BN$10:$BN$631,$E696,M$10:M$631)</f>
        <v>0</v>
      </c>
      <c r="N696" s="99">
        <f>SUMIF($BN$10:$BN$631,$E696,N$10:N$631)</f>
        <v>0</v>
      </c>
      <c r="O696" s="83">
        <f>SUMIF($BN$10:$BN$631,$E696,O$10:O$631)</f>
        <v>317.09999999999997</v>
      </c>
      <c r="P696" s="99">
        <f>SUMIF($BN$10:$BN$631,$E696,P$10:P$631)</f>
        <v>32502750</v>
      </c>
      <c r="Q696" s="99">
        <f>SUMIF($BN$10:$BN$631,$E696,Q$10:Q$631)</f>
        <v>0</v>
      </c>
      <c r="R696" s="99">
        <f>SUMIF($BN$10:$BN$631,$E696,R$10:R$631)</f>
        <v>32502750</v>
      </c>
      <c r="S696" s="83">
        <f>SUMIF($BN$10:$BN$631,$E696,S$10:S$631)</f>
        <v>340.4</v>
      </c>
      <c r="T696" s="99">
        <f>SUMIF($BN$10:$BN$631,$E696,T$10:T$631)</f>
        <v>34891000</v>
      </c>
      <c r="U696" s="99">
        <f>SUMIF($BN$10:$BN$631,$E696,U$10:U$631)</f>
        <v>0</v>
      </c>
      <c r="V696" s="99">
        <f>SUMIF($BN$10:$BN$631,$E696,V$10:V$631)</f>
        <v>34891000</v>
      </c>
      <c r="W696" s="99">
        <f>SUMIF($BN$10:$BN$631,$E696,W$10:W$631)</f>
        <v>0</v>
      </c>
      <c r="X696" s="99">
        <f>SUMIF($BN$10:$BN$631,$E696,X$10:X$631)</f>
        <v>0</v>
      </c>
      <c r="Y696" s="99">
        <f>SUMIF($BN$10:$BN$631,$E696,Y$10:Y$631)</f>
        <v>0</v>
      </c>
      <c r="Z696" s="99">
        <f>SUMIF($BN$10:$BN$631,$E696,Z$10:Z$631)</f>
        <v>0</v>
      </c>
      <c r="AA696" s="99">
        <f>SUMIF($BN$10:$BN$631,$E696,AA$10:AA$631)</f>
        <v>0</v>
      </c>
      <c r="AB696" s="99">
        <f>SUMIF($BN$10:$BN$631,$E696,AB$10:AB$631)</f>
        <v>0</v>
      </c>
      <c r="AC696" s="99">
        <f>SUMIF($BN$10:$BN$631,$E696,AC$10:AC$631)</f>
        <v>1680</v>
      </c>
      <c r="AD696" s="83">
        <f>SUMIF($BN$10:$BN$631,$E696,AD$10:AD$631)</f>
        <v>77</v>
      </c>
      <c r="AE696" s="99">
        <f>SUMIF($BN$10:$BN$631,$E696,AE$10:AE$631)</f>
        <v>0</v>
      </c>
      <c r="AF696" s="83">
        <f>SUMIF($BN$10:$BN$631,$E696,AF$10:AF$631)</f>
        <v>0</v>
      </c>
      <c r="AG696" s="99">
        <f>SUMIF($BN$10:$BN$631,$E696,AG$10:AG$631)</f>
        <v>1680</v>
      </c>
      <c r="AH696" s="83">
        <f>SUMIF($BN$10:$BN$631,$E696,AH$10:AH$631)</f>
        <v>77</v>
      </c>
      <c r="AI696" s="109">
        <f>SUMIF($BN$10:$BN$631,$E696,AI$10:AI$631)</f>
        <v>86925000</v>
      </c>
      <c r="AJ696" s="109">
        <f>SUMIF($BN$10:$BN$631,$E696,AJ$10:AJ$631)</f>
        <v>0</v>
      </c>
      <c r="AK696" s="109">
        <f>SUMIF($BN$10:$BN$631,$E696,AK$10:AK$631)</f>
        <v>34225000</v>
      </c>
      <c r="AL696" s="109">
        <f>SUMIF($BN$10:$BN$631,$E696,AL$10:AL$631)</f>
        <v>52700000</v>
      </c>
      <c r="AM696" s="109">
        <f>SUMIF($BN$10:$BN$631,$E696,AM$10:AM$631)</f>
        <v>0</v>
      </c>
      <c r="AN696" s="83">
        <f>SUMIF($BN$10:$BN$631,$E696,AN$10:AN$631)</f>
        <v>1500</v>
      </c>
      <c r="AO696" s="83">
        <f>SUMIF($BN$10:$BN$631,$E696,AO$10:AO$631)</f>
        <v>3133.1</v>
      </c>
      <c r="AP696" s="83">
        <f>SUMIF($BN$10:$BN$631,$E696,AP$10:AP$631)</f>
        <v>1015.9</v>
      </c>
      <c r="AQ696" s="108">
        <f>SUMIF($BN$10:$BN$631,$E696,AQ$10:AQ$631)</f>
        <v>351262400</v>
      </c>
      <c r="AR696" s="109">
        <f>SUMIF($BN$10:$BN$631,$E696,AR$10:AR$631)</f>
        <v>0</v>
      </c>
      <c r="AS696" s="109">
        <f>SUMIF($BN$10:$BN$631,$E696,AS$10:AS$631)</f>
        <v>0</v>
      </c>
      <c r="AT696" s="109">
        <f>SUMIF($BN$10:$BN$631,$E696,AT$10:AT$631)</f>
        <v>0</v>
      </c>
      <c r="AU696" s="109">
        <f>SUMIF($BN$10:$BN$631,$E696,AU$10:AU$631)</f>
        <v>234890800</v>
      </c>
      <c r="AV696" s="109">
        <f>SUMIF($BN$10:$BN$631,$E696,AV$10:AV$631)</f>
        <v>116371600</v>
      </c>
      <c r="AW696" s="109">
        <f>SUMIF($BN$10:$BN$631,$E696,AW$10:AW$631)</f>
        <v>0</v>
      </c>
      <c r="AX696" s="109">
        <f>SUMIF($BN$10:$BN$631,$E696,AX$10:AX$631)</f>
        <v>0</v>
      </c>
      <c r="AY696" s="109">
        <f>SUMIF($BN$10:$BN$631,$E696,AY$10:AY$631)</f>
        <v>0</v>
      </c>
      <c r="AZ696" s="109">
        <f>SUMIF($BN$10:$BN$631,$E696,AZ$10:AZ$631)</f>
        <v>0</v>
      </c>
      <c r="BA696" s="109">
        <f>SUMIF($BN$10:$BN$631,$E696,BA$10:BA$631)</f>
        <v>0</v>
      </c>
      <c r="BB696" s="109">
        <f>SUMIF($BN$10:$BN$631,$E696,BB$10:BB$631)</f>
        <v>203962600</v>
      </c>
      <c r="BC696" s="109">
        <f>SUMIF($BN$10:$BN$631,$E696,BC$10:BC$631)</f>
        <v>0</v>
      </c>
      <c r="BD696" s="109">
        <f>SUMIF($BN$10:$BN$631,$E696,BD$10:BD$631)</f>
        <v>0</v>
      </c>
      <c r="BE696" s="109">
        <f>SUMIF($BN$10:$BN$631,$E696,BE$10:BE$631)</f>
        <v>203962600</v>
      </c>
      <c r="BF696" s="109">
        <f>SUMIF($BN$10:$BN$631,$E696,BF$10:BF$631)</f>
        <v>0</v>
      </c>
      <c r="BG696" s="83">
        <f>SUMIF($BN$10:$BN$631,$E696,BG$10:BG$631)</f>
        <v>1500</v>
      </c>
      <c r="BH696" s="83">
        <f>SUMIF($BN$10:$BN$631,$E696,BH$10:BH$631)</f>
        <v>4883.4999999999991</v>
      </c>
      <c r="BI696" s="78">
        <f>SUMIF($BN$10:$BN$631,$E696,BI$10:BI$631)</f>
        <v>3383.5</v>
      </c>
      <c r="BJ696" s="111">
        <f t="shared" si="80"/>
        <v>225.56666666666666</v>
      </c>
      <c r="BK696" s="78">
        <f>SUMIF($BN$10:$BN$631,$E696,BK$10:BK$631)</f>
        <v>4806.5</v>
      </c>
      <c r="BL696" s="78">
        <f>SUMIF($BN$10:$BN$631,$E696,BL$10:BL$631)</f>
        <v>3306.5</v>
      </c>
      <c r="BM696" s="111">
        <f t="shared" si="81"/>
        <v>220.43333333333334</v>
      </c>
      <c r="BN696" s="127">
        <f>(BH696)/COUNTIF($BN$10:$BN$633,E696)</f>
        <v>813.91666666666652</v>
      </c>
      <c r="BO696" s="81">
        <f>(BH696)/COUNTIF($BN$10:$BN$633,E696)</f>
        <v>813.91666666666652</v>
      </c>
      <c r="BP696" s="85">
        <f>(H696+L696+P696+T696+W696+Z696+AI696+AQ696+AY696)/COUNTIF($BN$10:$BN$633,E696)</f>
        <v>84263525</v>
      </c>
    </row>
    <row r="697" spans="5:68" ht="23.25" customHeight="1">
      <c r="E697" s="55" t="s">
        <v>1352</v>
      </c>
      <c r="F697" s="56" t="s">
        <v>1246</v>
      </c>
      <c r="G697" s="83">
        <f>SUMIF($BN$10:$BN$631,$E697,G$10:G$631)</f>
        <v>100.1</v>
      </c>
      <c r="H697" s="99">
        <f>SUMIF($BN$10:$BN$631,$E697,H$10:H$631)</f>
        <v>10260250</v>
      </c>
      <c r="I697" s="99">
        <f>SUMIF($BN$10:$BN$631,$E697,I$10:I$631)</f>
        <v>0</v>
      </c>
      <c r="J697" s="99">
        <f>SUMIF($BN$10:$BN$631,$E697,J$10:J$631)</f>
        <v>10260250</v>
      </c>
      <c r="K697" s="83">
        <f>SUMIF($BN$10:$BN$631,$E697,K$10:K$631)</f>
        <v>180.2</v>
      </c>
      <c r="L697" s="99">
        <f>SUMIF($BN$10:$BN$631,$E697,L$10:L$631)</f>
        <v>18470500</v>
      </c>
      <c r="M697" s="99">
        <f>SUMIF($BN$10:$BN$631,$E697,M$10:M$631)</f>
        <v>0</v>
      </c>
      <c r="N697" s="99">
        <f>SUMIF($BN$10:$BN$631,$E697,N$10:N$631)</f>
        <v>18470500</v>
      </c>
      <c r="O697" s="83">
        <f>SUMIF($BN$10:$BN$631,$E697,O$10:O$631)</f>
        <v>598.20000000000005</v>
      </c>
      <c r="P697" s="99">
        <f>SUMIF($BN$10:$BN$631,$E697,P$10:P$631)</f>
        <v>61315500</v>
      </c>
      <c r="Q697" s="99">
        <f>SUMIF($BN$10:$BN$631,$E697,Q$10:Q$631)</f>
        <v>0</v>
      </c>
      <c r="R697" s="99">
        <f>SUMIF($BN$10:$BN$631,$E697,R$10:R$631)</f>
        <v>61315500</v>
      </c>
      <c r="S697" s="83">
        <f>SUMIF($BN$10:$BN$631,$E697,S$10:S$631)</f>
        <v>310.70000000000005</v>
      </c>
      <c r="T697" s="99">
        <f>SUMIF($BN$10:$BN$631,$E697,T$10:T$631)</f>
        <v>31846750</v>
      </c>
      <c r="U697" s="99">
        <f>SUMIF($BN$10:$BN$631,$E697,U$10:U$631)</f>
        <v>0</v>
      </c>
      <c r="V697" s="99">
        <f>SUMIF($BN$10:$BN$631,$E697,V$10:V$631)</f>
        <v>31846750</v>
      </c>
      <c r="W697" s="99">
        <f>SUMIF($BN$10:$BN$631,$E697,W$10:W$631)</f>
        <v>0</v>
      </c>
      <c r="X697" s="99">
        <f>SUMIF($BN$10:$BN$631,$E697,X$10:X$631)</f>
        <v>0</v>
      </c>
      <c r="Y697" s="99">
        <f>SUMIF($BN$10:$BN$631,$E697,Y$10:Y$631)</f>
        <v>0</v>
      </c>
      <c r="Z697" s="99">
        <f>SUMIF($BN$10:$BN$631,$E697,Z$10:Z$631)</f>
        <v>0</v>
      </c>
      <c r="AA697" s="99">
        <f>SUMIF($BN$10:$BN$631,$E697,AA$10:AA$631)</f>
        <v>0</v>
      </c>
      <c r="AB697" s="99">
        <f>SUMIF($BN$10:$BN$631,$E697,AB$10:AB$631)</f>
        <v>0</v>
      </c>
      <c r="AC697" s="99">
        <f>SUMIF($BN$10:$BN$631,$E697,AC$10:AC$631)</f>
        <v>0</v>
      </c>
      <c r="AD697" s="83">
        <f>SUMIF($BN$10:$BN$631,$E697,AD$10:AD$631)</f>
        <v>0</v>
      </c>
      <c r="AE697" s="99">
        <f>SUMIF($BN$10:$BN$631,$E697,AE$10:AE$631)</f>
        <v>0</v>
      </c>
      <c r="AF697" s="83">
        <f>SUMIF($BN$10:$BN$631,$E697,AF$10:AF$631)</f>
        <v>0</v>
      </c>
      <c r="AG697" s="99">
        <f>SUMIF($BN$10:$BN$631,$E697,AG$10:AG$631)</f>
        <v>0</v>
      </c>
      <c r="AH697" s="83">
        <f>SUMIF($BN$10:$BN$631,$E697,AH$10:AH$631)</f>
        <v>0</v>
      </c>
      <c r="AI697" s="109">
        <f>SUMIF($BN$10:$BN$631,$E697,AI$10:AI$631)</f>
        <v>0</v>
      </c>
      <c r="AJ697" s="109">
        <f>SUMIF($BN$10:$BN$631,$E697,AJ$10:AJ$631)</f>
        <v>0</v>
      </c>
      <c r="AK697" s="109">
        <f>SUMIF($BN$10:$BN$631,$E697,AK$10:AK$631)</f>
        <v>0</v>
      </c>
      <c r="AL697" s="109">
        <f>SUMIF($BN$10:$BN$631,$E697,AL$10:AL$631)</f>
        <v>0</v>
      </c>
      <c r="AM697" s="109">
        <f>SUMIF($BN$10:$BN$631,$E697,AM$10:AM$631)</f>
        <v>0</v>
      </c>
      <c r="AN697" s="83">
        <f>SUMIF($BN$10:$BN$631,$E697,AN$10:AN$631)</f>
        <v>1605</v>
      </c>
      <c r="AO697" s="83">
        <f>SUMIF($BN$10:$BN$631,$E697,AO$10:AO$631)</f>
        <v>4311.8</v>
      </c>
      <c r="AP697" s="83">
        <f>SUMIF($BN$10:$BN$631,$E697,AP$10:AP$631)</f>
        <v>631.4</v>
      </c>
      <c r="AQ697" s="108">
        <f>SUMIF($BN$10:$BN$631,$E697,AQ$10:AQ$631)</f>
        <v>431837900</v>
      </c>
      <c r="AR697" s="109">
        <f>SUMIF($BN$10:$BN$631,$E697,AR$10:AR$631)</f>
        <v>0</v>
      </c>
      <c r="AS697" s="109">
        <f>SUMIF($BN$10:$BN$631,$E697,AS$10:AS$631)</f>
        <v>0</v>
      </c>
      <c r="AT697" s="109">
        <f>SUMIF($BN$10:$BN$631,$E697,AT$10:AT$631)</f>
        <v>0</v>
      </c>
      <c r="AU697" s="109">
        <f>SUMIF($BN$10:$BN$631,$E697,AU$10:AU$631)</f>
        <v>0</v>
      </c>
      <c r="AV697" s="109">
        <f>SUMIF($BN$10:$BN$631,$E697,AV$10:AV$631)</f>
        <v>431837900</v>
      </c>
      <c r="AW697" s="109">
        <f>SUMIF($BN$10:$BN$631,$E697,AW$10:AW$631)</f>
        <v>0</v>
      </c>
      <c r="AX697" s="109">
        <f>SUMIF($BN$10:$BN$631,$E697,AX$10:AX$631)</f>
        <v>0</v>
      </c>
      <c r="AY697" s="109">
        <f>SUMIF($BN$10:$BN$631,$E697,AY$10:AY$631)</f>
        <v>0</v>
      </c>
      <c r="AZ697" s="109">
        <f>SUMIF($BN$10:$BN$631,$E697,AZ$10:AZ$631)</f>
        <v>0</v>
      </c>
      <c r="BA697" s="109">
        <f>SUMIF($BN$10:$BN$631,$E697,BA$10:BA$631)</f>
        <v>0</v>
      </c>
      <c r="BB697" s="109">
        <f>SUMIF($BN$10:$BN$631,$E697,BB$10:BB$631)</f>
        <v>482155150</v>
      </c>
      <c r="BC697" s="109">
        <f>SUMIF($BN$10:$BN$631,$E697,BC$10:BC$631)</f>
        <v>0</v>
      </c>
      <c r="BD697" s="109">
        <f>SUMIF($BN$10:$BN$631,$E697,BD$10:BD$631)</f>
        <v>0</v>
      </c>
      <c r="BE697" s="109">
        <f>SUMIF($BN$10:$BN$631,$E697,BE$10:BE$631)</f>
        <v>482155150</v>
      </c>
      <c r="BF697" s="109">
        <f>SUMIF($BN$10:$BN$631,$E697,BF$10:BF$631)</f>
        <v>0</v>
      </c>
      <c r="BG697" s="83">
        <f>SUMIF($BN$10:$BN$631,$E697,BG$10:BG$631)</f>
        <v>1605</v>
      </c>
      <c r="BH697" s="83">
        <f>SUMIF($BN$10:$BN$631,$E697,BH$10:BH$631)</f>
        <v>6132.4</v>
      </c>
      <c r="BI697" s="78">
        <f>SUMIF($BN$10:$BN$631,$E697,BI$10:BI$631)</f>
        <v>4527.3999999999996</v>
      </c>
      <c r="BJ697" s="111">
        <f t="shared" si="80"/>
        <v>282.08099688473516</v>
      </c>
      <c r="BK697" s="78">
        <f>SUMIF($BN$10:$BN$631,$E697,BK$10:BK$631)</f>
        <v>6132.4</v>
      </c>
      <c r="BL697" s="78">
        <f>SUMIF($BN$10:$BN$631,$E697,BL$10:BL$631)</f>
        <v>4527.3999999999996</v>
      </c>
      <c r="BM697" s="111">
        <f t="shared" si="81"/>
        <v>282.08099688473516</v>
      </c>
      <c r="BN697" s="127">
        <f>(BH697)/COUNTIF($BN$10:$BN$633,E697)</f>
        <v>1022.0666666666666</v>
      </c>
      <c r="BO697" s="81">
        <f>(BH697)/COUNTIF($BN$10:$BN$633,E697)</f>
        <v>1022.0666666666666</v>
      </c>
      <c r="BP697" s="85">
        <f>(H697+L697+P697+T697+W697+Z697+AI697+AQ697+AY697)/COUNTIF($BN$10:$BN$633,E697)</f>
        <v>92288483.333333328</v>
      </c>
    </row>
    <row r="698" spans="5:68" ht="23.25" customHeight="1">
      <c r="E698" s="55" t="s">
        <v>1353</v>
      </c>
      <c r="F698" s="56" t="s">
        <v>1247</v>
      </c>
      <c r="G698" s="83">
        <f>SUMIF($BN$10:$BN$631,$E698,G$10:G$631)</f>
        <v>96.5</v>
      </c>
      <c r="H698" s="99">
        <f>SUMIF($BN$10:$BN$631,$E698,H$10:H$631)</f>
        <v>9891250</v>
      </c>
      <c r="I698" s="99">
        <f>SUMIF($BN$10:$BN$631,$E698,I$10:I$631)</f>
        <v>0</v>
      </c>
      <c r="J698" s="99">
        <f>SUMIF($BN$10:$BN$631,$E698,J$10:J$631)</f>
        <v>9891250</v>
      </c>
      <c r="K698" s="83">
        <f>SUMIF($BN$10:$BN$631,$E698,K$10:K$631)</f>
        <v>173.6</v>
      </c>
      <c r="L698" s="99">
        <f>SUMIF($BN$10:$BN$631,$E698,L$10:L$631)</f>
        <v>17794000</v>
      </c>
      <c r="M698" s="99">
        <f>SUMIF($BN$10:$BN$631,$E698,M$10:M$631)</f>
        <v>0</v>
      </c>
      <c r="N698" s="99">
        <f>SUMIF($BN$10:$BN$631,$E698,N$10:N$631)</f>
        <v>17794000</v>
      </c>
      <c r="O698" s="83">
        <f>SUMIF($BN$10:$BN$631,$E698,O$10:O$631)</f>
        <v>639.79999999999984</v>
      </c>
      <c r="P698" s="99">
        <f>SUMIF($BN$10:$BN$631,$E698,P$10:P$631)</f>
        <v>65579499.999999985</v>
      </c>
      <c r="Q698" s="99">
        <f>SUMIF($BN$10:$BN$631,$E698,Q$10:Q$631)</f>
        <v>0</v>
      </c>
      <c r="R698" s="99">
        <f>SUMIF($BN$10:$BN$631,$E698,R$10:R$631)</f>
        <v>65579500</v>
      </c>
      <c r="S698" s="83">
        <f>SUMIF($BN$10:$BN$631,$E698,S$10:S$631)</f>
        <v>598.4</v>
      </c>
      <c r="T698" s="99">
        <f>SUMIF($BN$10:$BN$631,$E698,T$10:T$631)</f>
        <v>61336000</v>
      </c>
      <c r="U698" s="99">
        <f>SUMIF($BN$10:$BN$631,$E698,U$10:U$631)</f>
        <v>0</v>
      </c>
      <c r="V698" s="99">
        <f>SUMIF($BN$10:$BN$631,$E698,V$10:V$631)</f>
        <v>61335999.99999997</v>
      </c>
      <c r="W698" s="99">
        <f>SUMIF($BN$10:$BN$631,$E698,W$10:W$631)</f>
        <v>0</v>
      </c>
      <c r="X698" s="99">
        <f>SUMIF($BN$10:$BN$631,$E698,X$10:X$631)</f>
        <v>0</v>
      </c>
      <c r="Y698" s="99">
        <f>SUMIF($BN$10:$BN$631,$E698,Y$10:Y$631)</f>
        <v>0</v>
      </c>
      <c r="Z698" s="99">
        <f>SUMIF($BN$10:$BN$631,$E698,Z$10:Z$631)</f>
        <v>900000</v>
      </c>
      <c r="AA698" s="99">
        <f>SUMIF($BN$10:$BN$631,$E698,AA$10:AA$631)</f>
        <v>0</v>
      </c>
      <c r="AB698" s="99">
        <f>SUMIF($BN$10:$BN$631,$E698,AB$10:AB$631)</f>
        <v>900000</v>
      </c>
      <c r="AC698" s="99">
        <f>SUMIF($BN$10:$BN$631,$E698,AC$10:AC$631)</f>
        <v>0</v>
      </c>
      <c r="AD698" s="83">
        <f>SUMIF($BN$10:$BN$631,$E698,AD$10:AD$631)</f>
        <v>0</v>
      </c>
      <c r="AE698" s="99">
        <f>SUMIF($BN$10:$BN$631,$E698,AE$10:AE$631)</f>
        <v>0</v>
      </c>
      <c r="AF698" s="83">
        <f>SUMIF($BN$10:$BN$631,$E698,AF$10:AF$631)</f>
        <v>0</v>
      </c>
      <c r="AG698" s="99">
        <f>SUMIF($BN$10:$BN$631,$E698,AG$10:AG$631)</f>
        <v>0</v>
      </c>
      <c r="AH698" s="83">
        <f>SUMIF($BN$10:$BN$631,$E698,AH$10:AH$631)</f>
        <v>0</v>
      </c>
      <c r="AI698" s="109">
        <f>SUMIF($BN$10:$BN$631,$E698,AI$10:AI$631)</f>
        <v>0</v>
      </c>
      <c r="AJ698" s="109">
        <f>SUMIF($BN$10:$BN$631,$E698,AJ$10:AJ$631)</f>
        <v>0</v>
      </c>
      <c r="AK698" s="109">
        <f>SUMIF($BN$10:$BN$631,$E698,AK$10:AK$631)</f>
        <v>0</v>
      </c>
      <c r="AL698" s="109">
        <f>SUMIF($BN$10:$BN$631,$E698,AL$10:AL$631)</f>
        <v>0</v>
      </c>
      <c r="AM698" s="109">
        <f>SUMIF($BN$10:$BN$631,$E698,AM$10:AM$631)</f>
        <v>0</v>
      </c>
      <c r="AN698" s="83">
        <f>SUMIF($BN$10:$BN$631,$E698,AN$10:AN$631)</f>
        <v>1382.5</v>
      </c>
      <c r="AO698" s="83">
        <f>SUMIF($BN$10:$BN$631,$E698,AO$10:AO$631)</f>
        <v>5591.4</v>
      </c>
      <c r="AP698" s="83">
        <f>SUMIF($BN$10:$BN$631,$E698,AP$10:AP$631)</f>
        <v>0</v>
      </c>
      <c r="AQ698" s="108">
        <f>SUMIF($BN$10:$BN$631,$E698,AQ$10:AQ$631)</f>
        <v>514601250</v>
      </c>
      <c r="AR698" s="109">
        <f>SUMIF($BN$10:$BN$631,$E698,AR$10:AR$631)</f>
        <v>0</v>
      </c>
      <c r="AS698" s="109">
        <f>SUMIF($BN$10:$BN$631,$E698,AS$10:AS$631)</f>
        <v>0</v>
      </c>
      <c r="AT698" s="109">
        <f>SUMIF($BN$10:$BN$631,$E698,AT$10:AT$631)</f>
        <v>0</v>
      </c>
      <c r="AU698" s="109">
        <f>SUMIF($BN$10:$BN$631,$E698,AU$10:AU$631)</f>
        <v>189269650</v>
      </c>
      <c r="AV698" s="109">
        <f>SUMIF($BN$10:$BN$631,$E698,AV$10:AV$631)</f>
        <v>325331600</v>
      </c>
      <c r="AW698" s="109">
        <f>SUMIF($BN$10:$BN$631,$E698,AW$10:AW$631)</f>
        <v>0</v>
      </c>
      <c r="AX698" s="109">
        <f>SUMIF($BN$10:$BN$631,$E698,AX$10:AX$631)</f>
        <v>0</v>
      </c>
      <c r="AY698" s="109">
        <f>SUMIF($BN$10:$BN$631,$E698,AY$10:AY$631)</f>
        <v>0</v>
      </c>
      <c r="AZ698" s="109">
        <f>SUMIF($BN$10:$BN$631,$E698,AZ$10:AZ$631)</f>
        <v>0</v>
      </c>
      <c r="BA698" s="109">
        <f>SUMIF($BN$10:$BN$631,$E698,BA$10:BA$631)</f>
        <v>0</v>
      </c>
      <c r="BB698" s="109">
        <f>SUMIF($BN$10:$BN$631,$E698,BB$10:BB$631)</f>
        <v>405361600</v>
      </c>
      <c r="BC698" s="109">
        <f>SUMIF($BN$10:$BN$631,$E698,BC$10:BC$631)</f>
        <v>0</v>
      </c>
      <c r="BD698" s="109">
        <f>SUMIF($BN$10:$BN$631,$E698,BD$10:BD$631)</f>
        <v>0</v>
      </c>
      <c r="BE698" s="109">
        <f>SUMIF($BN$10:$BN$631,$E698,BE$10:BE$631)</f>
        <v>405361600</v>
      </c>
      <c r="BF698" s="109">
        <f>SUMIF($BN$10:$BN$631,$E698,BF$10:BF$631)</f>
        <v>0</v>
      </c>
      <c r="BG698" s="83">
        <f>SUMIF($BN$10:$BN$631,$E698,BG$10:BG$631)</f>
        <v>1382.5</v>
      </c>
      <c r="BH698" s="83">
        <f>SUMIF($BN$10:$BN$631,$E698,BH$10:BH$631)</f>
        <v>7099.6999999999989</v>
      </c>
      <c r="BI698" s="78">
        <f>SUMIF($BN$10:$BN$631,$E698,BI$10:BI$631)</f>
        <v>5717.2000000000007</v>
      </c>
      <c r="BJ698" s="111">
        <f t="shared" si="80"/>
        <v>413.54068716094037</v>
      </c>
      <c r="BK698" s="78">
        <f>SUMIF($BN$10:$BN$631,$E698,BK$10:BK$631)</f>
        <v>7099.6999999999989</v>
      </c>
      <c r="BL698" s="78">
        <f>SUMIF($BN$10:$BN$631,$E698,BL$10:BL$631)</f>
        <v>5717.2000000000007</v>
      </c>
      <c r="BM698" s="111">
        <f t="shared" si="81"/>
        <v>413.54068716094037</v>
      </c>
      <c r="BN698" s="127">
        <f>(BH698)/COUNTIF($BN$10:$BN$633,E698)</f>
        <v>1419.9399999999998</v>
      </c>
      <c r="BO698" s="81">
        <f>(BH698)/COUNTIF($BN$10:$BN$633,E698)</f>
        <v>1419.9399999999998</v>
      </c>
      <c r="BP698" s="85">
        <f>(H698+L698+P698+T698+W698+Z698+AI698+AQ698+AY698)/COUNTIF($BN$10:$BN$633,E698)</f>
        <v>134020400</v>
      </c>
    </row>
    <row r="699" spans="5:68" ht="23.25" customHeight="1">
      <c r="E699" s="55" t="s">
        <v>1354</v>
      </c>
      <c r="F699" s="56" t="s">
        <v>1248</v>
      </c>
      <c r="G699" s="83">
        <f>SUMIF($BN$10:$BN$631,$E699,G$10:G$631)</f>
        <v>47.8</v>
      </c>
      <c r="H699" s="99">
        <f>SUMIF($BN$10:$BN$631,$E699,H$10:H$631)</f>
        <v>4899500</v>
      </c>
      <c r="I699" s="99">
        <f>SUMIF($BN$10:$BN$631,$E699,I$10:I$631)</f>
        <v>0</v>
      </c>
      <c r="J699" s="99">
        <f>SUMIF($BN$10:$BN$631,$E699,J$10:J$631)</f>
        <v>4899500</v>
      </c>
      <c r="K699" s="83">
        <f>SUMIF($BN$10:$BN$631,$E699,K$10:K$631)</f>
        <v>66.699999999999989</v>
      </c>
      <c r="L699" s="99">
        <f>SUMIF($BN$10:$BN$631,$E699,L$10:L$631)</f>
        <v>6836750</v>
      </c>
      <c r="M699" s="99">
        <f>SUMIF($BN$10:$BN$631,$E699,M$10:M$631)</f>
        <v>0</v>
      </c>
      <c r="N699" s="99">
        <f>SUMIF($BN$10:$BN$631,$E699,N$10:N$631)</f>
        <v>6836750</v>
      </c>
      <c r="O699" s="83">
        <f>SUMIF($BN$10:$BN$631,$E699,O$10:O$631)</f>
        <v>499.9</v>
      </c>
      <c r="P699" s="99">
        <f>SUMIF($BN$10:$BN$631,$E699,P$10:P$631)</f>
        <v>51239750</v>
      </c>
      <c r="Q699" s="99">
        <f>SUMIF($BN$10:$BN$631,$E699,Q$10:Q$631)</f>
        <v>0</v>
      </c>
      <c r="R699" s="99">
        <f>SUMIF($BN$10:$BN$631,$E699,R$10:R$631)</f>
        <v>51239750</v>
      </c>
      <c r="S699" s="83">
        <f>SUMIF($BN$10:$BN$631,$E699,S$10:S$631)</f>
        <v>411.1</v>
      </c>
      <c r="T699" s="99">
        <f>SUMIF($BN$10:$BN$631,$E699,T$10:T$631)</f>
        <v>42137750</v>
      </c>
      <c r="U699" s="99">
        <f>SUMIF($BN$10:$BN$631,$E699,U$10:U$631)</f>
        <v>0</v>
      </c>
      <c r="V699" s="99">
        <f>SUMIF($BN$10:$BN$631,$E699,V$10:V$631)</f>
        <v>42137750</v>
      </c>
      <c r="W699" s="99">
        <f>SUMIF($BN$10:$BN$631,$E699,W$10:W$631)</f>
        <v>0</v>
      </c>
      <c r="X699" s="99">
        <f>SUMIF($BN$10:$BN$631,$E699,X$10:X$631)</f>
        <v>0</v>
      </c>
      <c r="Y699" s="99">
        <f>SUMIF($BN$10:$BN$631,$E699,Y$10:Y$631)</f>
        <v>0</v>
      </c>
      <c r="Z699" s="99">
        <f>SUMIF($BN$10:$BN$631,$E699,Z$10:Z$631)</f>
        <v>4148000</v>
      </c>
      <c r="AA699" s="99">
        <f>SUMIF($BN$10:$BN$631,$E699,AA$10:AA$631)</f>
        <v>0</v>
      </c>
      <c r="AB699" s="99">
        <f>SUMIF($BN$10:$BN$631,$E699,AB$10:AB$631)</f>
        <v>4148000</v>
      </c>
      <c r="AC699" s="99">
        <f>SUMIF($BN$10:$BN$631,$E699,AC$10:AC$631)</f>
        <v>0</v>
      </c>
      <c r="AD699" s="83">
        <f>SUMIF($BN$10:$BN$631,$E699,AD$10:AD$631)</f>
        <v>0</v>
      </c>
      <c r="AE699" s="99">
        <f>SUMIF($BN$10:$BN$631,$E699,AE$10:AE$631)</f>
        <v>0</v>
      </c>
      <c r="AF699" s="83">
        <f>SUMIF($BN$10:$BN$631,$E699,AF$10:AF$631)</f>
        <v>0</v>
      </c>
      <c r="AG699" s="99">
        <f>SUMIF($BN$10:$BN$631,$E699,AG$10:AG$631)</f>
        <v>0</v>
      </c>
      <c r="AH699" s="83">
        <f>SUMIF($BN$10:$BN$631,$E699,AH$10:AH$631)</f>
        <v>0</v>
      </c>
      <c r="AI699" s="109">
        <f>SUMIF($BN$10:$BN$631,$E699,AI$10:AI$631)</f>
        <v>0</v>
      </c>
      <c r="AJ699" s="109">
        <f>SUMIF($BN$10:$BN$631,$E699,AJ$10:AJ$631)</f>
        <v>0</v>
      </c>
      <c r="AK699" s="109">
        <f>SUMIF($BN$10:$BN$631,$E699,AK$10:AK$631)</f>
        <v>0</v>
      </c>
      <c r="AL699" s="109">
        <f>SUMIF($BN$10:$BN$631,$E699,AL$10:AL$631)</f>
        <v>0</v>
      </c>
      <c r="AM699" s="109">
        <f>SUMIF($BN$10:$BN$631,$E699,AM$10:AM$631)</f>
        <v>0</v>
      </c>
      <c r="AN699" s="83">
        <f>SUMIF($BN$10:$BN$631,$E699,AN$10:AN$631)</f>
        <v>2015</v>
      </c>
      <c r="AO699" s="83">
        <f>SUMIF($BN$10:$BN$631,$E699,AO$10:AO$631)</f>
        <v>3472.7</v>
      </c>
      <c r="AP699" s="83">
        <f>SUMIF($BN$10:$BN$631,$E699,AP$10:AP$631)</f>
        <v>0</v>
      </c>
      <c r="AQ699" s="108">
        <f>SUMIF($BN$10:$BN$631,$E699,AQ$10:AQ$631)</f>
        <v>208973750</v>
      </c>
      <c r="AR699" s="109">
        <f>SUMIF($BN$10:$BN$631,$E699,AR$10:AR$631)</f>
        <v>0</v>
      </c>
      <c r="AS699" s="109">
        <f>SUMIF($BN$10:$BN$631,$E699,AS$10:AS$631)</f>
        <v>0</v>
      </c>
      <c r="AT699" s="109">
        <f>SUMIF($BN$10:$BN$631,$E699,AT$10:AT$631)</f>
        <v>0</v>
      </c>
      <c r="AU699" s="109">
        <f>SUMIF($BN$10:$BN$631,$E699,AU$10:AU$631)</f>
        <v>45894800</v>
      </c>
      <c r="AV699" s="109">
        <f>SUMIF($BN$10:$BN$631,$E699,AV$10:AV$631)</f>
        <v>163078950</v>
      </c>
      <c r="AW699" s="109">
        <f>SUMIF($BN$10:$BN$631,$E699,AW$10:AW$631)</f>
        <v>0</v>
      </c>
      <c r="AX699" s="109">
        <f>SUMIF($BN$10:$BN$631,$E699,AX$10:AX$631)</f>
        <v>0</v>
      </c>
      <c r="AY699" s="109">
        <f>SUMIF($BN$10:$BN$631,$E699,AY$10:AY$631)</f>
        <v>0</v>
      </c>
      <c r="AZ699" s="109">
        <f>SUMIF($BN$10:$BN$631,$E699,AZ$10:AZ$631)</f>
        <v>0</v>
      </c>
      <c r="BA699" s="109">
        <f>SUMIF($BN$10:$BN$631,$E699,BA$10:BA$631)</f>
        <v>0</v>
      </c>
      <c r="BB699" s="109">
        <f>SUMIF($BN$10:$BN$631,$E699,BB$10:BB$631)</f>
        <v>216201450</v>
      </c>
      <c r="BC699" s="109">
        <f>SUMIF($BN$10:$BN$631,$E699,BC$10:BC$631)</f>
        <v>0</v>
      </c>
      <c r="BD699" s="109">
        <f>SUMIF($BN$10:$BN$631,$E699,BD$10:BD$631)</f>
        <v>0</v>
      </c>
      <c r="BE699" s="109">
        <f>SUMIF($BN$10:$BN$631,$E699,BE$10:BE$631)</f>
        <v>216201450</v>
      </c>
      <c r="BF699" s="109">
        <f>SUMIF($BN$10:$BN$631,$E699,BF$10:BF$631)</f>
        <v>0</v>
      </c>
      <c r="BG699" s="83">
        <f>SUMIF($BN$10:$BN$631,$E699,BG$10:BG$631)</f>
        <v>2015</v>
      </c>
      <c r="BH699" s="83">
        <f>SUMIF($BN$10:$BN$631,$E699,BH$10:BH$631)</f>
        <v>4498.2</v>
      </c>
      <c r="BI699" s="78">
        <f>SUMIF($BN$10:$BN$631,$E699,BI$10:BI$631)</f>
        <v>2483.1999999999998</v>
      </c>
      <c r="BJ699" s="111">
        <f t="shared" si="80"/>
        <v>123.23573200992554</v>
      </c>
      <c r="BK699" s="78">
        <f>SUMIF($BN$10:$BN$631,$E699,BK$10:BK$631)</f>
        <v>4498.2</v>
      </c>
      <c r="BL699" s="78">
        <f>SUMIF($BN$10:$BN$631,$E699,BL$10:BL$631)</f>
        <v>2483.1999999999998</v>
      </c>
      <c r="BM699" s="111">
        <f t="shared" si="81"/>
        <v>123.23573200992554</v>
      </c>
      <c r="BN699" s="127">
        <f>(BH699)/COUNTIF($BN$10:$BN$633,E699)</f>
        <v>562.27499999999998</v>
      </c>
      <c r="BO699" s="81">
        <f>(BH699)/COUNTIF($BN$10:$BN$633,E699)</f>
        <v>562.27499999999998</v>
      </c>
      <c r="BP699" s="85">
        <f>(H699+L699+P699+T699+W699+Z699+AI699+AQ699+AY699)/COUNTIF($BN$10:$BN$633,E699)</f>
        <v>39779437.5</v>
      </c>
    </row>
    <row r="700" spans="5:68" ht="23.25" customHeight="1">
      <c r="E700" s="55" t="s">
        <v>1355</v>
      </c>
      <c r="F700" s="56" t="s">
        <v>1249</v>
      </c>
      <c r="G700" s="83">
        <f>SUMIF($BN$10:$BN$631,$E700,G$10:G$631)</f>
        <v>49.5</v>
      </c>
      <c r="H700" s="99">
        <f>SUMIF($BN$10:$BN$631,$E700,H$10:H$631)</f>
        <v>5073750</v>
      </c>
      <c r="I700" s="99">
        <f>SUMIF($BN$10:$BN$631,$E700,I$10:I$631)</f>
        <v>0</v>
      </c>
      <c r="J700" s="99">
        <f>SUMIF($BN$10:$BN$631,$E700,J$10:J$631)</f>
        <v>5073750</v>
      </c>
      <c r="K700" s="83">
        <f>SUMIF($BN$10:$BN$631,$E700,K$10:K$631)</f>
        <v>37.1</v>
      </c>
      <c r="L700" s="99">
        <f>SUMIF($BN$10:$BN$631,$E700,L$10:L$631)</f>
        <v>3802750</v>
      </c>
      <c r="M700" s="99">
        <f>SUMIF($BN$10:$BN$631,$E700,M$10:M$631)</f>
        <v>0</v>
      </c>
      <c r="N700" s="99">
        <f>SUMIF($BN$10:$BN$631,$E700,N$10:N$631)</f>
        <v>3802750</v>
      </c>
      <c r="O700" s="83">
        <f>SUMIF($BN$10:$BN$631,$E700,O$10:O$631)</f>
        <v>892.89999999999975</v>
      </c>
      <c r="P700" s="99">
        <f>SUMIF($BN$10:$BN$631,$E700,P$10:P$631)</f>
        <v>91522250</v>
      </c>
      <c r="Q700" s="99">
        <f>SUMIF($BN$10:$BN$631,$E700,Q$10:Q$631)</f>
        <v>0</v>
      </c>
      <c r="R700" s="99">
        <f>SUMIF($BN$10:$BN$631,$E700,R$10:R$631)</f>
        <v>91522250</v>
      </c>
      <c r="S700" s="83">
        <f>SUMIF($BN$10:$BN$631,$E700,S$10:S$631)</f>
        <v>1139.3999999999999</v>
      </c>
      <c r="T700" s="99">
        <f>SUMIF($BN$10:$BN$631,$E700,T$10:T$631)</f>
        <v>116788499.99999999</v>
      </c>
      <c r="U700" s="99">
        <f>SUMIF($BN$10:$BN$631,$E700,U$10:U$631)</f>
        <v>0</v>
      </c>
      <c r="V700" s="99">
        <f>SUMIF($BN$10:$BN$631,$E700,V$10:V$631)</f>
        <v>116788499.99999997</v>
      </c>
      <c r="W700" s="99">
        <f>SUMIF($BN$10:$BN$631,$E700,W$10:W$631)</f>
        <v>0</v>
      </c>
      <c r="X700" s="99">
        <f>SUMIF($BN$10:$BN$631,$E700,X$10:X$631)</f>
        <v>0</v>
      </c>
      <c r="Y700" s="99">
        <f>SUMIF($BN$10:$BN$631,$E700,Y$10:Y$631)</f>
        <v>0</v>
      </c>
      <c r="Z700" s="99">
        <f>SUMIF($BN$10:$BN$631,$E700,Z$10:Z$631)</f>
        <v>0</v>
      </c>
      <c r="AA700" s="99">
        <f>SUMIF($BN$10:$BN$631,$E700,AA$10:AA$631)</f>
        <v>0</v>
      </c>
      <c r="AB700" s="99">
        <f>SUMIF($BN$10:$BN$631,$E700,AB$10:AB$631)</f>
        <v>0</v>
      </c>
      <c r="AC700" s="99">
        <f>SUMIF($BN$10:$BN$631,$E700,AC$10:AC$631)</f>
        <v>840</v>
      </c>
      <c r="AD700" s="83">
        <f>SUMIF($BN$10:$BN$631,$E700,AD$10:AD$631)</f>
        <v>42</v>
      </c>
      <c r="AE700" s="99">
        <f>SUMIF($BN$10:$BN$631,$E700,AE$10:AE$631)</f>
        <v>0</v>
      </c>
      <c r="AF700" s="83">
        <f>SUMIF($BN$10:$BN$631,$E700,AF$10:AF$631)</f>
        <v>0</v>
      </c>
      <c r="AG700" s="99">
        <f>SUMIF($BN$10:$BN$631,$E700,AG$10:AG$631)</f>
        <v>840</v>
      </c>
      <c r="AH700" s="83">
        <f>SUMIF($BN$10:$BN$631,$E700,AH$10:AH$631)</f>
        <v>42</v>
      </c>
      <c r="AI700" s="109">
        <f>SUMIF($BN$10:$BN$631,$E700,AI$10:AI$631)</f>
        <v>44100000</v>
      </c>
      <c r="AJ700" s="109">
        <f>SUMIF($BN$10:$BN$631,$E700,AJ$10:AJ$631)</f>
        <v>0</v>
      </c>
      <c r="AK700" s="109">
        <f>SUMIF($BN$10:$BN$631,$E700,AK$10:AK$631)</f>
        <v>0</v>
      </c>
      <c r="AL700" s="109">
        <f>SUMIF($BN$10:$BN$631,$E700,AL$10:AL$631)</f>
        <v>44100000</v>
      </c>
      <c r="AM700" s="109">
        <f>SUMIF($BN$10:$BN$631,$E700,AM$10:AM$631)</f>
        <v>0</v>
      </c>
      <c r="AN700" s="83">
        <f>SUMIF($BN$10:$BN$631,$E700,AN$10:AN$631)</f>
        <v>1656.25</v>
      </c>
      <c r="AO700" s="83">
        <f>SUMIF($BN$10:$BN$631,$E700,AO$10:AO$631)</f>
        <v>6233.2</v>
      </c>
      <c r="AP700" s="83">
        <f>SUMIF($BN$10:$BN$631,$E700,AP$10:AP$631)</f>
        <v>0</v>
      </c>
      <c r="AQ700" s="108">
        <f>SUMIF($BN$10:$BN$631,$E700,AQ$10:AQ$631)</f>
        <v>589854925</v>
      </c>
      <c r="AR700" s="109">
        <f>SUMIF($BN$10:$BN$631,$E700,AR$10:AR$631)</f>
        <v>0</v>
      </c>
      <c r="AS700" s="109">
        <f>SUMIF($BN$10:$BN$631,$E700,AS$10:AS$631)</f>
        <v>0</v>
      </c>
      <c r="AT700" s="109">
        <f>SUMIF($BN$10:$BN$631,$E700,AT$10:AT$631)</f>
        <v>0</v>
      </c>
      <c r="AU700" s="109">
        <f>SUMIF($BN$10:$BN$631,$E700,AU$10:AU$631)</f>
        <v>425239600</v>
      </c>
      <c r="AV700" s="109">
        <f>SUMIF($BN$10:$BN$631,$E700,AV$10:AV$631)</f>
        <v>164615325</v>
      </c>
      <c r="AW700" s="109">
        <f>SUMIF($BN$10:$BN$631,$E700,AW$10:AW$631)</f>
        <v>0</v>
      </c>
      <c r="AX700" s="109">
        <f>SUMIF($BN$10:$BN$631,$E700,AX$10:AX$631)</f>
        <v>0</v>
      </c>
      <c r="AY700" s="109">
        <f>SUMIF($BN$10:$BN$631,$E700,AY$10:AY$631)</f>
        <v>0</v>
      </c>
      <c r="AZ700" s="109">
        <f>SUMIF($BN$10:$BN$631,$E700,AZ$10:AZ$631)</f>
        <v>0</v>
      </c>
      <c r="BA700" s="109">
        <f>SUMIF($BN$10:$BN$631,$E700,BA$10:BA$631)</f>
        <v>0</v>
      </c>
      <c r="BB700" s="109">
        <f>SUMIF($BN$10:$BN$631,$E700,BB$10:BB$631)</f>
        <v>329306575</v>
      </c>
      <c r="BC700" s="109">
        <f>SUMIF($BN$10:$BN$631,$E700,BC$10:BC$631)</f>
        <v>0</v>
      </c>
      <c r="BD700" s="109">
        <f>SUMIF($BN$10:$BN$631,$E700,BD$10:BD$631)</f>
        <v>0</v>
      </c>
      <c r="BE700" s="109">
        <f>SUMIF($BN$10:$BN$631,$E700,BE$10:BE$631)</f>
        <v>329306575</v>
      </c>
      <c r="BF700" s="109">
        <f>SUMIF($BN$10:$BN$631,$E700,BF$10:BF$631)</f>
        <v>0</v>
      </c>
      <c r="BG700" s="83">
        <f>SUMIF($BN$10:$BN$631,$E700,BG$10:BG$631)</f>
        <v>1656.25</v>
      </c>
      <c r="BH700" s="83">
        <f>SUMIF($BN$10:$BN$631,$E700,BH$10:BH$631)</f>
        <v>8394.1</v>
      </c>
      <c r="BI700" s="78">
        <f>SUMIF($BN$10:$BN$631,$E700,BI$10:BI$631)</f>
        <v>6737.8499999999995</v>
      </c>
      <c r="BJ700" s="111">
        <f t="shared" si="80"/>
        <v>406.81358490566038</v>
      </c>
      <c r="BK700" s="78">
        <f>SUMIF($BN$10:$BN$631,$E700,BK$10:BK$631)</f>
        <v>8352.1</v>
      </c>
      <c r="BL700" s="78">
        <f>SUMIF($BN$10:$BN$631,$E700,BL$10:BL$631)</f>
        <v>6695.8499999999995</v>
      </c>
      <c r="BM700" s="111">
        <f t="shared" si="81"/>
        <v>404.27773584905651</v>
      </c>
      <c r="BN700" s="127">
        <f>(BH700)/COUNTIF($BN$10:$BN$633,E700)</f>
        <v>932.67777777777781</v>
      </c>
      <c r="BO700" s="81">
        <f>(BH700)/COUNTIF($BN$10:$BN$633,E700)</f>
        <v>932.67777777777781</v>
      </c>
      <c r="BP700" s="85">
        <f>(H700+L700+P700+T700+W700+Z700+AI700+AQ700+AY700)/COUNTIF($BN$10:$BN$633,E700)</f>
        <v>94571352.777777776</v>
      </c>
    </row>
    <row r="701" spans="5:68" ht="23.25" customHeight="1">
      <c r="E701" s="55" t="s">
        <v>1356</v>
      </c>
      <c r="F701" s="56" t="s">
        <v>1250</v>
      </c>
      <c r="G701" s="83">
        <f>SUMIF($BN$10:$BN$631,$E701,G$10:G$631)</f>
        <v>51.3</v>
      </c>
      <c r="H701" s="99">
        <f>SUMIF($BN$10:$BN$631,$E701,H$10:H$631)</f>
        <v>5258250</v>
      </c>
      <c r="I701" s="99">
        <f>SUMIF($BN$10:$BN$631,$E701,I$10:I$631)</f>
        <v>0</v>
      </c>
      <c r="J701" s="99">
        <f>SUMIF($BN$10:$BN$631,$E701,J$10:J$631)</f>
        <v>5258250</v>
      </c>
      <c r="K701" s="83">
        <f>SUMIF($BN$10:$BN$631,$E701,K$10:K$631)</f>
        <v>0</v>
      </c>
      <c r="L701" s="99">
        <f>SUMIF($BN$10:$BN$631,$E701,L$10:L$631)</f>
        <v>0</v>
      </c>
      <c r="M701" s="99">
        <f>SUMIF($BN$10:$BN$631,$E701,M$10:M$631)</f>
        <v>0</v>
      </c>
      <c r="N701" s="99">
        <f>SUMIF($BN$10:$BN$631,$E701,N$10:N$631)</f>
        <v>0</v>
      </c>
      <c r="O701" s="83">
        <f>SUMIF($BN$10:$BN$631,$E701,O$10:O$631)</f>
        <v>90.9</v>
      </c>
      <c r="P701" s="99">
        <f>SUMIF($BN$10:$BN$631,$E701,P$10:P$631)</f>
        <v>9317250</v>
      </c>
      <c r="Q701" s="99">
        <f>SUMIF($BN$10:$BN$631,$E701,Q$10:Q$631)</f>
        <v>0</v>
      </c>
      <c r="R701" s="99">
        <f>SUMIF($BN$10:$BN$631,$E701,R$10:R$631)</f>
        <v>9317250</v>
      </c>
      <c r="S701" s="83">
        <f>SUMIF($BN$10:$BN$631,$E701,S$10:S$631)</f>
        <v>151.19999999999999</v>
      </c>
      <c r="T701" s="99">
        <f>SUMIF($BN$10:$BN$631,$E701,T$10:T$631)</f>
        <v>15498000</v>
      </c>
      <c r="U701" s="99">
        <f>SUMIF($BN$10:$BN$631,$E701,U$10:U$631)</f>
        <v>0</v>
      </c>
      <c r="V701" s="99">
        <f>SUMIF($BN$10:$BN$631,$E701,V$10:V$631)</f>
        <v>15498000</v>
      </c>
      <c r="W701" s="99">
        <f>SUMIF($BN$10:$BN$631,$E701,W$10:W$631)</f>
        <v>0</v>
      </c>
      <c r="X701" s="99">
        <f>SUMIF($BN$10:$BN$631,$E701,X$10:X$631)</f>
        <v>0</v>
      </c>
      <c r="Y701" s="99">
        <f>SUMIF($BN$10:$BN$631,$E701,Y$10:Y$631)</f>
        <v>0</v>
      </c>
      <c r="Z701" s="99">
        <f>SUMIF($BN$10:$BN$631,$E701,Z$10:Z$631)</f>
        <v>0</v>
      </c>
      <c r="AA701" s="99">
        <f>SUMIF($BN$10:$BN$631,$E701,AA$10:AA$631)</f>
        <v>0</v>
      </c>
      <c r="AB701" s="99">
        <f>SUMIF($BN$10:$BN$631,$E701,AB$10:AB$631)</f>
        <v>0</v>
      </c>
      <c r="AC701" s="99">
        <f>SUMIF($BN$10:$BN$631,$E701,AC$10:AC$631)</f>
        <v>340</v>
      </c>
      <c r="AD701" s="83">
        <f>SUMIF($BN$10:$BN$631,$E701,AD$10:AD$631)</f>
        <v>17</v>
      </c>
      <c r="AE701" s="99">
        <f>SUMIF($BN$10:$BN$631,$E701,AE$10:AE$631)</f>
        <v>180</v>
      </c>
      <c r="AF701" s="83">
        <f>SUMIF($BN$10:$BN$631,$E701,AF$10:AF$631)</f>
        <v>9</v>
      </c>
      <c r="AG701" s="99">
        <f>SUMIF($BN$10:$BN$631,$E701,AG$10:AG$631)</f>
        <v>160</v>
      </c>
      <c r="AH701" s="83">
        <f>SUMIF($BN$10:$BN$631,$E701,AH$10:AH$631)</f>
        <v>8</v>
      </c>
      <c r="AI701" s="109">
        <f>SUMIF($BN$10:$BN$631,$E701,AI$10:AI$631)</f>
        <v>8400000</v>
      </c>
      <c r="AJ701" s="109">
        <f>SUMIF($BN$10:$BN$631,$E701,AJ$10:AJ$631)</f>
        <v>0</v>
      </c>
      <c r="AK701" s="109">
        <f>SUMIF($BN$10:$BN$631,$E701,AK$10:AK$631)</f>
        <v>4200000</v>
      </c>
      <c r="AL701" s="109">
        <f>SUMIF($BN$10:$BN$631,$E701,AL$10:AL$631)</f>
        <v>5250000</v>
      </c>
      <c r="AM701" s="109">
        <f>SUMIF($BN$10:$BN$631,$E701,AM$10:AM$631)</f>
        <v>1050000</v>
      </c>
      <c r="AN701" s="83">
        <f>SUMIF($BN$10:$BN$631,$E701,AN$10:AN$631)</f>
        <v>1465</v>
      </c>
      <c r="AO701" s="83">
        <f>SUMIF($BN$10:$BN$631,$E701,AO$10:AO$631)</f>
        <v>1476</v>
      </c>
      <c r="AP701" s="83">
        <f>SUMIF($BN$10:$BN$631,$E701,AP$10:AP$631)</f>
        <v>0</v>
      </c>
      <c r="AQ701" s="108">
        <f>SUMIF($BN$10:$BN$631,$E701,AQ$10:AQ$631)</f>
        <v>27298900</v>
      </c>
      <c r="AR701" s="109">
        <f>SUMIF($BN$10:$BN$631,$E701,AR$10:AR$631)</f>
        <v>0</v>
      </c>
      <c r="AS701" s="109">
        <f>SUMIF($BN$10:$BN$631,$E701,AS$10:AS$631)</f>
        <v>0</v>
      </c>
      <c r="AT701" s="109">
        <f>SUMIF($BN$10:$BN$631,$E701,AT$10:AT$631)</f>
        <v>0</v>
      </c>
      <c r="AU701" s="109">
        <f>SUMIF($BN$10:$BN$631,$E701,AU$10:AU$631)</f>
        <v>0</v>
      </c>
      <c r="AV701" s="109">
        <f>SUMIF($BN$10:$BN$631,$E701,AV$10:AV$631)</f>
        <v>27298900</v>
      </c>
      <c r="AW701" s="109">
        <f>SUMIF($BN$10:$BN$631,$E701,AW$10:AW$631)</f>
        <v>0</v>
      </c>
      <c r="AX701" s="109">
        <f>SUMIF($BN$10:$BN$631,$E701,AX$10:AX$631)</f>
        <v>0</v>
      </c>
      <c r="AY701" s="109">
        <f>SUMIF($BN$10:$BN$631,$E701,AY$10:AY$631)</f>
        <v>0</v>
      </c>
      <c r="AZ701" s="109">
        <f>SUMIF($BN$10:$BN$631,$E701,AZ$10:AZ$631)</f>
        <v>0</v>
      </c>
      <c r="BA701" s="109">
        <f>SUMIF($BN$10:$BN$631,$E701,BA$10:BA$631)</f>
        <v>0</v>
      </c>
      <c r="BB701" s="109">
        <f>SUMIF($BN$10:$BN$631,$E701,BB$10:BB$631)</f>
        <v>48046900</v>
      </c>
      <c r="BC701" s="109">
        <f>SUMIF($BN$10:$BN$631,$E701,BC$10:BC$631)</f>
        <v>1050000</v>
      </c>
      <c r="BD701" s="109">
        <f>SUMIF($BN$10:$BN$631,$E701,BD$10:BD$631)</f>
        <v>0</v>
      </c>
      <c r="BE701" s="109">
        <f>SUMIF($BN$10:$BN$631,$E701,BE$10:BE$631)</f>
        <v>47640900</v>
      </c>
      <c r="BF701" s="109">
        <f>SUMIF($BN$10:$BN$631,$E701,BF$10:BF$631)</f>
        <v>644000</v>
      </c>
      <c r="BG701" s="83">
        <f>SUMIF($BN$10:$BN$631,$E701,BG$10:BG$631)</f>
        <v>1465</v>
      </c>
      <c r="BH701" s="83">
        <f>SUMIF($BN$10:$BN$631,$E701,BH$10:BH$631)</f>
        <v>1786.4</v>
      </c>
      <c r="BI701" s="78">
        <f>SUMIF($BN$10:$BN$631,$E701,BI$10:BI$631)</f>
        <v>488.59999999999991</v>
      </c>
      <c r="BJ701" s="111">
        <f t="shared" si="80"/>
        <v>33.351535836177469</v>
      </c>
      <c r="BK701" s="78">
        <f>SUMIF($BN$10:$BN$631,$E701,BK$10:BK$631)</f>
        <v>1769.4</v>
      </c>
      <c r="BL701" s="78">
        <f>SUMIF($BN$10:$BN$631,$E701,BL$10:BL$631)</f>
        <v>481.59999999999991</v>
      </c>
      <c r="BM701" s="111">
        <f t="shared" si="81"/>
        <v>32.873720136518763</v>
      </c>
      <c r="BN701" s="127">
        <f>(BH701)/COUNTIF($BN$10:$BN$633,E701)</f>
        <v>297.73333333333335</v>
      </c>
      <c r="BO701" s="81">
        <f>(BH701)/COUNTIF($BN$10:$BN$633,E701)</f>
        <v>297.73333333333335</v>
      </c>
      <c r="BP701" s="85">
        <f>(H701+L701+P701+T701+W701+Z701+AI701+AQ701+AY701)/COUNTIF($BN$10:$BN$633,E701)</f>
        <v>10962066.666666666</v>
      </c>
    </row>
    <row r="702" spans="5:68" ht="23.25" customHeight="1">
      <c r="E702" s="55" t="s">
        <v>1357</v>
      </c>
      <c r="F702" s="56" t="s">
        <v>1251</v>
      </c>
      <c r="G702" s="83">
        <f>SUMIF($BN$10:$BN$631,$E702,G$10:G$631)</f>
        <v>128.9</v>
      </c>
      <c r="H702" s="99">
        <f>SUMIF($BN$10:$BN$631,$E702,H$10:H$631)</f>
        <v>13212250</v>
      </c>
      <c r="I702" s="99">
        <f>SUMIF($BN$10:$BN$631,$E702,I$10:I$631)</f>
        <v>0</v>
      </c>
      <c r="J702" s="99">
        <f>SUMIF($BN$10:$BN$631,$E702,J$10:J$631)</f>
        <v>13212250</v>
      </c>
      <c r="K702" s="83">
        <f>SUMIF($BN$10:$BN$631,$E702,K$10:K$631)</f>
        <v>0</v>
      </c>
      <c r="L702" s="99">
        <f>SUMIF($BN$10:$BN$631,$E702,L$10:L$631)</f>
        <v>0</v>
      </c>
      <c r="M702" s="99">
        <f>SUMIF($BN$10:$BN$631,$E702,M$10:M$631)</f>
        <v>0</v>
      </c>
      <c r="N702" s="99">
        <f>SUMIF($BN$10:$BN$631,$E702,N$10:N$631)</f>
        <v>0</v>
      </c>
      <c r="O702" s="83">
        <f>SUMIF($BN$10:$BN$631,$E702,O$10:O$631)</f>
        <v>457</v>
      </c>
      <c r="P702" s="99">
        <f>SUMIF($BN$10:$BN$631,$E702,P$10:P$631)</f>
        <v>46842500</v>
      </c>
      <c r="Q702" s="99">
        <f>SUMIF($BN$10:$BN$631,$E702,Q$10:Q$631)</f>
        <v>0</v>
      </c>
      <c r="R702" s="99">
        <f>SUMIF($BN$10:$BN$631,$E702,R$10:R$631)</f>
        <v>46842500</v>
      </c>
      <c r="S702" s="83">
        <f>SUMIF($BN$10:$BN$631,$E702,S$10:S$631)</f>
        <v>305.5</v>
      </c>
      <c r="T702" s="99">
        <f>SUMIF($BN$10:$BN$631,$E702,T$10:T$631)</f>
        <v>31313750</v>
      </c>
      <c r="U702" s="99">
        <f>SUMIF($BN$10:$BN$631,$E702,U$10:U$631)</f>
        <v>0</v>
      </c>
      <c r="V702" s="99">
        <f>SUMIF($BN$10:$BN$631,$E702,V$10:V$631)</f>
        <v>31313750.000000004</v>
      </c>
      <c r="W702" s="99">
        <f>SUMIF($BN$10:$BN$631,$E702,W$10:W$631)</f>
        <v>0</v>
      </c>
      <c r="X702" s="99">
        <f>SUMIF($BN$10:$BN$631,$E702,X$10:X$631)</f>
        <v>0</v>
      </c>
      <c r="Y702" s="99">
        <f>SUMIF($BN$10:$BN$631,$E702,Y$10:Y$631)</f>
        <v>0</v>
      </c>
      <c r="Z702" s="99">
        <f>SUMIF($BN$10:$BN$631,$E702,Z$10:Z$631)</f>
        <v>0</v>
      </c>
      <c r="AA702" s="99">
        <f>SUMIF($BN$10:$BN$631,$E702,AA$10:AA$631)</f>
        <v>0</v>
      </c>
      <c r="AB702" s="99">
        <f>SUMIF($BN$10:$BN$631,$E702,AB$10:AB$631)</f>
        <v>0</v>
      </c>
      <c r="AC702" s="99">
        <f>SUMIF($BN$10:$BN$631,$E702,AC$10:AC$631)</f>
        <v>142</v>
      </c>
      <c r="AD702" s="83">
        <f>SUMIF($BN$10:$BN$631,$E702,AD$10:AD$631)</f>
        <v>8</v>
      </c>
      <c r="AE702" s="99">
        <f>SUMIF($BN$10:$BN$631,$E702,AE$10:AE$631)</f>
        <v>40</v>
      </c>
      <c r="AF702" s="83">
        <f>SUMIF($BN$10:$BN$631,$E702,AF$10:AF$631)</f>
        <v>2</v>
      </c>
      <c r="AG702" s="99">
        <f>SUMIF($BN$10:$BN$631,$E702,AG$10:AG$631)</f>
        <v>102</v>
      </c>
      <c r="AH702" s="83">
        <f>SUMIF($BN$10:$BN$631,$E702,AH$10:AH$631)</f>
        <v>6</v>
      </c>
      <c r="AI702" s="109">
        <f>SUMIF($BN$10:$BN$631,$E702,AI$10:AI$631)</f>
        <v>5100000</v>
      </c>
      <c r="AJ702" s="109">
        <f>SUMIF($BN$10:$BN$631,$E702,AJ$10:AJ$631)</f>
        <v>0</v>
      </c>
      <c r="AK702" s="109">
        <f>SUMIF($BN$10:$BN$631,$E702,AK$10:AK$631)</f>
        <v>2100000</v>
      </c>
      <c r="AL702" s="109">
        <f>SUMIF($BN$10:$BN$631,$E702,AL$10:AL$631)</f>
        <v>4050000</v>
      </c>
      <c r="AM702" s="109">
        <f>SUMIF($BN$10:$BN$631,$E702,AM$10:AM$631)</f>
        <v>1050000</v>
      </c>
      <c r="AN702" s="83">
        <f>SUMIF($BN$10:$BN$631,$E702,AN$10:AN$631)</f>
        <v>1757.5</v>
      </c>
      <c r="AO702" s="83">
        <f>SUMIF($BN$10:$BN$631,$E702,AO$10:AO$631)</f>
        <v>3276.4</v>
      </c>
      <c r="AP702" s="83">
        <f>SUMIF($BN$10:$BN$631,$E702,AP$10:AP$631)</f>
        <v>0</v>
      </c>
      <c r="AQ702" s="108">
        <f>SUMIF($BN$10:$BN$631,$E702,AQ$10:AQ$631)</f>
        <v>216261485</v>
      </c>
      <c r="AR702" s="109">
        <f>SUMIF($BN$10:$BN$631,$E702,AR$10:AR$631)</f>
        <v>0</v>
      </c>
      <c r="AS702" s="109">
        <f>SUMIF($BN$10:$BN$631,$E702,AS$10:AS$631)</f>
        <v>0</v>
      </c>
      <c r="AT702" s="109">
        <f>SUMIF($BN$10:$BN$631,$E702,AT$10:AT$631)</f>
        <v>0</v>
      </c>
      <c r="AU702" s="109">
        <f>SUMIF($BN$10:$BN$631,$E702,AU$10:AU$631)</f>
        <v>368053200</v>
      </c>
      <c r="AV702" s="109">
        <f>SUMIF($BN$10:$BN$631,$E702,AV$10:AV$631)</f>
        <v>3626450</v>
      </c>
      <c r="AW702" s="109">
        <f>SUMIF($BN$10:$BN$631,$E702,AW$10:AW$631)</f>
        <v>155418165</v>
      </c>
      <c r="AX702" s="109">
        <f>SUMIF($BN$10:$BN$631,$E702,AX$10:AX$631)</f>
        <v>0</v>
      </c>
      <c r="AY702" s="109">
        <f>SUMIF($BN$10:$BN$631,$E702,AY$10:AY$631)</f>
        <v>0</v>
      </c>
      <c r="AZ702" s="109">
        <f>SUMIF($BN$10:$BN$631,$E702,AZ$10:AZ$631)</f>
        <v>0</v>
      </c>
      <c r="BA702" s="109">
        <f>SUMIF($BN$10:$BN$631,$E702,BA$10:BA$631)</f>
        <v>0</v>
      </c>
      <c r="BB702" s="109">
        <f>SUMIF($BN$10:$BN$631,$E702,BB$10:BB$631)</f>
        <v>38990200</v>
      </c>
      <c r="BC702" s="109">
        <f>SUMIF($BN$10:$BN$631,$E702,BC$10:BC$631)</f>
        <v>156468165</v>
      </c>
      <c r="BD702" s="109">
        <f>SUMIF($BN$10:$BN$631,$E702,BD$10:BD$631)</f>
        <v>0</v>
      </c>
      <c r="BE702" s="109">
        <f>SUMIF($BN$10:$BN$631,$E702,BE$10:BE$631)</f>
        <v>9677400</v>
      </c>
      <c r="BF702" s="109">
        <f>SUMIF($BN$10:$BN$631,$E702,BF$10:BF$631)</f>
        <v>127155365</v>
      </c>
      <c r="BG702" s="83">
        <f>SUMIF($BN$10:$BN$631,$E702,BG$10:BG$631)</f>
        <v>1757.5</v>
      </c>
      <c r="BH702" s="83">
        <f>SUMIF($BN$10:$BN$631,$E702,BH$10:BH$631)</f>
        <v>4175.8</v>
      </c>
      <c r="BI702" s="78">
        <f>SUMIF($BN$10:$BN$631,$E702,BI$10:BI$631)</f>
        <v>2459.1999999999998</v>
      </c>
      <c r="BJ702" s="111">
        <f t="shared" si="80"/>
        <v>139.92603129445234</v>
      </c>
      <c r="BK702" s="78">
        <f>SUMIF($BN$10:$BN$631,$E702,BK$10:BK$631)</f>
        <v>4167.8</v>
      </c>
      <c r="BL702" s="78">
        <f>SUMIF($BN$10:$BN$631,$E702,BL$10:BL$631)</f>
        <v>2453.2000000000003</v>
      </c>
      <c r="BM702" s="111">
        <f t="shared" si="81"/>
        <v>139.58463726884781</v>
      </c>
      <c r="BN702" s="127">
        <f>(BH702)/COUNTIF($BN$10:$BN$633,E702)</f>
        <v>521.97500000000002</v>
      </c>
      <c r="BO702" s="81">
        <f>(BH702)/COUNTIF($BN$10:$BN$633,E702)</f>
        <v>521.97500000000002</v>
      </c>
      <c r="BP702" s="85">
        <f>(H702+L702+P702+T702+W702+Z702+AI702+AQ702+AY702)/COUNTIF($BN$10:$BN$633,E702)</f>
        <v>39091248.125</v>
      </c>
    </row>
    <row r="703" spans="5:68" ht="23.25" customHeight="1">
      <c r="E703" s="55" t="s">
        <v>1358</v>
      </c>
      <c r="F703" s="56" t="s">
        <v>1252</v>
      </c>
      <c r="G703" s="83">
        <f>SUMIF($BN$10:$BN$631,$E703,G$10:G$631)</f>
        <v>146.30000000000001</v>
      </c>
      <c r="H703" s="99">
        <f>SUMIF($BN$10:$BN$631,$E703,H$10:H$631)</f>
        <v>14995750</v>
      </c>
      <c r="I703" s="99">
        <f>SUMIF($BN$10:$BN$631,$E703,I$10:I$631)</f>
        <v>0</v>
      </c>
      <c r="J703" s="99">
        <f>SUMIF($BN$10:$BN$631,$E703,J$10:J$631)</f>
        <v>14995750</v>
      </c>
      <c r="K703" s="83">
        <f>SUMIF($BN$10:$BN$631,$E703,K$10:K$631)</f>
        <v>224.5</v>
      </c>
      <c r="L703" s="99">
        <f>SUMIF($BN$10:$BN$631,$E703,L$10:L$631)</f>
        <v>23011250</v>
      </c>
      <c r="M703" s="99">
        <f>SUMIF($BN$10:$BN$631,$E703,M$10:M$631)</f>
        <v>0</v>
      </c>
      <c r="N703" s="99">
        <f>SUMIF($BN$10:$BN$631,$E703,N$10:N$631)</f>
        <v>23011250</v>
      </c>
      <c r="O703" s="83">
        <f>SUMIF($BN$10:$BN$631,$E703,O$10:O$631)</f>
        <v>2114.3999999999996</v>
      </c>
      <c r="P703" s="99">
        <f>SUMIF($BN$10:$BN$631,$E703,P$10:P$631)</f>
        <v>216725999.99999997</v>
      </c>
      <c r="Q703" s="99">
        <f>SUMIF($BN$10:$BN$631,$E703,Q$10:Q$631)</f>
        <v>0</v>
      </c>
      <c r="R703" s="99">
        <f>SUMIF($BN$10:$BN$631,$E703,R$10:R$631)</f>
        <v>216726000</v>
      </c>
      <c r="S703" s="83">
        <f>SUMIF($BN$10:$BN$631,$E703,S$10:S$631)</f>
        <v>2329.1999999999994</v>
      </c>
      <c r="T703" s="99">
        <f>SUMIF($BN$10:$BN$631,$E703,T$10:T$631)</f>
        <v>238742999.99999994</v>
      </c>
      <c r="U703" s="99">
        <f>SUMIF($BN$10:$BN$631,$E703,U$10:U$631)</f>
        <v>0</v>
      </c>
      <c r="V703" s="99">
        <f>SUMIF($BN$10:$BN$631,$E703,V$10:V$631)</f>
        <v>238742999.99999988</v>
      </c>
      <c r="W703" s="99">
        <f>SUMIF($BN$10:$BN$631,$E703,W$10:W$631)</f>
        <v>0</v>
      </c>
      <c r="X703" s="99">
        <f>SUMIF($BN$10:$BN$631,$E703,X$10:X$631)</f>
        <v>0</v>
      </c>
      <c r="Y703" s="99">
        <f>SUMIF($BN$10:$BN$631,$E703,Y$10:Y$631)</f>
        <v>0</v>
      </c>
      <c r="Z703" s="99">
        <f>SUMIF($BN$10:$BN$631,$E703,Z$10:Z$631)</f>
        <v>0</v>
      </c>
      <c r="AA703" s="99">
        <f>SUMIF($BN$10:$BN$631,$E703,AA$10:AA$631)</f>
        <v>0</v>
      </c>
      <c r="AB703" s="99">
        <f>SUMIF($BN$10:$BN$631,$E703,AB$10:AB$631)</f>
        <v>0</v>
      </c>
      <c r="AC703" s="99">
        <f>SUMIF($BN$10:$BN$631,$E703,AC$10:AC$631)</f>
        <v>760</v>
      </c>
      <c r="AD703" s="83">
        <f>SUMIF($BN$10:$BN$631,$E703,AD$10:AD$631)</f>
        <v>38</v>
      </c>
      <c r="AE703" s="99">
        <f>SUMIF($BN$10:$BN$631,$E703,AE$10:AE$631)</f>
        <v>0</v>
      </c>
      <c r="AF703" s="83">
        <f>SUMIF($BN$10:$BN$631,$E703,AF$10:AF$631)</f>
        <v>0</v>
      </c>
      <c r="AG703" s="99">
        <f>SUMIF($BN$10:$BN$631,$E703,AG$10:AG$631)</f>
        <v>760</v>
      </c>
      <c r="AH703" s="83">
        <f>SUMIF($BN$10:$BN$631,$E703,AH$10:AH$631)</f>
        <v>38</v>
      </c>
      <c r="AI703" s="109">
        <f>SUMIF($BN$10:$BN$631,$E703,AI$10:AI$631)</f>
        <v>39900000</v>
      </c>
      <c r="AJ703" s="109">
        <f>SUMIF($BN$10:$BN$631,$E703,AJ$10:AJ$631)</f>
        <v>0</v>
      </c>
      <c r="AK703" s="109">
        <f>SUMIF($BN$10:$BN$631,$E703,AK$10:AK$631)</f>
        <v>6300000</v>
      </c>
      <c r="AL703" s="109">
        <f>SUMIF($BN$10:$BN$631,$E703,AL$10:AL$631)</f>
        <v>33600000</v>
      </c>
      <c r="AM703" s="109">
        <f>SUMIF($BN$10:$BN$631,$E703,AM$10:AM$631)</f>
        <v>0</v>
      </c>
      <c r="AN703" s="83">
        <f>SUMIF($BN$10:$BN$631,$E703,AN$10:AN$631)</f>
        <v>1972.5</v>
      </c>
      <c r="AO703" s="83">
        <f>SUMIF($BN$10:$BN$631,$E703,AO$10:AO$631)</f>
        <v>10832</v>
      </c>
      <c r="AP703" s="83">
        <f>SUMIF($BN$10:$BN$631,$E703,AP$10:AP$631)</f>
        <v>0</v>
      </c>
      <c r="AQ703" s="108">
        <f>SUMIF($BN$10:$BN$631,$E703,AQ$10:AQ$631)</f>
        <v>1045069750</v>
      </c>
      <c r="AR703" s="109">
        <f>SUMIF($BN$10:$BN$631,$E703,AR$10:AR$631)</f>
        <v>0</v>
      </c>
      <c r="AS703" s="109">
        <f>SUMIF($BN$10:$BN$631,$E703,AS$10:AS$631)</f>
        <v>0</v>
      </c>
      <c r="AT703" s="109">
        <f>SUMIF($BN$10:$BN$631,$E703,AT$10:AT$631)</f>
        <v>0</v>
      </c>
      <c r="AU703" s="109">
        <f>SUMIF($BN$10:$BN$631,$E703,AU$10:AU$631)</f>
        <v>447412000</v>
      </c>
      <c r="AV703" s="109">
        <f>SUMIF($BN$10:$BN$631,$E703,AV$10:AV$631)</f>
        <v>597657750</v>
      </c>
      <c r="AW703" s="109">
        <f>SUMIF($BN$10:$BN$631,$E703,AW$10:AW$631)</f>
        <v>0</v>
      </c>
      <c r="AX703" s="109">
        <f>SUMIF($BN$10:$BN$631,$E703,AX$10:AX$631)</f>
        <v>0</v>
      </c>
      <c r="AY703" s="109">
        <f>SUMIF($BN$10:$BN$631,$E703,AY$10:AY$631)</f>
        <v>0</v>
      </c>
      <c r="AZ703" s="109">
        <f>SUMIF($BN$10:$BN$631,$E703,AZ$10:AZ$631)</f>
        <v>0</v>
      </c>
      <c r="BA703" s="109">
        <f>SUMIF($BN$10:$BN$631,$E703,BA$10:BA$631)</f>
        <v>0</v>
      </c>
      <c r="BB703" s="109">
        <f>SUMIF($BN$10:$BN$631,$E703,BB$10:BB$631)</f>
        <v>893011999.99999976</v>
      </c>
      <c r="BC703" s="109">
        <f>SUMIF($BN$10:$BN$631,$E703,BC$10:BC$631)</f>
        <v>0</v>
      </c>
      <c r="BD703" s="109">
        <f>SUMIF($BN$10:$BN$631,$E703,BD$10:BD$631)</f>
        <v>0</v>
      </c>
      <c r="BE703" s="109">
        <f>SUMIF($BN$10:$BN$631,$E703,BE$10:BE$631)</f>
        <v>893011999.99999976</v>
      </c>
      <c r="BF703" s="109">
        <f>SUMIF($BN$10:$BN$631,$E703,BF$10:BF$631)</f>
        <v>0</v>
      </c>
      <c r="BG703" s="83">
        <f>SUMIF($BN$10:$BN$631,$E703,BG$10:BG$631)</f>
        <v>1972.5</v>
      </c>
      <c r="BH703" s="83">
        <f>SUMIF($BN$10:$BN$631,$E703,BH$10:BH$631)</f>
        <v>15684.4</v>
      </c>
      <c r="BI703" s="78">
        <f>SUMIF($BN$10:$BN$631,$E703,BI$10:BI$631)</f>
        <v>13711.9</v>
      </c>
      <c r="BJ703" s="111">
        <f t="shared" si="80"/>
        <v>695.15335868187572</v>
      </c>
      <c r="BK703" s="78">
        <f>SUMIF($BN$10:$BN$631,$E703,BK$10:BK$631)</f>
        <v>15646.4</v>
      </c>
      <c r="BL703" s="78">
        <f>SUMIF($BN$10:$BN$631,$E703,BL$10:BL$631)</f>
        <v>13673.9</v>
      </c>
      <c r="BM703" s="111">
        <f t="shared" si="81"/>
        <v>693.22686945500629</v>
      </c>
      <c r="BN703" s="127">
        <f>(BH703)/COUNTIF($BN$10:$BN$633,E703)</f>
        <v>1425.8545454545454</v>
      </c>
      <c r="BO703" s="81">
        <f>(BH703)/COUNTIF($BN$10:$BN$633,E703)</f>
        <v>1425.8545454545454</v>
      </c>
      <c r="BP703" s="85">
        <f>(H703+L703+P703+T703+W703+Z703+AI703+AQ703+AY703)/COUNTIF($BN$10:$BN$633,E703)</f>
        <v>143495068.18181819</v>
      </c>
    </row>
    <row r="704" spans="5:68" ht="23.25" customHeight="1">
      <c r="E704" s="55" t="s">
        <v>1359</v>
      </c>
      <c r="F704" s="56" t="s">
        <v>1253</v>
      </c>
      <c r="G704" s="83">
        <f>SUMIF($BN$10:$BN$631,$E704,G$10:G$631)</f>
        <v>437.40000000000003</v>
      </c>
      <c r="H704" s="99">
        <f>SUMIF($BN$10:$BN$631,$E704,H$10:H$631)</f>
        <v>44833500</v>
      </c>
      <c r="I704" s="99">
        <f>SUMIF($BN$10:$BN$631,$E704,I$10:I$631)</f>
        <v>0</v>
      </c>
      <c r="J704" s="99">
        <f>SUMIF($BN$10:$BN$631,$E704,J$10:J$631)</f>
        <v>44833500</v>
      </c>
      <c r="K704" s="83">
        <f>SUMIF($BN$10:$BN$631,$E704,K$10:K$631)</f>
        <v>945.30000000000007</v>
      </c>
      <c r="L704" s="99">
        <f>SUMIF($BN$10:$BN$631,$E704,L$10:L$631)</f>
        <v>96893250</v>
      </c>
      <c r="M704" s="99">
        <f>SUMIF($BN$10:$BN$631,$E704,M$10:M$631)</f>
        <v>0</v>
      </c>
      <c r="N704" s="99">
        <f>SUMIF($BN$10:$BN$631,$E704,N$10:N$631)</f>
        <v>96893250</v>
      </c>
      <c r="O704" s="83">
        <f>SUMIF($BN$10:$BN$631,$E704,O$10:O$631)</f>
        <v>1212.4000000000001</v>
      </c>
      <c r="P704" s="99">
        <f>SUMIF($BN$10:$BN$631,$E704,P$10:P$631)</f>
        <v>124271000</v>
      </c>
      <c r="Q704" s="99">
        <f>SUMIF($BN$10:$BN$631,$E704,Q$10:Q$631)</f>
        <v>0</v>
      </c>
      <c r="R704" s="99">
        <f>SUMIF($BN$10:$BN$631,$E704,R$10:R$631)</f>
        <v>124271000</v>
      </c>
      <c r="S704" s="83">
        <f>SUMIF($BN$10:$BN$631,$E704,S$10:S$631)</f>
        <v>1001.5</v>
      </c>
      <c r="T704" s="99">
        <f>SUMIF($BN$10:$BN$631,$E704,T$10:T$631)</f>
        <v>102653750</v>
      </c>
      <c r="U704" s="99">
        <f>SUMIF($BN$10:$BN$631,$E704,U$10:U$631)</f>
        <v>0</v>
      </c>
      <c r="V704" s="99">
        <f>SUMIF($BN$10:$BN$631,$E704,V$10:V$631)</f>
        <v>102653750</v>
      </c>
      <c r="W704" s="99">
        <f>SUMIF($BN$10:$BN$631,$E704,W$10:W$631)</f>
        <v>0</v>
      </c>
      <c r="X704" s="99">
        <f>SUMIF($BN$10:$BN$631,$E704,X$10:X$631)</f>
        <v>0</v>
      </c>
      <c r="Y704" s="99">
        <f>SUMIF($BN$10:$BN$631,$E704,Y$10:Y$631)</f>
        <v>0</v>
      </c>
      <c r="Z704" s="99">
        <f>SUMIF($BN$10:$BN$631,$E704,Z$10:Z$631)</f>
        <v>1125000</v>
      </c>
      <c r="AA704" s="99">
        <f>SUMIF($BN$10:$BN$631,$E704,AA$10:AA$631)</f>
        <v>0</v>
      </c>
      <c r="AB704" s="99">
        <f>SUMIF($BN$10:$BN$631,$E704,AB$10:AB$631)</f>
        <v>1125000</v>
      </c>
      <c r="AC704" s="99">
        <f>SUMIF($BN$10:$BN$631,$E704,AC$10:AC$631)</f>
        <v>2562</v>
      </c>
      <c r="AD704" s="83">
        <f>SUMIF($BN$10:$BN$631,$E704,AD$10:AD$631)</f>
        <v>160</v>
      </c>
      <c r="AE704" s="99">
        <f>SUMIF($BN$10:$BN$631,$E704,AE$10:AE$631)</f>
        <v>0</v>
      </c>
      <c r="AF704" s="83">
        <f>SUMIF($BN$10:$BN$631,$E704,AF$10:AF$631)</f>
        <v>0</v>
      </c>
      <c r="AG704" s="99">
        <f>SUMIF($BN$10:$BN$631,$E704,AG$10:AG$631)</f>
        <v>2562</v>
      </c>
      <c r="AH704" s="83">
        <f>SUMIF($BN$10:$BN$631,$E704,AH$10:AH$631)</f>
        <v>160</v>
      </c>
      <c r="AI704" s="109">
        <f>SUMIF($BN$10:$BN$631,$E704,AI$10:AI$631)</f>
        <v>134700000</v>
      </c>
      <c r="AJ704" s="109">
        <f>SUMIF($BN$10:$BN$631,$E704,AJ$10:AJ$631)</f>
        <v>0</v>
      </c>
      <c r="AK704" s="109">
        <f>SUMIF($BN$10:$BN$631,$E704,AK$10:AK$631)</f>
        <v>20550000</v>
      </c>
      <c r="AL704" s="109">
        <f>SUMIF($BN$10:$BN$631,$E704,AL$10:AL$631)</f>
        <v>114150000</v>
      </c>
      <c r="AM704" s="109">
        <f>SUMIF($BN$10:$BN$631,$E704,AM$10:AM$631)</f>
        <v>0</v>
      </c>
      <c r="AN704" s="83">
        <f>SUMIF($BN$10:$BN$631,$E704,AN$10:AN$631)</f>
        <v>3860</v>
      </c>
      <c r="AO704" s="83">
        <f>SUMIF($BN$10:$BN$631,$E704,AO$10:AO$631)</f>
        <v>13452.200000000003</v>
      </c>
      <c r="AP704" s="83">
        <f>SUMIF($BN$10:$BN$631,$E704,AP$10:AP$631)</f>
        <v>323</v>
      </c>
      <c r="AQ704" s="108">
        <f>SUMIF($BN$10:$BN$631,$E704,AQ$10:AQ$631)</f>
        <v>1262175600</v>
      </c>
      <c r="AR704" s="109">
        <f>SUMIF($BN$10:$BN$631,$E704,AR$10:AR$631)</f>
        <v>0</v>
      </c>
      <c r="AS704" s="109">
        <f>SUMIF($BN$10:$BN$631,$E704,AS$10:AS$631)</f>
        <v>0</v>
      </c>
      <c r="AT704" s="109">
        <f>SUMIF($BN$10:$BN$631,$E704,AT$10:AT$631)</f>
        <v>0</v>
      </c>
      <c r="AU704" s="109">
        <f>SUMIF($BN$10:$BN$631,$E704,AU$10:AU$631)</f>
        <v>569214100</v>
      </c>
      <c r="AV704" s="109">
        <f>SUMIF($BN$10:$BN$631,$E704,AV$10:AV$631)</f>
        <v>692961500</v>
      </c>
      <c r="AW704" s="109">
        <f>SUMIF($BN$10:$BN$631,$E704,AW$10:AW$631)</f>
        <v>0</v>
      </c>
      <c r="AX704" s="109">
        <f>SUMIF($BN$10:$BN$631,$E704,AX$10:AX$631)</f>
        <v>0</v>
      </c>
      <c r="AY704" s="109">
        <f>SUMIF($BN$10:$BN$631,$E704,AY$10:AY$631)</f>
        <v>0</v>
      </c>
      <c r="AZ704" s="109">
        <f>SUMIF($BN$10:$BN$631,$E704,AZ$10:AZ$631)</f>
        <v>0</v>
      </c>
      <c r="BA704" s="109">
        <f>SUMIF($BN$10:$BN$631,$E704,BA$10:BA$631)</f>
        <v>0</v>
      </c>
      <c r="BB704" s="109">
        <f>SUMIF($BN$10:$BN$631,$E704,BB$10:BB$631)</f>
        <v>1007783500</v>
      </c>
      <c r="BC704" s="109">
        <f>SUMIF($BN$10:$BN$631,$E704,BC$10:BC$631)</f>
        <v>0</v>
      </c>
      <c r="BD704" s="109">
        <f>SUMIF($BN$10:$BN$631,$E704,BD$10:BD$631)</f>
        <v>0</v>
      </c>
      <c r="BE704" s="109">
        <f>SUMIF($BN$10:$BN$631,$E704,BE$10:BE$631)</f>
        <v>1007783500</v>
      </c>
      <c r="BF704" s="109">
        <f>SUMIF($BN$10:$BN$631,$E704,BF$10:BF$631)</f>
        <v>0</v>
      </c>
      <c r="BG704" s="83">
        <f>SUMIF($BN$10:$BN$631,$E704,BG$10:BG$631)</f>
        <v>3860</v>
      </c>
      <c r="BH704" s="83">
        <f>SUMIF($BN$10:$BN$631,$E704,BH$10:BH$631)</f>
        <v>17531.8</v>
      </c>
      <c r="BI704" s="78">
        <f>SUMIF($BN$10:$BN$631,$E704,BI$10:BI$631)</f>
        <v>14311.7</v>
      </c>
      <c r="BJ704" s="111">
        <f t="shared" si="80"/>
        <v>370.76943005181352</v>
      </c>
      <c r="BK704" s="78">
        <f>SUMIF($BN$10:$BN$631,$E704,BK$10:BK$631)</f>
        <v>17371.8</v>
      </c>
      <c r="BL704" s="78">
        <f>SUMIF($BN$10:$BN$631,$E704,BL$10:BL$631)</f>
        <v>14151.7</v>
      </c>
      <c r="BM704" s="111">
        <f t="shared" si="81"/>
        <v>366.62435233160625</v>
      </c>
      <c r="BN704" s="127">
        <f>(BH704)/COUNTIF($BN$10:$BN$633,E704)</f>
        <v>973.98888888888882</v>
      </c>
      <c r="BO704" s="81">
        <f>(BH704)/COUNTIF($BN$10:$BN$633,E704)</f>
        <v>973.98888888888882</v>
      </c>
      <c r="BP704" s="85">
        <f>(H704+L704+P704+T704+W704+Z704+AI704+AQ704+AY704)/COUNTIF($BN$10:$BN$633,E704)</f>
        <v>98147338.888888896</v>
      </c>
    </row>
    <row r="705" spans="5:68" ht="23.25" customHeight="1">
      <c r="E705" s="55" t="s">
        <v>1360</v>
      </c>
      <c r="F705" s="56" t="s">
        <v>1255</v>
      </c>
      <c r="G705" s="83">
        <f>SUMIF($BN$10:$BN$631,$E705,G$10:G$631)</f>
        <v>0</v>
      </c>
      <c r="H705" s="99">
        <f>SUMIF($BN$10:$BN$631,$E705,H$10:H$631)</f>
        <v>0</v>
      </c>
      <c r="I705" s="99">
        <f>SUMIF($BN$10:$BN$631,$E705,I$10:I$631)</f>
        <v>0</v>
      </c>
      <c r="J705" s="99">
        <f>SUMIF($BN$10:$BN$631,$E705,J$10:J$631)</f>
        <v>0</v>
      </c>
      <c r="K705" s="83">
        <f>SUMIF($BN$10:$BN$631,$E705,K$10:K$631)</f>
        <v>0</v>
      </c>
      <c r="L705" s="99">
        <f>SUMIF($BN$10:$BN$631,$E705,L$10:L$631)</f>
        <v>0</v>
      </c>
      <c r="M705" s="99">
        <f>SUMIF($BN$10:$BN$631,$E705,M$10:M$631)</f>
        <v>0</v>
      </c>
      <c r="N705" s="99">
        <f>SUMIF($BN$10:$BN$631,$E705,N$10:N$631)</f>
        <v>0</v>
      </c>
      <c r="O705" s="83">
        <f>SUMIF($BN$10:$BN$631,$E705,O$10:O$631)</f>
        <v>61.000000000000007</v>
      </c>
      <c r="P705" s="99">
        <f>SUMIF($BN$10:$BN$631,$E705,P$10:P$631)</f>
        <v>6252500.0000000009</v>
      </c>
      <c r="Q705" s="99">
        <f>SUMIF($BN$10:$BN$631,$E705,Q$10:Q$631)</f>
        <v>0</v>
      </c>
      <c r="R705" s="99">
        <f>SUMIF($BN$10:$BN$631,$E705,R$10:R$631)</f>
        <v>6252500</v>
      </c>
      <c r="S705" s="83">
        <f>SUMIF($BN$10:$BN$631,$E705,S$10:S$631)</f>
        <v>165.39999999999998</v>
      </c>
      <c r="T705" s="99">
        <f>SUMIF($BN$10:$BN$631,$E705,T$10:T$631)</f>
        <v>16953499.999999996</v>
      </c>
      <c r="U705" s="99">
        <f>SUMIF($BN$10:$BN$631,$E705,U$10:U$631)</f>
        <v>0</v>
      </c>
      <c r="V705" s="99">
        <f>SUMIF($BN$10:$BN$631,$E705,V$10:V$631)</f>
        <v>16953500</v>
      </c>
      <c r="W705" s="99">
        <f>SUMIF($BN$10:$BN$631,$E705,W$10:W$631)</f>
        <v>0</v>
      </c>
      <c r="X705" s="99">
        <f>SUMIF($BN$10:$BN$631,$E705,X$10:X$631)</f>
        <v>0</v>
      </c>
      <c r="Y705" s="99">
        <f>SUMIF($BN$10:$BN$631,$E705,Y$10:Y$631)</f>
        <v>0</v>
      </c>
      <c r="Z705" s="99">
        <f>SUMIF($BN$10:$BN$631,$E705,Z$10:Z$631)</f>
        <v>239000</v>
      </c>
      <c r="AA705" s="99">
        <f>SUMIF($BN$10:$BN$631,$E705,AA$10:AA$631)</f>
        <v>0</v>
      </c>
      <c r="AB705" s="99">
        <f>SUMIF($BN$10:$BN$631,$E705,AB$10:AB$631)</f>
        <v>239000</v>
      </c>
      <c r="AC705" s="99">
        <f>SUMIF($BN$10:$BN$631,$E705,AC$10:AC$631)</f>
        <v>280</v>
      </c>
      <c r="AD705" s="83">
        <f>SUMIF($BN$10:$BN$631,$E705,AD$10:AD$631)</f>
        <v>14</v>
      </c>
      <c r="AE705" s="99">
        <f>SUMIF($BN$10:$BN$631,$E705,AE$10:AE$631)</f>
        <v>0</v>
      </c>
      <c r="AF705" s="83">
        <f>SUMIF($BN$10:$BN$631,$E705,AF$10:AF$631)</f>
        <v>0</v>
      </c>
      <c r="AG705" s="99">
        <f>SUMIF($BN$10:$BN$631,$E705,AG$10:AG$631)</f>
        <v>280</v>
      </c>
      <c r="AH705" s="83">
        <f>SUMIF($BN$10:$BN$631,$E705,AH$10:AH$631)</f>
        <v>14</v>
      </c>
      <c r="AI705" s="109">
        <f>SUMIF($BN$10:$BN$631,$E705,AI$10:AI$631)</f>
        <v>14700000</v>
      </c>
      <c r="AJ705" s="109">
        <f>SUMIF($BN$10:$BN$631,$E705,AJ$10:AJ$631)</f>
        <v>0</v>
      </c>
      <c r="AK705" s="109">
        <f>SUMIF($BN$10:$BN$631,$E705,AK$10:AK$631)</f>
        <v>0</v>
      </c>
      <c r="AL705" s="109">
        <f>SUMIF($BN$10:$BN$631,$E705,AL$10:AL$631)</f>
        <v>14700000</v>
      </c>
      <c r="AM705" s="109">
        <f>SUMIF($BN$10:$BN$631,$E705,AM$10:AM$631)</f>
        <v>0</v>
      </c>
      <c r="AN705" s="83">
        <f>SUMIF($BN$10:$BN$631,$E705,AN$10:AN$631)</f>
        <v>587.5</v>
      </c>
      <c r="AO705" s="83">
        <f>SUMIF($BN$10:$BN$631,$E705,AO$10:AO$631)</f>
        <v>959.7</v>
      </c>
      <c r="AP705" s="83">
        <f>SUMIF($BN$10:$BN$631,$E705,AP$10:AP$631)</f>
        <v>0</v>
      </c>
      <c r="AQ705" s="108">
        <f>SUMIF($BN$10:$BN$631,$E705,AQ$10:AQ$631)</f>
        <v>50805300</v>
      </c>
      <c r="AR705" s="109">
        <f>SUMIF($BN$10:$BN$631,$E705,AR$10:AR$631)</f>
        <v>0</v>
      </c>
      <c r="AS705" s="109">
        <f>SUMIF($BN$10:$BN$631,$E705,AS$10:AS$631)</f>
        <v>0</v>
      </c>
      <c r="AT705" s="109">
        <f>SUMIF($BN$10:$BN$631,$E705,AT$10:AT$631)</f>
        <v>0</v>
      </c>
      <c r="AU705" s="109">
        <f>SUMIF($BN$10:$BN$631,$E705,AU$10:AU$631)</f>
        <v>63738450</v>
      </c>
      <c r="AV705" s="109">
        <f>SUMIF($BN$10:$BN$631,$E705,AV$10:AV$631)</f>
        <v>4681950</v>
      </c>
      <c r="AW705" s="109">
        <f>SUMIF($BN$10:$BN$631,$E705,AW$10:AW$631)</f>
        <v>17615100</v>
      </c>
      <c r="AX705" s="109">
        <f>SUMIF($BN$10:$BN$631,$E705,AX$10:AX$631)</f>
        <v>0</v>
      </c>
      <c r="AY705" s="109">
        <f>SUMIF($BN$10:$BN$631,$E705,AY$10:AY$631)</f>
        <v>0</v>
      </c>
      <c r="AZ705" s="109">
        <f>SUMIF($BN$10:$BN$631,$E705,AZ$10:AZ$631)</f>
        <v>0</v>
      </c>
      <c r="BA705" s="109">
        <f>SUMIF($BN$10:$BN$631,$E705,BA$10:BA$631)</f>
        <v>0</v>
      </c>
      <c r="BB705" s="109">
        <f>SUMIF($BN$10:$BN$631,$E705,BB$10:BB$631)</f>
        <v>36574450</v>
      </c>
      <c r="BC705" s="109">
        <f>SUMIF($BN$10:$BN$631,$E705,BC$10:BC$631)</f>
        <v>17615100</v>
      </c>
      <c r="BD705" s="109">
        <f>SUMIF($BN$10:$BN$631,$E705,BD$10:BD$631)</f>
        <v>0</v>
      </c>
      <c r="BE705" s="109">
        <f>SUMIF($BN$10:$BN$631,$E705,BE$10:BE$631)</f>
        <v>19739950</v>
      </c>
      <c r="BF705" s="109">
        <f>SUMIF($BN$10:$BN$631,$E705,BF$10:BF$631)</f>
        <v>780600</v>
      </c>
      <c r="BG705" s="83">
        <f>SUMIF($BN$10:$BN$631,$E705,BG$10:BG$631)</f>
        <v>587.5</v>
      </c>
      <c r="BH705" s="83">
        <f>SUMIF($BN$10:$BN$631,$E705,BH$10:BH$631)</f>
        <v>1200.0999999999999</v>
      </c>
      <c r="BI705" s="78">
        <f>SUMIF($BN$10:$BN$631,$E705,BI$10:BI$631)</f>
        <v>612.59999999999991</v>
      </c>
      <c r="BJ705" s="111">
        <f t="shared" si="80"/>
        <v>104.27234042553191</v>
      </c>
      <c r="BK705" s="78">
        <f>SUMIF($BN$10:$BN$631,$E705,BK$10:BK$631)</f>
        <v>1186.0999999999999</v>
      </c>
      <c r="BL705" s="78">
        <f>SUMIF($BN$10:$BN$631,$E705,BL$10:BL$631)</f>
        <v>598.59999999999991</v>
      </c>
      <c r="BM705" s="111">
        <f t="shared" si="81"/>
        <v>101.88936170212763</v>
      </c>
      <c r="BN705" s="127">
        <f>(BH705)/COUNTIF($BN$10:$BN$633,E705)</f>
        <v>600.04999999999995</v>
      </c>
      <c r="BO705" s="81">
        <f>(BH705)/COUNTIF($BN$10:$BN$633,E705)</f>
        <v>600.04999999999995</v>
      </c>
      <c r="BP705" s="85">
        <f>(H705+L705+P705+T705+W705+Z705+AI705+AQ705+AY705)/COUNTIF($BN$10:$BN$633,E705)</f>
        <v>44475150</v>
      </c>
    </row>
    <row r="706" spans="5:68" ht="23.25" customHeight="1">
      <c r="E706" s="55" t="s">
        <v>1361</v>
      </c>
      <c r="F706" s="56" t="s">
        <v>1256</v>
      </c>
      <c r="G706" s="83">
        <f>SUMIF($BN$10:$BN$631,$E706,G$10:G$631)</f>
        <v>0</v>
      </c>
      <c r="H706" s="99">
        <f>SUMIF($BN$10:$BN$631,$E706,H$10:H$631)</f>
        <v>0</v>
      </c>
      <c r="I706" s="99">
        <f>SUMIF($BN$10:$BN$631,$E706,I$10:I$631)</f>
        <v>0</v>
      </c>
      <c r="J706" s="99">
        <f>SUMIF($BN$10:$BN$631,$E706,J$10:J$631)</f>
        <v>0</v>
      </c>
      <c r="K706" s="83">
        <f>SUMIF($BN$10:$BN$631,$E706,K$10:K$631)</f>
        <v>0</v>
      </c>
      <c r="L706" s="99">
        <f>SUMIF($BN$10:$BN$631,$E706,L$10:L$631)</f>
        <v>0</v>
      </c>
      <c r="M706" s="99">
        <f>SUMIF($BN$10:$BN$631,$E706,M$10:M$631)</f>
        <v>0</v>
      </c>
      <c r="N706" s="99">
        <f>SUMIF($BN$10:$BN$631,$E706,N$10:N$631)</f>
        <v>0</v>
      </c>
      <c r="O706" s="83">
        <f>SUMIF($BN$10:$BN$631,$E706,O$10:O$631)</f>
        <v>135.5</v>
      </c>
      <c r="P706" s="99">
        <f>SUMIF($BN$10:$BN$631,$E706,P$10:P$631)</f>
        <v>13888750</v>
      </c>
      <c r="Q706" s="99">
        <f>SUMIF($BN$10:$BN$631,$E706,Q$10:Q$631)</f>
        <v>0</v>
      </c>
      <c r="R706" s="99">
        <f>SUMIF($BN$10:$BN$631,$E706,R$10:R$631)</f>
        <v>13888750</v>
      </c>
      <c r="S706" s="83">
        <f>SUMIF($BN$10:$BN$631,$E706,S$10:S$631)</f>
        <v>120.30000000000001</v>
      </c>
      <c r="T706" s="99">
        <f>SUMIF($BN$10:$BN$631,$E706,T$10:T$631)</f>
        <v>12330750</v>
      </c>
      <c r="U706" s="99">
        <f>SUMIF($BN$10:$BN$631,$E706,U$10:U$631)</f>
        <v>0</v>
      </c>
      <c r="V706" s="99">
        <f>SUMIF($BN$10:$BN$631,$E706,V$10:V$631)</f>
        <v>12330750</v>
      </c>
      <c r="W706" s="99">
        <f>SUMIF($BN$10:$BN$631,$E706,W$10:W$631)</f>
        <v>0</v>
      </c>
      <c r="X706" s="99">
        <f>SUMIF($BN$10:$BN$631,$E706,X$10:X$631)</f>
        <v>0</v>
      </c>
      <c r="Y706" s="99">
        <f>SUMIF($BN$10:$BN$631,$E706,Y$10:Y$631)</f>
        <v>0</v>
      </c>
      <c r="Z706" s="99">
        <f>SUMIF($BN$10:$BN$631,$E706,Z$10:Z$631)</f>
        <v>0</v>
      </c>
      <c r="AA706" s="99">
        <f>SUMIF($BN$10:$BN$631,$E706,AA$10:AA$631)</f>
        <v>0</v>
      </c>
      <c r="AB706" s="99">
        <f>SUMIF($BN$10:$BN$631,$E706,AB$10:AB$631)</f>
        <v>0</v>
      </c>
      <c r="AC706" s="99">
        <f>SUMIF($BN$10:$BN$631,$E706,AC$10:AC$631)</f>
        <v>1220</v>
      </c>
      <c r="AD706" s="83">
        <f>SUMIF($BN$10:$BN$631,$E706,AD$10:AD$631)</f>
        <v>59</v>
      </c>
      <c r="AE706" s="99">
        <f>SUMIF($BN$10:$BN$631,$E706,AE$10:AE$631)</f>
        <v>20</v>
      </c>
      <c r="AF706" s="83">
        <f>SUMIF($BN$10:$BN$631,$E706,AF$10:AF$631)</f>
        <v>1</v>
      </c>
      <c r="AG706" s="99">
        <f>SUMIF($BN$10:$BN$631,$E706,AG$10:AG$631)</f>
        <v>1200</v>
      </c>
      <c r="AH706" s="83">
        <f>SUMIF($BN$10:$BN$631,$E706,AH$10:AH$631)</f>
        <v>58</v>
      </c>
      <c r="AI706" s="109">
        <f>SUMIF($BN$10:$BN$631,$E706,AI$10:AI$631)</f>
        <v>62350000</v>
      </c>
      <c r="AJ706" s="109">
        <f>SUMIF($BN$10:$BN$631,$E706,AJ$10:AJ$631)</f>
        <v>0</v>
      </c>
      <c r="AK706" s="109">
        <f>SUMIF($BN$10:$BN$631,$E706,AK$10:AK$631)</f>
        <v>9600000</v>
      </c>
      <c r="AL706" s="109">
        <f>SUMIF($BN$10:$BN$631,$E706,AL$10:AL$631)</f>
        <v>52750000</v>
      </c>
      <c r="AM706" s="109">
        <f>SUMIF($BN$10:$BN$631,$E706,AM$10:AM$631)</f>
        <v>0</v>
      </c>
      <c r="AN706" s="83">
        <f>SUMIF($BN$10:$BN$631,$E706,AN$10:AN$631)</f>
        <v>1650</v>
      </c>
      <c r="AO706" s="83">
        <f>SUMIF($BN$10:$BN$631,$E706,AO$10:AO$631)</f>
        <v>2535.6</v>
      </c>
      <c r="AP706" s="83">
        <f>SUMIF($BN$10:$BN$631,$E706,AP$10:AP$631)</f>
        <v>0</v>
      </c>
      <c r="AQ706" s="108">
        <f>SUMIF($BN$10:$BN$631,$E706,AQ$10:AQ$631)</f>
        <v>122044250</v>
      </c>
      <c r="AR706" s="109">
        <f>SUMIF($BN$10:$BN$631,$E706,AR$10:AR$631)</f>
        <v>0</v>
      </c>
      <c r="AS706" s="109">
        <f>SUMIF($BN$10:$BN$631,$E706,AS$10:AS$631)</f>
        <v>0</v>
      </c>
      <c r="AT706" s="109">
        <f>SUMIF($BN$10:$BN$631,$E706,AT$10:AT$631)</f>
        <v>0</v>
      </c>
      <c r="AU706" s="109">
        <f>SUMIF($BN$10:$BN$631,$E706,AU$10:AU$631)</f>
        <v>26904150</v>
      </c>
      <c r="AV706" s="109">
        <f>SUMIF($BN$10:$BN$631,$E706,AV$10:AV$631)</f>
        <v>95140100</v>
      </c>
      <c r="AW706" s="109">
        <f>SUMIF($BN$10:$BN$631,$E706,AW$10:AW$631)</f>
        <v>0</v>
      </c>
      <c r="AX706" s="109">
        <f>SUMIF($BN$10:$BN$631,$E706,AX$10:AX$631)</f>
        <v>0</v>
      </c>
      <c r="AY706" s="109">
        <f>SUMIF($BN$10:$BN$631,$E706,AY$10:AY$631)</f>
        <v>0</v>
      </c>
      <c r="AZ706" s="109">
        <f>SUMIF($BN$10:$BN$631,$E706,AZ$10:AZ$631)</f>
        <v>0</v>
      </c>
      <c r="BA706" s="109">
        <f>SUMIF($BN$10:$BN$631,$E706,BA$10:BA$631)</f>
        <v>0</v>
      </c>
      <c r="BB706" s="109">
        <f>SUMIF($BN$10:$BN$631,$E706,BB$10:BB$631)</f>
        <v>160220850</v>
      </c>
      <c r="BC706" s="109">
        <f>SUMIF($BN$10:$BN$631,$E706,BC$10:BC$631)</f>
        <v>0</v>
      </c>
      <c r="BD706" s="109">
        <f>SUMIF($BN$10:$BN$631,$E706,BD$10:BD$631)</f>
        <v>0</v>
      </c>
      <c r="BE706" s="109">
        <f>SUMIF($BN$10:$BN$631,$E706,BE$10:BE$631)</f>
        <v>160220850</v>
      </c>
      <c r="BF706" s="109">
        <f>SUMIF($BN$10:$BN$631,$E706,BF$10:BF$631)</f>
        <v>0</v>
      </c>
      <c r="BG706" s="83">
        <f>SUMIF($BN$10:$BN$631,$E706,BG$10:BG$631)</f>
        <v>1650</v>
      </c>
      <c r="BH706" s="83">
        <f>SUMIF($BN$10:$BN$631,$E706,BH$10:BH$631)</f>
        <v>2850.4</v>
      </c>
      <c r="BI706" s="78">
        <f>SUMIF($BN$10:$BN$631,$E706,BI$10:BI$631)</f>
        <v>1200.4000000000001</v>
      </c>
      <c r="BJ706" s="111">
        <f t="shared" si="80"/>
        <v>72.75151515151515</v>
      </c>
      <c r="BK706" s="78">
        <f>SUMIF($BN$10:$BN$631,$E706,BK$10:BK$631)</f>
        <v>2791.4</v>
      </c>
      <c r="BL706" s="78">
        <f>SUMIF($BN$10:$BN$631,$E706,BL$10:BL$631)</f>
        <v>1141.4000000000001</v>
      </c>
      <c r="BM706" s="111">
        <f t="shared" si="81"/>
        <v>69.175757575757586</v>
      </c>
      <c r="BN706" s="127">
        <f>(BH706)/COUNTIF($BN$10:$BN$633,E706)</f>
        <v>475.06666666666666</v>
      </c>
      <c r="BO706" s="81">
        <f>(BH706)/COUNTIF($BN$10:$BN$633,E706)</f>
        <v>475.06666666666666</v>
      </c>
      <c r="BP706" s="85">
        <f>(H706+L706+P706+T706+W706+Z706+AI706+AQ706+AY706)/COUNTIF($BN$10:$BN$633,E706)</f>
        <v>35102291.666666664</v>
      </c>
    </row>
    <row r="707" spans="5:68" ht="23.25" customHeight="1">
      <c r="E707" s="55" t="s">
        <v>1362</v>
      </c>
      <c r="F707" s="56" t="s">
        <v>1258</v>
      </c>
      <c r="G707" s="83">
        <f>SUMIF($BN$10:$BN$631,$E707,G$10:G$631)</f>
        <v>70.3</v>
      </c>
      <c r="H707" s="99">
        <f>SUMIF($BN$10:$BN$631,$E707,H$10:H$631)</f>
        <v>7205750</v>
      </c>
      <c r="I707" s="99">
        <f>SUMIF($BN$10:$BN$631,$E707,I$10:I$631)</f>
        <v>0</v>
      </c>
      <c r="J707" s="99">
        <f>SUMIF($BN$10:$BN$631,$E707,J$10:J$631)</f>
        <v>7205750</v>
      </c>
      <c r="K707" s="83">
        <f>SUMIF($BN$10:$BN$631,$E707,K$10:K$631)</f>
        <v>47.699999999999996</v>
      </c>
      <c r="L707" s="99">
        <f>SUMIF($BN$10:$BN$631,$E707,L$10:L$631)</f>
        <v>4889250</v>
      </c>
      <c r="M707" s="99">
        <f>SUMIF($BN$10:$BN$631,$E707,M$10:M$631)</f>
        <v>0</v>
      </c>
      <c r="N707" s="99">
        <f>SUMIF($BN$10:$BN$631,$E707,N$10:N$631)</f>
        <v>4889250</v>
      </c>
      <c r="O707" s="83">
        <f>SUMIF($BN$10:$BN$631,$E707,O$10:O$631)</f>
        <v>213.39999999999998</v>
      </c>
      <c r="P707" s="99">
        <f>SUMIF($BN$10:$BN$631,$E707,P$10:P$631)</f>
        <v>21873500</v>
      </c>
      <c r="Q707" s="99">
        <f>SUMIF($BN$10:$BN$631,$E707,Q$10:Q$631)</f>
        <v>0</v>
      </c>
      <c r="R707" s="99">
        <f>SUMIF($BN$10:$BN$631,$E707,R$10:R$631)</f>
        <v>21873500</v>
      </c>
      <c r="S707" s="83">
        <f>SUMIF($BN$10:$BN$631,$E707,S$10:S$631)</f>
        <v>137.60000000000002</v>
      </c>
      <c r="T707" s="99">
        <f>SUMIF($BN$10:$BN$631,$E707,T$10:T$631)</f>
        <v>14104000.000000002</v>
      </c>
      <c r="U707" s="99">
        <f>SUMIF($BN$10:$BN$631,$E707,U$10:U$631)</f>
        <v>0</v>
      </c>
      <c r="V707" s="99">
        <f>SUMIF($BN$10:$BN$631,$E707,V$10:V$631)</f>
        <v>14104000.000000002</v>
      </c>
      <c r="W707" s="99">
        <f>SUMIF($BN$10:$BN$631,$E707,W$10:W$631)</f>
        <v>0</v>
      </c>
      <c r="X707" s="99">
        <f>SUMIF($BN$10:$BN$631,$E707,X$10:X$631)</f>
        <v>0</v>
      </c>
      <c r="Y707" s="99">
        <f>SUMIF($BN$10:$BN$631,$E707,Y$10:Y$631)</f>
        <v>0</v>
      </c>
      <c r="Z707" s="99">
        <f>SUMIF($BN$10:$BN$631,$E707,Z$10:Z$631)</f>
        <v>480500</v>
      </c>
      <c r="AA707" s="99">
        <f>SUMIF($BN$10:$BN$631,$E707,AA$10:AA$631)</f>
        <v>0</v>
      </c>
      <c r="AB707" s="99">
        <f>SUMIF($BN$10:$BN$631,$E707,AB$10:AB$631)</f>
        <v>480500</v>
      </c>
      <c r="AC707" s="99">
        <f>SUMIF($BN$10:$BN$631,$E707,AC$10:AC$631)</f>
        <v>674</v>
      </c>
      <c r="AD707" s="83">
        <f>SUMIF($BN$10:$BN$631,$E707,AD$10:AD$631)</f>
        <v>39</v>
      </c>
      <c r="AE707" s="99">
        <f>SUMIF($BN$10:$BN$631,$E707,AE$10:AE$631)</f>
        <v>0</v>
      </c>
      <c r="AF707" s="83">
        <f>SUMIF($BN$10:$BN$631,$E707,AF$10:AF$631)</f>
        <v>0</v>
      </c>
      <c r="AG707" s="99">
        <f>SUMIF($BN$10:$BN$631,$E707,AG$10:AG$631)</f>
        <v>674</v>
      </c>
      <c r="AH707" s="83">
        <f>SUMIF($BN$10:$BN$631,$E707,AH$10:AH$631)</f>
        <v>39</v>
      </c>
      <c r="AI707" s="109">
        <f>SUMIF($BN$10:$BN$631,$E707,AI$10:AI$631)</f>
        <v>35200000</v>
      </c>
      <c r="AJ707" s="109">
        <f>SUMIF($BN$10:$BN$631,$E707,AJ$10:AJ$631)</f>
        <v>0</v>
      </c>
      <c r="AK707" s="109">
        <f>SUMIF($BN$10:$BN$631,$E707,AK$10:AK$631)</f>
        <v>6300000</v>
      </c>
      <c r="AL707" s="109">
        <f>SUMIF($BN$10:$BN$631,$E707,AL$10:AL$631)</f>
        <v>28900000</v>
      </c>
      <c r="AM707" s="109">
        <f>SUMIF($BN$10:$BN$631,$E707,AM$10:AM$631)</f>
        <v>0</v>
      </c>
      <c r="AN707" s="83">
        <f>SUMIF($BN$10:$BN$631,$E707,AN$10:AN$631)</f>
        <v>1390</v>
      </c>
      <c r="AO707" s="83">
        <f>SUMIF($BN$10:$BN$631,$E707,AO$10:AO$631)</f>
        <v>2118</v>
      </c>
      <c r="AP707" s="83">
        <f>SUMIF($BN$10:$BN$631,$E707,AP$10:AP$631)</f>
        <v>48.6</v>
      </c>
      <c r="AQ707" s="108">
        <f>SUMIF($BN$10:$BN$631,$E707,AQ$10:AQ$631)</f>
        <v>110739550</v>
      </c>
      <c r="AR707" s="109">
        <f>SUMIF($BN$10:$BN$631,$E707,AR$10:AR$631)</f>
        <v>0</v>
      </c>
      <c r="AS707" s="109">
        <f>SUMIF($BN$10:$BN$631,$E707,AS$10:AS$631)</f>
        <v>0</v>
      </c>
      <c r="AT707" s="109">
        <f>SUMIF($BN$10:$BN$631,$E707,AT$10:AT$631)</f>
        <v>0</v>
      </c>
      <c r="AU707" s="109">
        <f>SUMIF($BN$10:$BN$631,$E707,AU$10:AU$631)</f>
        <v>0</v>
      </c>
      <c r="AV707" s="109">
        <f>SUMIF($BN$10:$BN$631,$E707,AV$10:AV$631)</f>
        <v>110739550</v>
      </c>
      <c r="AW707" s="109">
        <f>SUMIF($BN$10:$BN$631,$E707,AW$10:AW$631)</f>
        <v>0</v>
      </c>
      <c r="AX707" s="109">
        <f>SUMIF($BN$10:$BN$631,$E707,AX$10:AX$631)</f>
        <v>0</v>
      </c>
      <c r="AY707" s="109">
        <f>SUMIF($BN$10:$BN$631,$E707,AY$10:AY$631)</f>
        <v>0</v>
      </c>
      <c r="AZ707" s="109">
        <f>SUMIF($BN$10:$BN$631,$E707,AZ$10:AZ$631)</f>
        <v>0</v>
      </c>
      <c r="BA707" s="109">
        <f>SUMIF($BN$10:$BN$631,$E707,BA$10:BA$631)</f>
        <v>0</v>
      </c>
      <c r="BB707" s="109">
        <f>SUMIF($BN$10:$BN$631,$E707,BB$10:BB$631)</f>
        <v>159113300</v>
      </c>
      <c r="BC707" s="109">
        <f>SUMIF($BN$10:$BN$631,$E707,BC$10:BC$631)</f>
        <v>0</v>
      </c>
      <c r="BD707" s="109">
        <f>SUMIF($BN$10:$BN$631,$E707,BD$10:BD$631)</f>
        <v>0</v>
      </c>
      <c r="BE707" s="109">
        <f>SUMIF($BN$10:$BN$631,$E707,BE$10:BE$631)</f>
        <v>159113300</v>
      </c>
      <c r="BF707" s="109">
        <f>SUMIF($BN$10:$BN$631,$E707,BF$10:BF$631)</f>
        <v>0</v>
      </c>
      <c r="BG707" s="83">
        <f>SUMIF($BN$10:$BN$631,$E707,BG$10:BG$631)</f>
        <v>1390</v>
      </c>
      <c r="BH707" s="83">
        <f>SUMIF($BN$10:$BN$631,$E707,BH$10:BH$631)</f>
        <v>2674.6000000000004</v>
      </c>
      <c r="BI707" s="78">
        <f>SUMIF($BN$10:$BN$631,$E707,BI$10:BI$631)</f>
        <v>1284.5999999999999</v>
      </c>
      <c r="BJ707" s="111">
        <f t="shared" si="80"/>
        <v>92.417266187050345</v>
      </c>
      <c r="BK707" s="78">
        <f>SUMIF($BN$10:$BN$631,$E707,BK$10:BK$631)</f>
        <v>2635.6000000000004</v>
      </c>
      <c r="BL707" s="78">
        <f>SUMIF($BN$10:$BN$631,$E707,BL$10:BL$631)</f>
        <v>1245.5999999999999</v>
      </c>
      <c r="BM707" s="111">
        <f t="shared" si="81"/>
        <v>89.611510791366896</v>
      </c>
      <c r="BN707" s="127">
        <f>(BH707)/COUNTIF($BN$10:$BN$633,E707)</f>
        <v>382.08571428571435</v>
      </c>
      <c r="BO707" s="81">
        <f>(BH707)/COUNTIF($BN$10:$BN$633,E707)</f>
        <v>382.08571428571435</v>
      </c>
      <c r="BP707" s="85">
        <f>(H707+L707+P707+T707+W707+Z707+AI707+AQ707+AY707)/COUNTIF($BN$10:$BN$633,E707)</f>
        <v>27784650</v>
      </c>
    </row>
    <row r="708" spans="5:68" ht="23.25" customHeight="1">
      <c r="E708" s="55" t="s">
        <v>1363</v>
      </c>
      <c r="F708" s="56" t="s">
        <v>1259</v>
      </c>
      <c r="G708" s="83">
        <f>SUMIF($BN$10:$BN$631,$E708,G$10:G$631)</f>
        <v>76.7</v>
      </c>
      <c r="H708" s="99">
        <f>SUMIF($BN$10:$BN$631,$E708,H$10:H$631)</f>
        <v>7861750</v>
      </c>
      <c r="I708" s="99">
        <f>SUMIF($BN$10:$BN$631,$E708,I$10:I$631)</f>
        <v>0</v>
      </c>
      <c r="J708" s="99">
        <f>SUMIF($BN$10:$BN$631,$E708,J$10:J$631)</f>
        <v>7861750</v>
      </c>
      <c r="K708" s="83">
        <f>SUMIF($BN$10:$BN$631,$E708,K$10:K$631)</f>
        <v>2.5</v>
      </c>
      <c r="L708" s="99">
        <f>SUMIF($BN$10:$BN$631,$E708,L$10:L$631)</f>
        <v>256250</v>
      </c>
      <c r="M708" s="99">
        <f>SUMIF($BN$10:$BN$631,$E708,M$10:M$631)</f>
        <v>0</v>
      </c>
      <c r="N708" s="99">
        <f>SUMIF($BN$10:$BN$631,$E708,N$10:N$631)</f>
        <v>256250</v>
      </c>
      <c r="O708" s="83">
        <f>SUMIF($BN$10:$BN$631,$E708,O$10:O$631)</f>
        <v>273.8</v>
      </c>
      <c r="P708" s="99">
        <f>SUMIF($BN$10:$BN$631,$E708,P$10:P$631)</f>
        <v>28064500</v>
      </c>
      <c r="Q708" s="99">
        <f>SUMIF($BN$10:$BN$631,$E708,Q$10:Q$631)</f>
        <v>0</v>
      </c>
      <c r="R708" s="99">
        <f>SUMIF($BN$10:$BN$631,$E708,R$10:R$631)</f>
        <v>28064500</v>
      </c>
      <c r="S708" s="83">
        <f>SUMIF($BN$10:$BN$631,$E708,S$10:S$631)</f>
        <v>318.70000000000005</v>
      </c>
      <c r="T708" s="99">
        <f>SUMIF($BN$10:$BN$631,$E708,T$10:T$631)</f>
        <v>32666750</v>
      </c>
      <c r="U708" s="99">
        <f>SUMIF($BN$10:$BN$631,$E708,U$10:U$631)</f>
        <v>0</v>
      </c>
      <c r="V708" s="99">
        <f>SUMIF($BN$10:$BN$631,$E708,V$10:V$631)</f>
        <v>32666750</v>
      </c>
      <c r="W708" s="99">
        <f>SUMIF($BN$10:$BN$631,$E708,W$10:W$631)</f>
        <v>0</v>
      </c>
      <c r="X708" s="99">
        <f>SUMIF($BN$10:$BN$631,$E708,X$10:X$631)</f>
        <v>0</v>
      </c>
      <c r="Y708" s="99">
        <f>SUMIF($BN$10:$BN$631,$E708,Y$10:Y$631)</f>
        <v>0</v>
      </c>
      <c r="Z708" s="99">
        <f>SUMIF($BN$10:$BN$631,$E708,Z$10:Z$631)</f>
        <v>361000</v>
      </c>
      <c r="AA708" s="99">
        <f>SUMIF($BN$10:$BN$631,$E708,AA$10:AA$631)</f>
        <v>0</v>
      </c>
      <c r="AB708" s="99">
        <f>SUMIF($BN$10:$BN$631,$E708,AB$10:AB$631)</f>
        <v>361000</v>
      </c>
      <c r="AC708" s="99">
        <f>SUMIF($BN$10:$BN$631,$E708,AC$10:AC$631)</f>
        <v>1202</v>
      </c>
      <c r="AD708" s="83">
        <f>SUMIF($BN$10:$BN$631,$E708,AD$10:AD$631)</f>
        <v>69</v>
      </c>
      <c r="AE708" s="99">
        <f>SUMIF($BN$10:$BN$631,$E708,AE$10:AE$631)</f>
        <v>14</v>
      </c>
      <c r="AF708" s="83">
        <f>SUMIF($BN$10:$BN$631,$E708,AF$10:AF$631)</f>
        <v>1</v>
      </c>
      <c r="AG708" s="99">
        <f>SUMIF($BN$10:$BN$631,$E708,AG$10:AG$631)</f>
        <v>1188</v>
      </c>
      <c r="AH708" s="83">
        <f>SUMIF($BN$10:$BN$631,$E708,AH$10:AH$631)</f>
        <v>68</v>
      </c>
      <c r="AI708" s="109">
        <f>SUMIF($BN$10:$BN$631,$E708,AI$10:AI$631)</f>
        <v>61150000</v>
      </c>
      <c r="AJ708" s="109">
        <f>SUMIF($BN$10:$BN$631,$E708,AJ$10:AJ$631)</f>
        <v>0</v>
      </c>
      <c r="AK708" s="109">
        <f>SUMIF($BN$10:$BN$631,$E708,AK$10:AK$631)</f>
        <v>11600000</v>
      </c>
      <c r="AL708" s="109">
        <f>SUMIF($BN$10:$BN$631,$E708,AL$10:AL$631)</f>
        <v>49550000</v>
      </c>
      <c r="AM708" s="109">
        <f>SUMIF($BN$10:$BN$631,$E708,AM$10:AM$631)</f>
        <v>0</v>
      </c>
      <c r="AN708" s="83">
        <f>SUMIF($BN$10:$BN$631,$E708,AN$10:AN$631)</f>
        <v>1450</v>
      </c>
      <c r="AO708" s="83">
        <f>SUMIF($BN$10:$BN$631,$E708,AO$10:AO$631)</f>
        <v>1990.6999999999998</v>
      </c>
      <c r="AP708" s="83">
        <f>SUMIF($BN$10:$BN$631,$E708,AP$10:AP$631)</f>
        <v>297.59999999999997</v>
      </c>
      <c r="AQ708" s="108">
        <f>SUMIF($BN$10:$BN$631,$E708,AQ$10:AQ$631)</f>
        <v>122635850</v>
      </c>
      <c r="AR708" s="109">
        <f>SUMIF($BN$10:$BN$631,$E708,AR$10:AR$631)</f>
        <v>0</v>
      </c>
      <c r="AS708" s="109">
        <f>SUMIF($BN$10:$BN$631,$E708,AS$10:AS$631)</f>
        <v>0</v>
      </c>
      <c r="AT708" s="109">
        <f>SUMIF($BN$10:$BN$631,$E708,AT$10:AT$631)</f>
        <v>0</v>
      </c>
      <c r="AU708" s="109">
        <f>SUMIF($BN$10:$BN$631,$E708,AU$10:AU$631)</f>
        <v>38287350</v>
      </c>
      <c r="AV708" s="109">
        <f>SUMIF($BN$10:$BN$631,$E708,AV$10:AV$631)</f>
        <v>84348500</v>
      </c>
      <c r="AW708" s="109">
        <f>SUMIF($BN$10:$BN$631,$E708,AW$10:AW$631)</f>
        <v>0</v>
      </c>
      <c r="AX708" s="109">
        <f>SUMIF($BN$10:$BN$631,$E708,AX$10:AX$631)</f>
        <v>0</v>
      </c>
      <c r="AY708" s="109">
        <f>SUMIF($BN$10:$BN$631,$E708,AY$10:AY$631)</f>
        <v>0</v>
      </c>
      <c r="AZ708" s="109">
        <f>SUMIF($BN$10:$BN$631,$E708,AZ$10:AZ$631)</f>
        <v>0</v>
      </c>
      <c r="BA708" s="109">
        <f>SUMIF($BN$10:$BN$631,$E708,BA$10:BA$631)</f>
        <v>0</v>
      </c>
      <c r="BB708" s="109">
        <f>SUMIF($BN$10:$BN$631,$E708,BB$10:BB$631)</f>
        <v>167182500</v>
      </c>
      <c r="BC708" s="109">
        <f>SUMIF($BN$10:$BN$631,$E708,BC$10:BC$631)</f>
        <v>0</v>
      </c>
      <c r="BD708" s="109">
        <f>SUMIF($BN$10:$BN$631,$E708,BD$10:BD$631)</f>
        <v>0</v>
      </c>
      <c r="BE708" s="109">
        <f>SUMIF($BN$10:$BN$631,$E708,BE$10:BE$631)</f>
        <v>167182500</v>
      </c>
      <c r="BF708" s="109">
        <f>SUMIF($BN$10:$BN$631,$E708,BF$10:BF$631)</f>
        <v>0</v>
      </c>
      <c r="BG708" s="83">
        <f>SUMIF($BN$10:$BN$631,$E708,BG$10:BG$631)</f>
        <v>1450</v>
      </c>
      <c r="BH708" s="83">
        <f>SUMIF($BN$10:$BN$631,$E708,BH$10:BH$631)</f>
        <v>3029</v>
      </c>
      <c r="BI708" s="78">
        <f>SUMIF($BN$10:$BN$631,$E708,BI$10:BI$631)</f>
        <v>1579</v>
      </c>
      <c r="BJ708" s="111">
        <f t="shared" si="80"/>
        <v>108.89655172413792</v>
      </c>
      <c r="BK708" s="78">
        <f>SUMIF($BN$10:$BN$631,$E708,BK$10:BK$631)</f>
        <v>2960</v>
      </c>
      <c r="BL708" s="78">
        <f>SUMIF($BN$10:$BN$631,$E708,BL$10:BL$631)</f>
        <v>1510</v>
      </c>
      <c r="BM708" s="111">
        <f t="shared" si="81"/>
        <v>104.13793103448276</v>
      </c>
      <c r="BN708" s="127">
        <f>(BH708)/COUNTIF($BN$10:$BN$633,E708)</f>
        <v>432.71428571428572</v>
      </c>
      <c r="BO708" s="81">
        <f>(BH708)/COUNTIF($BN$10:$BN$633,E708)</f>
        <v>432.71428571428572</v>
      </c>
      <c r="BP708" s="85">
        <f>(H708+L708+P708+T708+W708+Z708+AI708+AQ708+AY708)/COUNTIF($BN$10:$BN$633,E708)</f>
        <v>36142300</v>
      </c>
    </row>
    <row r="709" spans="5:68" ht="23.25" customHeight="1">
      <c r="E709" s="55" t="s">
        <v>1364</v>
      </c>
      <c r="F709" s="56" t="s">
        <v>1260</v>
      </c>
      <c r="G709" s="83">
        <f>SUMIF($BN$10:$BN$631,$E709,G$10:G$631)</f>
        <v>0</v>
      </c>
      <c r="H709" s="99">
        <f>SUMIF($BN$10:$BN$631,$E709,H$10:H$631)</f>
        <v>0</v>
      </c>
      <c r="I709" s="99">
        <f>SUMIF($BN$10:$BN$631,$E709,I$10:I$631)</f>
        <v>0</v>
      </c>
      <c r="J709" s="99">
        <f>SUMIF($BN$10:$BN$631,$E709,J$10:J$631)</f>
        <v>0</v>
      </c>
      <c r="K709" s="83">
        <f>SUMIF($BN$10:$BN$631,$E709,K$10:K$631)</f>
        <v>7.5</v>
      </c>
      <c r="L709" s="99">
        <f>SUMIF($BN$10:$BN$631,$E709,L$10:L$631)</f>
        <v>768750</v>
      </c>
      <c r="M709" s="99">
        <f>SUMIF($BN$10:$BN$631,$E709,M$10:M$631)</f>
        <v>0</v>
      </c>
      <c r="N709" s="99">
        <f>SUMIF($BN$10:$BN$631,$E709,N$10:N$631)</f>
        <v>768750</v>
      </c>
      <c r="O709" s="83">
        <f>SUMIF($BN$10:$BN$631,$E709,O$10:O$631)</f>
        <v>340.2</v>
      </c>
      <c r="P709" s="99">
        <f>SUMIF($BN$10:$BN$631,$E709,P$10:P$631)</f>
        <v>34870500</v>
      </c>
      <c r="Q709" s="99">
        <f>SUMIF($BN$10:$BN$631,$E709,Q$10:Q$631)</f>
        <v>0</v>
      </c>
      <c r="R709" s="99">
        <f>SUMIF($BN$10:$BN$631,$E709,R$10:R$631)</f>
        <v>34870500</v>
      </c>
      <c r="S709" s="83">
        <f>SUMIF($BN$10:$BN$631,$E709,S$10:S$631)</f>
        <v>60.2</v>
      </c>
      <c r="T709" s="99">
        <f>SUMIF($BN$10:$BN$631,$E709,T$10:T$631)</f>
        <v>6170500</v>
      </c>
      <c r="U709" s="99">
        <f>SUMIF($BN$10:$BN$631,$E709,U$10:U$631)</f>
        <v>0</v>
      </c>
      <c r="V709" s="99">
        <f>SUMIF($BN$10:$BN$631,$E709,V$10:V$631)</f>
        <v>6170499.9999999981</v>
      </c>
      <c r="W709" s="99">
        <f>SUMIF($BN$10:$BN$631,$E709,W$10:W$631)</f>
        <v>0</v>
      </c>
      <c r="X709" s="99">
        <f>SUMIF($BN$10:$BN$631,$E709,X$10:X$631)</f>
        <v>0</v>
      </c>
      <c r="Y709" s="99">
        <f>SUMIF($BN$10:$BN$631,$E709,Y$10:Y$631)</f>
        <v>0</v>
      </c>
      <c r="Z709" s="99">
        <f>SUMIF($BN$10:$BN$631,$E709,Z$10:Z$631)</f>
        <v>1298500</v>
      </c>
      <c r="AA709" s="99">
        <f>SUMIF($BN$10:$BN$631,$E709,AA$10:AA$631)</f>
        <v>0</v>
      </c>
      <c r="AB709" s="99">
        <f>SUMIF($BN$10:$BN$631,$E709,AB$10:AB$631)</f>
        <v>1298500</v>
      </c>
      <c r="AC709" s="99">
        <f>SUMIF($BN$10:$BN$631,$E709,AC$10:AC$631)</f>
        <v>958</v>
      </c>
      <c r="AD709" s="83">
        <f>SUMIF($BN$10:$BN$631,$E709,AD$10:AD$631)</f>
        <v>47</v>
      </c>
      <c r="AE709" s="99">
        <f>SUMIF($BN$10:$BN$631,$E709,AE$10:AE$631)</f>
        <v>20</v>
      </c>
      <c r="AF709" s="83">
        <f>SUMIF($BN$10:$BN$631,$E709,AF$10:AF$631)</f>
        <v>1</v>
      </c>
      <c r="AG709" s="99">
        <f>SUMIF($BN$10:$BN$631,$E709,AG$10:AG$631)</f>
        <v>938</v>
      </c>
      <c r="AH709" s="83">
        <f>SUMIF($BN$10:$BN$631,$E709,AH$10:AH$631)</f>
        <v>46</v>
      </c>
      <c r="AI709" s="109">
        <f>SUMIF($BN$10:$BN$631,$E709,AI$10:AI$631)</f>
        <v>48650000</v>
      </c>
      <c r="AJ709" s="109">
        <f>SUMIF($BN$10:$BN$631,$E709,AJ$10:AJ$631)</f>
        <v>0</v>
      </c>
      <c r="AK709" s="109">
        <f>SUMIF($BN$10:$BN$631,$E709,AK$10:AK$631)</f>
        <v>7700000</v>
      </c>
      <c r="AL709" s="109">
        <f>SUMIF($BN$10:$BN$631,$E709,AL$10:AL$631)</f>
        <v>40950000</v>
      </c>
      <c r="AM709" s="109">
        <f>SUMIF($BN$10:$BN$631,$E709,AM$10:AM$631)</f>
        <v>0</v>
      </c>
      <c r="AN709" s="83">
        <f>SUMIF($BN$10:$BN$631,$E709,AN$10:AN$631)</f>
        <v>1327.5</v>
      </c>
      <c r="AO709" s="83">
        <f>SUMIF($BN$10:$BN$631,$E709,AO$10:AO$631)</f>
        <v>1707.1499999999999</v>
      </c>
      <c r="AP709" s="83">
        <f>SUMIF($BN$10:$BN$631,$E709,AP$10:AP$631)</f>
        <v>150.5</v>
      </c>
      <c r="AQ709" s="108">
        <f>SUMIF($BN$10:$BN$631,$E709,AQ$10:AQ$631)</f>
        <v>80929875</v>
      </c>
      <c r="AR709" s="109">
        <f>SUMIF($BN$10:$BN$631,$E709,AR$10:AR$631)</f>
        <v>0</v>
      </c>
      <c r="AS709" s="109">
        <f>SUMIF($BN$10:$BN$631,$E709,AS$10:AS$631)</f>
        <v>0</v>
      </c>
      <c r="AT709" s="109">
        <f>SUMIF($BN$10:$BN$631,$E709,AT$10:AT$631)</f>
        <v>0</v>
      </c>
      <c r="AU709" s="109">
        <f>SUMIF($BN$10:$BN$631,$E709,AU$10:AU$631)</f>
        <v>5733000</v>
      </c>
      <c r="AV709" s="109">
        <f>SUMIF($BN$10:$BN$631,$E709,AV$10:AV$631)</f>
        <v>75196875</v>
      </c>
      <c r="AW709" s="109">
        <f>SUMIF($BN$10:$BN$631,$E709,AW$10:AW$631)</f>
        <v>0</v>
      </c>
      <c r="AX709" s="109">
        <f>SUMIF($BN$10:$BN$631,$E709,AX$10:AX$631)</f>
        <v>0</v>
      </c>
      <c r="AY709" s="109">
        <f>SUMIF($BN$10:$BN$631,$E709,AY$10:AY$631)</f>
        <v>0</v>
      </c>
      <c r="AZ709" s="109">
        <f>SUMIF($BN$10:$BN$631,$E709,AZ$10:AZ$631)</f>
        <v>0</v>
      </c>
      <c r="BA709" s="109">
        <f>SUMIF($BN$10:$BN$631,$E709,BA$10:BA$631)</f>
        <v>0</v>
      </c>
      <c r="BB709" s="109">
        <f>SUMIF($BN$10:$BN$631,$E709,BB$10:BB$631)</f>
        <v>124384625</v>
      </c>
      <c r="BC709" s="109">
        <f>SUMIF($BN$10:$BN$631,$E709,BC$10:BC$631)</f>
        <v>0</v>
      </c>
      <c r="BD709" s="109">
        <f>SUMIF($BN$10:$BN$631,$E709,BD$10:BD$631)</f>
        <v>0</v>
      </c>
      <c r="BE709" s="109">
        <f>SUMIF($BN$10:$BN$631,$E709,BE$10:BE$631)</f>
        <v>124384625</v>
      </c>
      <c r="BF709" s="109">
        <f>SUMIF($BN$10:$BN$631,$E709,BF$10:BF$631)</f>
        <v>0</v>
      </c>
      <c r="BG709" s="83">
        <f>SUMIF($BN$10:$BN$631,$E709,BG$10:BG$631)</f>
        <v>1327.5</v>
      </c>
      <c r="BH709" s="83">
        <f>SUMIF($BN$10:$BN$631,$E709,BH$10:BH$631)</f>
        <v>2312.5500000000002</v>
      </c>
      <c r="BI709" s="78">
        <f>SUMIF($BN$10:$BN$631,$E709,BI$10:BI$631)</f>
        <v>996.65</v>
      </c>
      <c r="BJ709" s="111">
        <f t="shared" si="80"/>
        <v>75.077212806026367</v>
      </c>
      <c r="BK709" s="78">
        <f>SUMIF($BN$10:$BN$631,$E709,BK$10:BK$631)</f>
        <v>2265.5500000000002</v>
      </c>
      <c r="BL709" s="78">
        <f>SUMIF($BN$10:$BN$631,$E709,BL$10:BL$631)</f>
        <v>950.65</v>
      </c>
      <c r="BM709" s="111">
        <f t="shared" si="81"/>
        <v>71.612052730696803</v>
      </c>
      <c r="BN709" s="127">
        <f>(BH709)/COUNTIF($BN$10:$BN$633,E709)</f>
        <v>385.42500000000001</v>
      </c>
      <c r="BO709" s="81">
        <f>(BH709)/COUNTIF($BN$10:$BN$633,E709)</f>
        <v>385.42500000000001</v>
      </c>
      <c r="BP709" s="85">
        <f>(H709+L709+P709+T709+W709+Z709+AI709+AQ709+AY709)/COUNTIF($BN$10:$BN$633,E709)</f>
        <v>28781354.166666668</v>
      </c>
    </row>
    <row r="710" spans="5:68" ht="23.25" customHeight="1">
      <c r="E710" s="55" t="s">
        <v>1365</v>
      </c>
      <c r="F710" s="56" t="s">
        <v>1262</v>
      </c>
      <c r="G710" s="83">
        <f>SUMIF($BN$10:$BN$631,$E710,G$10:G$631)</f>
        <v>32.799999999999997</v>
      </c>
      <c r="H710" s="99">
        <f>SUMIF($BN$10:$BN$631,$E710,H$10:H$631)</f>
        <v>3362000</v>
      </c>
      <c r="I710" s="99">
        <f>SUMIF($BN$10:$BN$631,$E710,I$10:I$631)</f>
        <v>0</v>
      </c>
      <c r="J710" s="99">
        <f>SUMIF($BN$10:$BN$631,$E710,J$10:J$631)</f>
        <v>3362000</v>
      </c>
      <c r="K710" s="83">
        <f>SUMIF($BN$10:$BN$631,$E710,K$10:K$631)</f>
        <v>0</v>
      </c>
      <c r="L710" s="99">
        <f>SUMIF($BN$10:$BN$631,$E710,L$10:L$631)</f>
        <v>0</v>
      </c>
      <c r="M710" s="99">
        <f>SUMIF($BN$10:$BN$631,$E710,M$10:M$631)</f>
        <v>0</v>
      </c>
      <c r="N710" s="99">
        <f>SUMIF($BN$10:$BN$631,$E710,N$10:N$631)</f>
        <v>0</v>
      </c>
      <c r="O710" s="83">
        <f>SUMIF($BN$10:$BN$631,$E710,O$10:O$631)</f>
        <v>151.19999999999999</v>
      </c>
      <c r="P710" s="99">
        <f>SUMIF($BN$10:$BN$631,$E710,P$10:P$631)</f>
        <v>15498000</v>
      </c>
      <c r="Q710" s="99">
        <f>SUMIF($BN$10:$BN$631,$E710,Q$10:Q$631)</f>
        <v>0</v>
      </c>
      <c r="R710" s="99">
        <f>SUMIF($BN$10:$BN$631,$E710,R$10:R$631)</f>
        <v>15498000</v>
      </c>
      <c r="S710" s="83">
        <f>SUMIF($BN$10:$BN$631,$E710,S$10:S$631)</f>
        <v>75.5</v>
      </c>
      <c r="T710" s="99">
        <f>SUMIF($BN$10:$BN$631,$E710,T$10:T$631)</f>
        <v>7738750</v>
      </c>
      <c r="U710" s="99">
        <f>SUMIF($BN$10:$BN$631,$E710,U$10:U$631)</f>
        <v>0</v>
      </c>
      <c r="V710" s="99">
        <f>SUMIF($BN$10:$BN$631,$E710,V$10:V$631)</f>
        <v>7738750</v>
      </c>
      <c r="W710" s="99">
        <f>SUMIF($BN$10:$BN$631,$E710,W$10:W$631)</f>
        <v>0</v>
      </c>
      <c r="X710" s="99">
        <f>SUMIF($BN$10:$BN$631,$E710,X$10:X$631)</f>
        <v>0</v>
      </c>
      <c r="Y710" s="99">
        <f>SUMIF($BN$10:$BN$631,$E710,Y$10:Y$631)</f>
        <v>0</v>
      </c>
      <c r="Z710" s="99">
        <f>SUMIF($BN$10:$BN$631,$E710,Z$10:Z$631)</f>
        <v>593000</v>
      </c>
      <c r="AA710" s="99">
        <f>SUMIF($BN$10:$BN$631,$E710,AA$10:AA$631)</f>
        <v>0</v>
      </c>
      <c r="AB710" s="99">
        <f>SUMIF($BN$10:$BN$631,$E710,AB$10:AB$631)</f>
        <v>593000</v>
      </c>
      <c r="AC710" s="99">
        <f>SUMIF($BN$10:$BN$631,$E710,AC$10:AC$631)</f>
        <v>1034</v>
      </c>
      <c r="AD710" s="83">
        <f>SUMIF($BN$10:$BN$631,$E710,AD$10:AD$631)</f>
        <v>58</v>
      </c>
      <c r="AE710" s="99">
        <f>SUMIF($BN$10:$BN$631,$E710,AE$10:AE$631)</f>
        <v>472</v>
      </c>
      <c r="AF710" s="83">
        <f>SUMIF($BN$10:$BN$631,$E710,AF$10:AF$631)</f>
        <v>25</v>
      </c>
      <c r="AG710" s="99">
        <f>SUMIF($BN$10:$BN$631,$E710,AG$10:AG$631)</f>
        <v>562</v>
      </c>
      <c r="AH710" s="83">
        <f>SUMIF($BN$10:$BN$631,$E710,AH$10:AH$631)</f>
        <v>33</v>
      </c>
      <c r="AI710" s="109">
        <f>SUMIF($BN$10:$BN$631,$E710,AI$10:AI$631)</f>
        <v>30100000</v>
      </c>
      <c r="AJ710" s="109">
        <f>SUMIF($BN$10:$BN$631,$E710,AJ$10:AJ$631)</f>
        <v>0</v>
      </c>
      <c r="AK710" s="109">
        <f>SUMIF($BN$10:$BN$631,$E710,AK$10:AK$631)</f>
        <v>8800000</v>
      </c>
      <c r="AL710" s="109">
        <f>SUMIF($BN$10:$BN$631,$E710,AL$10:AL$631)</f>
        <v>21950000</v>
      </c>
      <c r="AM710" s="109">
        <f>SUMIF($BN$10:$BN$631,$E710,AM$10:AM$631)</f>
        <v>650000</v>
      </c>
      <c r="AN710" s="83">
        <f>SUMIF($BN$10:$BN$631,$E710,AN$10:AN$631)</f>
        <v>1675</v>
      </c>
      <c r="AO710" s="83">
        <f>SUMIF($BN$10:$BN$631,$E710,AO$10:AO$631)</f>
        <v>1169.8</v>
      </c>
      <c r="AP710" s="83">
        <f>SUMIF($BN$10:$BN$631,$E710,AP$10:AP$631)</f>
        <v>99.9</v>
      </c>
      <c r="AQ710" s="108">
        <f>SUMIF($BN$10:$BN$631,$E710,AQ$10:AQ$631)</f>
        <v>9497250</v>
      </c>
      <c r="AR710" s="109">
        <f>SUMIF($BN$10:$BN$631,$E710,AR$10:AR$631)</f>
        <v>0</v>
      </c>
      <c r="AS710" s="109">
        <f>SUMIF($BN$10:$BN$631,$E710,AS$10:AS$631)</f>
        <v>0</v>
      </c>
      <c r="AT710" s="109">
        <f>SUMIF($BN$10:$BN$631,$E710,AT$10:AT$631)</f>
        <v>0</v>
      </c>
      <c r="AU710" s="109">
        <f>SUMIF($BN$10:$BN$631,$E710,AU$10:AU$631)</f>
        <v>0</v>
      </c>
      <c r="AV710" s="109">
        <f>SUMIF($BN$10:$BN$631,$E710,AV$10:AV$631)</f>
        <v>9497250</v>
      </c>
      <c r="AW710" s="109">
        <f>SUMIF($BN$10:$BN$631,$E710,AW$10:AW$631)</f>
        <v>0</v>
      </c>
      <c r="AX710" s="109">
        <f>SUMIF($BN$10:$BN$631,$E710,AX$10:AX$631)</f>
        <v>0</v>
      </c>
      <c r="AY710" s="109">
        <f>SUMIF($BN$10:$BN$631,$E710,AY$10:AY$631)</f>
        <v>0</v>
      </c>
      <c r="AZ710" s="109">
        <f>SUMIF($BN$10:$BN$631,$E710,AZ$10:AZ$631)</f>
        <v>0</v>
      </c>
      <c r="BA710" s="109">
        <f>SUMIF($BN$10:$BN$631,$E710,BA$10:BA$631)</f>
        <v>0</v>
      </c>
      <c r="BB710" s="109">
        <f>SUMIF($BN$10:$BN$631,$E710,BB$10:BB$631)</f>
        <v>39779000</v>
      </c>
      <c r="BC710" s="109">
        <f>SUMIF($BN$10:$BN$631,$E710,BC$10:BC$631)</f>
        <v>650000</v>
      </c>
      <c r="BD710" s="109">
        <f>SUMIF($BN$10:$BN$631,$E710,BD$10:BD$631)</f>
        <v>0</v>
      </c>
      <c r="BE710" s="109">
        <f>SUMIF($BN$10:$BN$631,$E710,BE$10:BE$631)</f>
        <v>39129000</v>
      </c>
      <c r="BF710" s="109">
        <f>SUMIF($BN$10:$BN$631,$E710,BF$10:BF$631)</f>
        <v>0</v>
      </c>
      <c r="BG710" s="83">
        <f>SUMIF($BN$10:$BN$631,$E710,BG$10:BG$631)</f>
        <v>1675</v>
      </c>
      <c r="BH710" s="83">
        <f>SUMIF($BN$10:$BN$631,$E710,BH$10:BH$631)</f>
        <v>1587.2</v>
      </c>
      <c r="BI710" s="78">
        <f>SUMIF($BN$10:$BN$631,$E710,BI$10:BI$631)</f>
        <v>114</v>
      </c>
      <c r="BJ710" s="111">
        <f t="shared" si="80"/>
        <v>6.8059701492537314</v>
      </c>
      <c r="BK710" s="78">
        <f>SUMIF($BN$10:$BN$631,$E710,BK$10:BK$631)</f>
        <v>1529.2</v>
      </c>
      <c r="BL710" s="78">
        <f>SUMIF($BN$10:$BN$631,$E710,BL$10:BL$631)</f>
        <v>82.300000000000011</v>
      </c>
      <c r="BM710" s="111">
        <f t="shared" si="81"/>
        <v>4.9134328358208963</v>
      </c>
      <c r="BN710" s="127">
        <f>(BH710)/COUNTIF($BN$10:$BN$633,E710)</f>
        <v>264.53333333333336</v>
      </c>
      <c r="BO710" s="81">
        <f>(BH710)/COUNTIF($BN$10:$BN$633,E710)</f>
        <v>264.53333333333336</v>
      </c>
      <c r="BP710" s="85">
        <f>(H710+L710+P710+T710+W710+Z710+AI710+AQ710+AY710)/COUNTIF($BN$10:$BN$633,E710)</f>
        <v>11131500</v>
      </c>
    </row>
    <row r="711" spans="5:68" ht="23.25" customHeight="1">
      <c r="E711" s="55" t="s">
        <v>1366</v>
      </c>
      <c r="F711" s="56" t="s">
        <v>1263</v>
      </c>
      <c r="G711" s="83">
        <f>SUMIF($BN$10:$BN$631,$E711,G$10:G$631)</f>
        <v>0</v>
      </c>
      <c r="H711" s="99">
        <f>SUMIF($BN$10:$BN$631,$E711,H$10:H$631)</f>
        <v>0</v>
      </c>
      <c r="I711" s="99">
        <f>SUMIF($BN$10:$BN$631,$E711,I$10:I$631)</f>
        <v>0</v>
      </c>
      <c r="J711" s="99">
        <f>SUMIF($BN$10:$BN$631,$E711,J$10:J$631)</f>
        <v>0</v>
      </c>
      <c r="K711" s="83">
        <f>SUMIF($BN$10:$BN$631,$E711,K$10:K$631)</f>
        <v>0</v>
      </c>
      <c r="L711" s="99">
        <f>SUMIF($BN$10:$BN$631,$E711,L$10:L$631)</f>
        <v>0</v>
      </c>
      <c r="M711" s="99">
        <f>SUMIF($BN$10:$BN$631,$E711,M$10:M$631)</f>
        <v>0</v>
      </c>
      <c r="N711" s="99">
        <f>SUMIF($BN$10:$BN$631,$E711,N$10:N$631)</f>
        <v>0</v>
      </c>
      <c r="O711" s="83">
        <f>SUMIF($BN$10:$BN$631,$E711,O$10:O$631)</f>
        <v>121.70000000000002</v>
      </c>
      <c r="P711" s="99">
        <f>SUMIF($BN$10:$BN$631,$E711,P$10:P$631)</f>
        <v>12474250</v>
      </c>
      <c r="Q711" s="99">
        <f>SUMIF($BN$10:$BN$631,$E711,Q$10:Q$631)</f>
        <v>0</v>
      </c>
      <c r="R711" s="99">
        <f>SUMIF($BN$10:$BN$631,$E711,R$10:R$631)</f>
        <v>12474250</v>
      </c>
      <c r="S711" s="83">
        <f>SUMIF($BN$10:$BN$631,$E711,S$10:S$631)</f>
        <v>120.6</v>
      </c>
      <c r="T711" s="99">
        <f>SUMIF($BN$10:$BN$631,$E711,T$10:T$631)</f>
        <v>12361500</v>
      </c>
      <c r="U711" s="99">
        <f>SUMIF($BN$10:$BN$631,$E711,U$10:U$631)</f>
        <v>0</v>
      </c>
      <c r="V711" s="99">
        <f>SUMIF($BN$10:$BN$631,$E711,V$10:V$631)</f>
        <v>12361500</v>
      </c>
      <c r="W711" s="99">
        <f>SUMIF($BN$10:$BN$631,$E711,W$10:W$631)</f>
        <v>0</v>
      </c>
      <c r="X711" s="99">
        <f>SUMIF($BN$10:$BN$631,$E711,X$10:X$631)</f>
        <v>0</v>
      </c>
      <c r="Y711" s="99">
        <f>SUMIF($BN$10:$BN$631,$E711,Y$10:Y$631)</f>
        <v>0</v>
      </c>
      <c r="Z711" s="99">
        <f>SUMIF($BN$10:$BN$631,$E711,Z$10:Z$631)</f>
        <v>593000</v>
      </c>
      <c r="AA711" s="99">
        <f>SUMIF($BN$10:$BN$631,$E711,AA$10:AA$631)</f>
        <v>0</v>
      </c>
      <c r="AB711" s="99">
        <f>SUMIF($BN$10:$BN$631,$E711,AB$10:AB$631)</f>
        <v>593000</v>
      </c>
      <c r="AC711" s="99">
        <f>SUMIF($BN$10:$BN$631,$E711,AC$10:AC$631)</f>
        <v>642</v>
      </c>
      <c r="AD711" s="83">
        <f>SUMIF($BN$10:$BN$631,$E711,AD$10:AD$631)</f>
        <v>47</v>
      </c>
      <c r="AE711" s="99">
        <f>SUMIF($BN$10:$BN$631,$E711,AE$10:AE$631)</f>
        <v>0</v>
      </c>
      <c r="AF711" s="83">
        <f>SUMIF($BN$10:$BN$631,$E711,AF$10:AF$631)</f>
        <v>0</v>
      </c>
      <c r="AG711" s="99">
        <f>SUMIF($BN$10:$BN$631,$E711,AG$10:AG$631)</f>
        <v>642</v>
      </c>
      <c r="AH711" s="83">
        <f>SUMIF($BN$10:$BN$631,$E711,AH$10:AH$631)</f>
        <v>47</v>
      </c>
      <c r="AI711" s="109">
        <f>SUMIF($BN$10:$BN$631,$E711,AI$10:AI$631)</f>
        <v>35050000</v>
      </c>
      <c r="AJ711" s="109">
        <f>SUMIF($BN$10:$BN$631,$E711,AJ$10:AJ$631)</f>
        <v>0</v>
      </c>
      <c r="AK711" s="109">
        <f>SUMIF($BN$10:$BN$631,$E711,AK$10:AK$631)</f>
        <v>8450000</v>
      </c>
      <c r="AL711" s="109">
        <f>SUMIF($BN$10:$BN$631,$E711,AL$10:AL$631)</f>
        <v>26600000</v>
      </c>
      <c r="AM711" s="109">
        <f>SUMIF($BN$10:$BN$631,$E711,AM$10:AM$631)</f>
        <v>0</v>
      </c>
      <c r="AN711" s="83">
        <f>SUMIF($BN$10:$BN$631,$E711,AN$10:AN$631)</f>
        <v>1511.25</v>
      </c>
      <c r="AO711" s="83">
        <f>SUMIF($BN$10:$BN$631,$E711,AO$10:AO$631)</f>
        <v>2006.4</v>
      </c>
      <c r="AP711" s="83">
        <f>SUMIF($BN$10:$BN$631,$E711,AP$10:AP$631)</f>
        <v>377.00000000000006</v>
      </c>
      <c r="AQ711" s="108">
        <f>SUMIF($BN$10:$BN$631,$E711,AQ$10:AQ$631)</f>
        <v>125745625</v>
      </c>
      <c r="AR711" s="109">
        <f>SUMIF($BN$10:$BN$631,$E711,AR$10:AR$631)</f>
        <v>0</v>
      </c>
      <c r="AS711" s="109">
        <f>SUMIF($BN$10:$BN$631,$E711,AS$10:AS$631)</f>
        <v>0</v>
      </c>
      <c r="AT711" s="109">
        <f>SUMIF($BN$10:$BN$631,$E711,AT$10:AT$631)</f>
        <v>0</v>
      </c>
      <c r="AU711" s="109">
        <f>SUMIF($BN$10:$BN$631,$E711,AU$10:AU$631)</f>
        <v>32291250</v>
      </c>
      <c r="AV711" s="109">
        <f>SUMIF($BN$10:$BN$631,$E711,AV$10:AV$631)</f>
        <v>93454375</v>
      </c>
      <c r="AW711" s="109">
        <f>SUMIF($BN$10:$BN$631,$E711,AW$10:AW$631)</f>
        <v>0</v>
      </c>
      <c r="AX711" s="109">
        <f>SUMIF($BN$10:$BN$631,$E711,AX$10:AX$631)</f>
        <v>0</v>
      </c>
      <c r="AY711" s="109">
        <f>SUMIF($BN$10:$BN$631,$E711,AY$10:AY$631)</f>
        <v>0</v>
      </c>
      <c r="AZ711" s="109">
        <f>SUMIF($BN$10:$BN$631,$E711,AZ$10:AZ$631)</f>
        <v>0</v>
      </c>
      <c r="BA711" s="109">
        <f>SUMIF($BN$10:$BN$631,$E711,BA$10:BA$631)</f>
        <v>0</v>
      </c>
      <c r="BB711" s="109">
        <f>SUMIF($BN$10:$BN$631,$E711,BB$10:BB$631)</f>
        <v>133008875</v>
      </c>
      <c r="BC711" s="109">
        <f>SUMIF($BN$10:$BN$631,$E711,BC$10:BC$631)</f>
        <v>0</v>
      </c>
      <c r="BD711" s="109">
        <f>SUMIF($BN$10:$BN$631,$E711,BD$10:BD$631)</f>
        <v>0</v>
      </c>
      <c r="BE711" s="109">
        <f>SUMIF($BN$10:$BN$631,$E711,BE$10:BE$631)</f>
        <v>133008875</v>
      </c>
      <c r="BF711" s="109">
        <f>SUMIF($BN$10:$BN$631,$E711,BF$10:BF$631)</f>
        <v>0</v>
      </c>
      <c r="BG711" s="83">
        <f>SUMIF($BN$10:$BN$631,$E711,BG$10:BG$631)</f>
        <v>1511.25</v>
      </c>
      <c r="BH711" s="83">
        <f>SUMIF($BN$10:$BN$631,$E711,BH$10:BH$631)</f>
        <v>2672.7</v>
      </c>
      <c r="BI711" s="78">
        <f>SUMIF($BN$10:$BN$631,$E711,BI$10:BI$631)</f>
        <v>1161.4499999999998</v>
      </c>
      <c r="BJ711" s="111">
        <f t="shared" si="80"/>
        <v>76.85359801488832</v>
      </c>
      <c r="BK711" s="78">
        <f>SUMIF($BN$10:$BN$631,$E711,BK$10:BK$631)</f>
        <v>2625.7</v>
      </c>
      <c r="BL711" s="78">
        <f>SUMIF($BN$10:$BN$631,$E711,BL$10:BL$631)</f>
        <v>1114.45</v>
      </c>
      <c r="BM711" s="111">
        <f t="shared" si="81"/>
        <v>73.743589743589737</v>
      </c>
      <c r="BN711" s="127">
        <f>(BH711)/COUNTIF($BN$10:$BN$633,E711)</f>
        <v>445.45</v>
      </c>
      <c r="BO711" s="81">
        <f>(BH711)/COUNTIF($BN$10:$BN$633,E711)</f>
        <v>445.45</v>
      </c>
      <c r="BP711" s="85">
        <f>(H711+L711+P711+T711+W711+Z711+AI711+AQ711+AY711)/COUNTIF($BN$10:$BN$633,E711)</f>
        <v>31037395.833333332</v>
      </c>
    </row>
    <row r="712" spans="5:68" ht="23.25" customHeight="1">
      <c r="E712" s="55" t="s">
        <v>1367</v>
      </c>
      <c r="F712" s="56" t="s">
        <v>1264</v>
      </c>
      <c r="G712" s="83">
        <f>SUMIF($BN$10:$BN$631,$E712,G$10:G$631)</f>
        <v>0</v>
      </c>
      <c r="H712" s="99">
        <f>SUMIF($BN$10:$BN$631,$E712,H$10:H$631)</f>
        <v>0</v>
      </c>
      <c r="I712" s="99">
        <f>SUMIF($BN$10:$BN$631,$E712,I$10:I$631)</f>
        <v>0</v>
      </c>
      <c r="J712" s="99">
        <f>SUMIF($BN$10:$BN$631,$E712,J$10:J$631)</f>
        <v>0</v>
      </c>
      <c r="K712" s="83">
        <f>SUMIF($BN$10:$BN$631,$E712,K$10:K$631)</f>
        <v>31.7</v>
      </c>
      <c r="L712" s="99">
        <f>SUMIF($BN$10:$BN$631,$E712,L$10:L$631)</f>
        <v>3249250</v>
      </c>
      <c r="M712" s="99">
        <f>SUMIF($BN$10:$BN$631,$E712,M$10:M$631)</f>
        <v>0</v>
      </c>
      <c r="N712" s="99">
        <f>SUMIF($BN$10:$BN$631,$E712,N$10:N$631)</f>
        <v>3249250</v>
      </c>
      <c r="O712" s="83">
        <f>SUMIF($BN$10:$BN$631,$E712,O$10:O$631)</f>
        <v>121.6</v>
      </c>
      <c r="P712" s="99">
        <f>SUMIF($BN$10:$BN$631,$E712,P$10:P$631)</f>
        <v>12464000</v>
      </c>
      <c r="Q712" s="99">
        <f>SUMIF($BN$10:$BN$631,$E712,Q$10:Q$631)</f>
        <v>0</v>
      </c>
      <c r="R712" s="99">
        <f>SUMIF($BN$10:$BN$631,$E712,R$10:R$631)</f>
        <v>12464000</v>
      </c>
      <c r="S712" s="83">
        <f>SUMIF($BN$10:$BN$631,$E712,S$10:S$631)</f>
        <v>82.7</v>
      </c>
      <c r="T712" s="99">
        <f>SUMIF($BN$10:$BN$631,$E712,T$10:T$631)</f>
        <v>8476750</v>
      </c>
      <c r="U712" s="99">
        <f>SUMIF($BN$10:$BN$631,$E712,U$10:U$631)</f>
        <v>0</v>
      </c>
      <c r="V712" s="99">
        <f>SUMIF($BN$10:$BN$631,$E712,V$10:V$631)</f>
        <v>8476750</v>
      </c>
      <c r="W712" s="99">
        <f>SUMIF($BN$10:$BN$631,$E712,W$10:W$631)</f>
        <v>0</v>
      </c>
      <c r="X712" s="99">
        <f>SUMIF($BN$10:$BN$631,$E712,X$10:X$631)</f>
        <v>0</v>
      </c>
      <c r="Y712" s="99">
        <f>SUMIF($BN$10:$BN$631,$E712,Y$10:Y$631)</f>
        <v>0</v>
      </c>
      <c r="Z712" s="99">
        <f>SUMIF($BN$10:$BN$631,$E712,Z$10:Z$631)</f>
        <v>375000</v>
      </c>
      <c r="AA712" s="99">
        <f>SUMIF($BN$10:$BN$631,$E712,AA$10:AA$631)</f>
        <v>0</v>
      </c>
      <c r="AB712" s="99">
        <f>SUMIF($BN$10:$BN$631,$E712,AB$10:AB$631)</f>
        <v>375000</v>
      </c>
      <c r="AC712" s="99">
        <f>SUMIF($BN$10:$BN$631,$E712,AC$10:AC$631)</f>
        <v>1092</v>
      </c>
      <c r="AD712" s="83">
        <f>SUMIF($BN$10:$BN$631,$E712,AD$10:AD$631)</f>
        <v>56</v>
      </c>
      <c r="AE712" s="99">
        <f>SUMIF($BN$10:$BN$631,$E712,AE$10:AE$631)</f>
        <v>0</v>
      </c>
      <c r="AF712" s="83">
        <f>SUMIF($BN$10:$BN$631,$E712,AF$10:AF$631)</f>
        <v>0</v>
      </c>
      <c r="AG712" s="99">
        <f>SUMIF($BN$10:$BN$631,$E712,AG$10:AG$631)</f>
        <v>1092</v>
      </c>
      <c r="AH712" s="83">
        <f>SUMIF($BN$10:$BN$631,$E712,AH$10:AH$631)</f>
        <v>56</v>
      </c>
      <c r="AI712" s="109">
        <f>SUMIF($BN$10:$BN$631,$E712,AI$10:AI$631)</f>
        <v>57300000</v>
      </c>
      <c r="AJ712" s="109">
        <f>SUMIF($BN$10:$BN$631,$E712,AJ$10:AJ$631)</f>
        <v>3500100</v>
      </c>
      <c r="AK712" s="109">
        <f>SUMIF($BN$10:$BN$631,$E712,AK$10:AK$631)</f>
        <v>18099900</v>
      </c>
      <c r="AL712" s="109">
        <f>SUMIF($BN$10:$BN$631,$E712,AL$10:AL$631)</f>
        <v>35700000</v>
      </c>
      <c r="AM712" s="109">
        <f>SUMIF($BN$10:$BN$631,$E712,AM$10:AM$631)</f>
        <v>0</v>
      </c>
      <c r="AN712" s="83">
        <f>SUMIF($BN$10:$BN$631,$E712,AN$10:AN$631)</f>
        <v>1365</v>
      </c>
      <c r="AO712" s="83">
        <f>SUMIF($BN$10:$BN$631,$E712,AO$10:AO$631)</f>
        <v>2630</v>
      </c>
      <c r="AP712" s="83">
        <f>SUMIF($BN$10:$BN$631,$E712,AP$10:AP$631)</f>
        <v>24.6</v>
      </c>
      <c r="AQ712" s="108">
        <f>SUMIF($BN$10:$BN$631,$E712,AQ$10:AQ$631)</f>
        <v>180322900</v>
      </c>
      <c r="AR712" s="109">
        <f>SUMIF($BN$10:$BN$631,$E712,AR$10:AR$631)</f>
        <v>52849200</v>
      </c>
      <c r="AS712" s="109">
        <f>SUMIF($BN$10:$BN$631,$E712,AS$10:AS$631)</f>
        <v>0</v>
      </c>
      <c r="AT712" s="109">
        <f>SUMIF($BN$10:$BN$631,$E712,AT$10:AT$631)</f>
        <v>0</v>
      </c>
      <c r="AU712" s="109">
        <f>SUMIF($BN$10:$BN$631,$E712,AU$10:AU$631)</f>
        <v>82804350</v>
      </c>
      <c r="AV712" s="109">
        <f>SUMIF($BN$10:$BN$631,$E712,AV$10:AV$631)</f>
        <v>150367750</v>
      </c>
      <c r="AW712" s="109">
        <f>SUMIF($BN$10:$BN$631,$E712,AW$10:AW$631)</f>
        <v>0</v>
      </c>
      <c r="AX712" s="109">
        <f>SUMIF($BN$10:$BN$631,$E712,AX$10:AX$631)</f>
        <v>0</v>
      </c>
      <c r="AY712" s="109">
        <f>SUMIF($BN$10:$BN$631,$E712,AY$10:AY$631)</f>
        <v>0</v>
      </c>
      <c r="AZ712" s="109">
        <f>SUMIF($BN$10:$BN$631,$E712,AZ$10:AZ$631)</f>
        <v>0</v>
      </c>
      <c r="BA712" s="109">
        <f>SUMIF($BN$10:$BN$631,$E712,BA$10:BA$631)</f>
        <v>0</v>
      </c>
      <c r="BB712" s="109">
        <f>SUMIF($BN$10:$BN$631,$E712,BB$10:BB$631)</f>
        <v>198168750</v>
      </c>
      <c r="BC712" s="109">
        <f>SUMIF($BN$10:$BN$631,$E712,BC$10:BC$631)</f>
        <v>0</v>
      </c>
      <c r="BD712" s="109">
        <f>SUMIF($BN$10:$BN$631,$E712,BD$10:BD$631)</f>
        <v>0</v>
      </c>
      <c r="BE712" s="109">
        <f>SUMIF($BN$10:$BN$631,$E712,BE$10:BE$631)</f>
        <v>198168750</v>
      </c>
      <c r="BF712" s="109">
        <f>SUMIF($BN$10:$BN$631,$E712,BF$10:BF$631)</f>
        <v>0</v>
      </c>
      <c r="BG712" s="83">
        <f>SUMIF($BN$10:$BN$631,$E712,BG$10:BG$631)</f>
        <v>1365</v>
      </c>
      <c r="BH712" s="83">
        <f>SUMIF($BN$10:$BN$631,$E712,BH$10:BH$631)</f>
        <v>2946.6000000000004</v>
      </c>
      <c r="BI712" s="78">
        <f>SUMIF($BN$10:$BN$631,$E712,BI$10:BI$631)</f>
        <v>1581.6000000000001</v>
      </c>
      <c r="BJ712" s="111">
        <f t="shared" si="80"/>
        <v>115.86813186813187</v>
      </c>
      <c r="BK712" s="78">
        <f>SUMIF($BN$10:$BN$631,$E712,BK$10:BK$631)</f>
        <v>2890.6000000000004</v>
      </c>
      <c r="BL712" s="78">
        <f>SUMIF($BN$10:$BN$631,$E712,BL$10:BL$631)</f>
        <v>1525.6000000000001</v>
      </c>
      <c r="BM712" s="111">
        <f t="shared" si="81"/>
        <v>111.76556776556778</v>
      </c>
      <c r="BN712" s="127">
        <f>(BH712)/COUNTIF($BN$10:$BN$633,E712)</f>
        <v>589.32000000000005</v>
      </c>
      <c r="BO712" s="81">
        <f>(BH712)/COUNTIF($BN$10:$BN$633,E712)</f>
        <v>589.32000000000005</v>
      </c>
      <c r="BP712" s="85">
        <f>(H712+L712+P712+T712+W712+Z712+AI712+AQ712+AY712)/COUNTIF($BN$10:$BN$633,E712)</f>
        <v>52437580</v>
      </c>
    </row>
    <row r="713" spans="5:68" ht="23.25" customHeight="1">
      <c r="E713" s="55" t="s">
        <v>1368</v>
      </c>
      <c r="F713" s="56" t="s">
        <v>1265</v>
      </c>
      <c r="G713" s="83">
        <f>SUMIF($BN$10:$BN$631,$E713,G$10:G$631)</f>
        <v>0</v>
      </c>
      <c r="H713" s="99">
        <f>SUMIF($BN$10:$BN$631,$E713,H$10:H$631)</f>
        <v>0</v>
      </c>
      <c r="I713" s="99">
        <f>SUMIF($BN$10:$BN$631,$E713,I$10:I$631)</f>
        <v>0</v>
      </c>
      <c r="J713" s="99">
        <f>SUMIF($BN$10:$BN$631,$E713,J$10:J$631)</f>
        <v>0</v>
      </c>
      <c r="K713" s="83">
        <f>SUMIF($BN$10:$BN$631,$E713,K$10:K$631)</f>
        <v>0</v>
      </c>
      <c r="L713" s="99">
        <f>SUMIF($BN$10:$BN$631,$E713,L$10:L$631)</f>
        <v>0</v>
      </c>
      <c r="M713" s="99">
        <f>SUMIF($BN$10:$BN$631,$E713,M$10:M$631)</f>
        <v>0</v>
      </c>
      <c r="N713" s="99">
        <f>SUMIF($BN$10:$BN$631,$E713,N$10:N$631)</f>
        <v>0</v>
      </c>
      <c r="O713" s="83">
        <f>SUMIF($BN$10:$BN$631,$E713,O$10:O$631)</f>
        <v>698.29999999999984</v>
      </c>
      <c r="P713" s="99">
        <f>SUMIF($BN$10:$BN$631,$E713,P$10:P$631)</f>
        <v>71575749.999999985</v>
      </c>
      <c r="Q713" s="99">
        <f>SUMIF($BN$10:$BN$631,$E713,Q$10:Q$631)</f>
        <v>0</v>
      </c>
      <c r="R713" s="99">
        <f>SUMIF($BN$10:$BN$631,$E713,R$10:R$631)</f>
        <v>71575750</v>
      </c>
      <c r="S713" s="83">
        <f>SUMIF($BN$10:$BN$631,$E713,S$10:S$631)</f>
        <v>45.300000000000004</v>
      </c>
      <c r="T713" s="99">
        <f>SUMIF($BN$10:$BN$631,$E713,T$10:T$631)</f>
        <v>4643250</v>
      </c>
      <c r="U713" s="99">
        <f>SUMIF($BN$10:$BN$631,$E713,U$10:U$631)</f>
        <v>0</v>
      </c>
      <c r="V713" s="99">
        <f>SUMIF($BN$10:$BN$631,$E713,V$10:V$631)</f>
        <v>4643250</v>
      </c>
      <c r="W713" s="99">
        <f>SUMIF($BN$10:$BN$631,$E713,W$10:W$631)</f>
        <v>0</v>
      </c>
      <c r="X713" s="99">
        <f>SUMIF($BN$10:$BN$631,$E713,X$10:X$631)</f>
        <v>0</v>
      </c>
      <c r="Y713" s="99">
        <f>SUMIF($BN$10:$BN$631,$E713,Y$10:Y$631)</f>
        <v>0</v>
      </c>
      <c r="Z713" s="99">
        <f>SUMIF($BN$10:$BN$631,$E713,Z$10:Z$631)</f>
        <v>2400000</v>
      </c>
      <c r="AA713" s="99">
        <f>SUMIF($BN$10:$BN$631,$E713,AA$10:AA$631)</f>
        <v>0</v>
      </c>
      <c r="AB713" s="99">
        <f>SUMIF($BN$10:$BN$631,$E713,AB$10:AB$631)</f>
        <v>2400000</v>
      </c>
      <c r="AC713" s="99">
        <f>SUMIF($BN$10:$BN$631,$E713,AC$10:AC$631)</f>
        <v>1678</v>
      </c>
      <c r="AD713" s="83">
        <f>SUMIF($BN$10:$BN$631,$E713,AD$10:AD$631)</f>
        <v>83</v>
      </c>
      <c r="AE713" s="99">
        <f>SUMIF($BN$10:$BN$631,$E713,AE$10:AE$631)</f>
        <v>140</v>
      </c>
      <c r="AF713" s="83">
        <f>SUMIF($BN$10:$BN$631,$E713,AF$10:AF$631)</f>
        <v>7</v>
      </c>
      <c r="AG713" s="99">
        <f>SUMIF($BN$10:$BN$631,$E713,AG$10:AG$631)</f>
        <v>1538</v>
      </c>
      <c r="AH713" s="83">
        <f>SUMIF($BN$10:$BN$631,$E713,AH$10:AH$631)</f>
        <v>76</v>
      </c>
      <c r="AI713" s="109">
        <f>SUMIF($BN$10:$BN$631,$E713,AI$10:AI$631)</f>
        <v>80575000</v>
      </c>
      <c r="AJ713" s="109">
        <f>SUMIF($BN$10:$BN$631,$E713,AJ$10:AJ$631)</f>
        <v>0</v>
      </c>
      <c r="AK713" s="109">
        <f>SUMIF($BN$10:$BN$631,$E713,AK$10:AK$631)</f>
        <v>45525000</v>
      </c>
      <c r="AL713" s="109">
        <f>SUMIF($BN$10:$BN$631,$E713,AL$10:AL$631)</f>
        <v>35050000</v>
      </c>
      <c r="AM713" s="109">
        <f>SUMIF($BN$10:$BN$631,$E713,AM$10:AM$631)</f>
        <v>0</v>
      </c>
      <c r="AN713" s="83">
        <f>SUMIF($BN$10:$BN$631,$E713,AN$10:AN$631)</f>
        <v>1560</v>
      </c>
      <c r="AO713" s="83">
        <f>SUMIF($BN$10:$BN$631,$E713,AO$10:AO$631)</f>
        <v>1854.1999999999998</v>
      </c>
      <c r="AP713" s="83">
        <f>SUMIF($BN$10:$BN$631,$E713,AP$10:AP$631)</f>
        <v>226.60000000000002</v>
      </c>
      <c r="AQ713" s="108">
        <f>SUMIF($BN$10:$BN$631,$E713,AQ$10:AQ$631)</f>
        <v>84345200</v>
      </c>
      <c r="AR713" s="109">
        <f>SUMIF($BN$10:$BN$631,$E713,AR$10:AR$631)</f>
        <v>0</v>
      </c>
      <c r="AS713" s="109">
        <f>SUMIF($BN$10:$BN$631,$E713,AS$10:AS$631)</f>
        <v>0</v>
      </c>
      <c r="AT713" s="109">
        <f>SUMIF($BN$10:$BN$631,$E713,AT$10:AT$631)</f>
        <v>0</v>
      </c>
      <c r="AU713" s="109">
        <f>SUMIF($BN$10:$BN$631,$E713,AU$10:AU$631)</f>
        <v>43399500</v>
      </c>
      <c r="AV713" s="109">
        <f>SUMIF($BN$10:$BN$631,$E713,AV$10:AV$631)</f>
        <v>40945700</v>
      </c>
      <c r="AW713" s="109">
        <f>SUMIF($BN$10:$BN$631,$E713,AW$10:AW$631)</f>
        <v>0</v>
      </c>
      <c r="AX713" s="109">
        <f>SUMIF($BN$10:$BN$631,$E713,AX$10:AX$631)</f>
        <v>0</v>
      </c>
      <c r="AY713" s="109">
        <f>SUMIF($BN$10:$BN$631,$E713,AY$10:AY$631)</f>
        <v>0</v>
      </c>
      <c r="AZ713" s="109">
        <f>SUMIF($BN$10:$BN$631,$E713,AZ$10:AZ$631)</f>
        <v>0</v>
      </c>
      <c r="BA713" s="109">
        <f>SUMIF($BN$10:$BN$631,$E713,BA$10:BA$631)</f>
        <v>0</v>
      </c>
      <c r="BB713" s="109">
        <f>SUMIF($BN$10:$BN$631,$E713,BB$10:BB$631)</f>
        <v>83038950</v>
      </c>
      <c r="BC713" s="109">
        <f>SUMIF($BN$10:$BN$631,$E713,BC$10:BC$631)</f>
        <v>0</v>
      </c>
      <c r="BD713" s="109">
        <f>SUMIF($BN$10:$BN$631,$E713,BD$10:BD$631)</f>
        <v>0</v>
      </c>
      <c r="BE713" s="109">
        <f>SUMIF($BN$10:$BN$631,$E713,BE$10:BE$631)</f>
        <v>83038950</v>
      </c>
      <c r="BF713" s="109">
        <f>SUMIF($BN$10:$BN$631,$E713,BF$10:BF$631)</f>
        <v>0</v>
      </c>
      <c r="BG713" s="83">
        <f>SUMIF($BN$10:$BN$631,$E713,BG$10:BG$631)</f>
        <v>1560</v>
      </c>
      <c r="BH713" s="83">
        <f>SUMIF($BN$10:$BN$631,$E713,BH$10:BH$631)</f>
        <v>2907.3999999999996</v>
      </c>
      <c r="BI713" s="78">
        <f>SUMIF($BN$10:$BN$631,$E713,BI$10:BI$631)</f>
        <v>1347.4</v>
      </c>
      <c r="BJ713" s="111">
        <f t="shared" si="80"/>
        <v>86.371794871794876</v>
      </c>
      <c r="BK713" s="78">
        <f>SUMIF($BN$10:$BN$631,$E713,BK$10:BK$631)</f>
        <v>2824.4</v>
      </c>
      <c r="BL713" s="78">
        <f>SUMIF($BN$10:$BN$631,$E713,BL$10:BL$631)</f>
        <v>1270.2999999999997</v>
      </c>
      <c r="BM713" s="111">
        <f t="shared" si="81"/>
        <v>81.429487179487154</v>
      </c>
      <c r="BN713" s="127">
        <f>(BH713)/COUNTIF($BN$10:$BN$633,E713)</f>
        <v>415.3428571428571</v>
      </c>
      <c r="BO713" s="81">
        <f>(BH713)/COUNTIF($BN$10:$BN$633,E713)</f>
        <v>415.3428571428571</v>
      </c>
      <c r="BP713" s="85">
        <f>(H713+L713+P713+T713+W713+Z713+AI713+AQ713+AY713)/COUNTIF($BN$10:$BN$633,E713)</f>
        <v>34791314.285714284</v>
      </c>
    </row>
    <row r="714" spans="5:68" ht="23.25" customHeight="1">
      <c r="E714" s="55" t="s">
        <v>1369</v>
      </c>
      <c r="F714" s="56" t="s">
        <v>1266</v>
      </c>
      <c r="G714" s="83">
        <f>SUMIF($BN$10:$BN$631,$E714,G$10:G$631)</f>
        <v>0</v>
      </c>
      <c r="H714" s="99">
        <f>SUMIF($BN$10:$BN$631,$E714,H$10:H$631)</f>
        <v>0</v>
      </c>
      <c r="I714" s="99">
        <f>SUMIF($BN$10:$BN$631,$E714,I$10:I$631)</f>
        <v>0</v>
      </c>
      <c r="J714" s="99">
        <f>SUMIF($BN$10:$BN$631,$E714,J$10:J$631)</f>
        <v>0</v>
      </c>
      <c r="K714" s="83">
        <f>SUMIF($BN$10:$BN$631,$E714,K$10:K$631)</f>
        <v>0</v>
      </c>
      <c r="L714" s="99">
        <f>SUMIF($BN$10:$BN$631,$E714,L$10:L$631)</f>
        <v>0</v>
      </c>
      <c r="M714" s="99">
        <f>SUMIF($BN$10:$BN$631,$E714,M$10:M$631)</f>
        <v>0</v>
      </c>
      <c r="N714" s="99">
        <f>SUMIF($BN$10:$BN$631,$E714,N$10:N$631)</f>
        <v>0</v>
      </c>
      <c r="O714" s="83">
        <f>SUMIF($BN$10:$BN$631,$E714,O$10:O$631)</f>
        <v>203.5</v>
      </c>
      <c r="P714" s="99">
        <f>SUMIF($BN$10:$BN$631,$E714,P$10:P$631)</f>
        <v>20858750</v>
      </c>
      <c r="Q714" s="99">
        <f>SUMIF($BN$10:$BN$631,$E714,Q$10:Q$631)</f>
        <v>0</v>
      </c>
      <c r="R714" s="99">
        <f>SUMIF($BN$10:$BN$631,$E714,R$10:R$631)</f>
        <v>20858750</v>
      </c>
      <c r="S714" s="83">
        <f>SUMIF($BN$10:$BN$631,$E714,S$10:S$631)</f>
        <v>75.2</v>
      </c>
      <c r="T714" s="99">
        <f>SUMIF($BN$10:$BN$631,$E714,T$10:T$631)</f>
        <v>7708000</v>
      </c>
      <c r="U714" s="99">
        <f>SUMIF($BN$10:$BN$631,$E714,U$10:U$631)</f>
        <v>0</v>
      </c>
      <c r="V714" s="99">
        <f>SUMIF($BN$10:$BN$631,$E714,V$10:V$631)</f>
        <v>7708000</v>
      </c>
      <c r="W714" s="99">
        <f>SUMIF($BN$10:$BN$631,$E714,W$10:W$631)</f>
        <v>0</v>
      </c>
      <c r="X714" s="99">
        <f>SUMIF($BN$10:$BN$631,$E714,X$10:X$631)</f>
        <v>0</v>
      </c>
      <c r="Y714" s="99">
        <f>SUMIF($BN$10:$BN$631,$E714,Y$10:Y$631)</f>
        <v>0</v>
      </c>
      <c r="Z714" s="99">
        <f>SUMIF($BN$10:$BN$631,$E714,Z$10:Z$631)</f>
        <v>8898500</v>
      </c>
      <c r="AA714" s="99">
        <f>SUMIF($BN$10:$BN$631,$E714,AA$10:AA$631)</f>
        <v>0</v>
      </c>
      <c r="AB714" s="99">
        <f>SUMIF($BN$10:$BN$631,$E714,AB$10:AB$631)</f>
        <v>8898500</v>
      </c>
      <c r="AC714" s="99">
        <f>SUMIF($BN$10:$BN$631,$E714,AC$10:AC$631)</f>
        <v>1665</v>
      </c>
      <c r="AD714" s="83">
        <f>SUMIF($BN$10:$BN$631,$E714,AD$10:AD$631)</f>
        <v>83</v>
      </c>
      <c r="AE714" s="99">
        <f>SUMIF($BN$10:$BN$631,$E714,AE$10:AE$631)</f>
        <v>260</v>
      </c>
      <c r="AF714" s="83">
        <f>SUMIF($BN$10:$BN$631,$E714,AF$10:AF$631)</f>
        <v>13</v>
      </c>
      <c r="AG714" s="99">
        <f>SUMIF($BN$10:$BN$631,$E714,AG$10:AG$631)</f>
        <v>1405</v>
      </c>
      <c r="AH714" s="83">
        <f>SUMIF($BN$10:$BN$631,$E714,AH$10:AH$631)</f>
        <v>70</v>
      </c>
      <c r="AI714" s="109">
        <f>SUMIF($BN$10:$BN$631,$E714,AI$10:AI$631)</f>
        <v>73300000</v>
      </c>
      <c r="AJ714" s="109">
        <f>SUMIF($BN$10:$BN$631,$E714,AJ$10:AJ$631)</f>
        <v>856800</v>
      </c>
      <c r="AK714" s="109">
        <f>SUMIF($BN$10:$BN$631,$E714,AK$10:AK$631)</f>
        <v>32543200</v>
      </c>
      <c r="AL714" s="109">
        <f>SUMIF($BN$10:$BN$631,$E714,AL$10:AL$631)</f>
        <v>41950000</v>
      </c>
      <c r="AM714" s="109">
        <f>SUMIF($BN$10:$BN$631,$E714,AM$10:AM$631)</f>
        <v>2050000</v>
      </c>
      <c r="AN714" s="83">
        <f>SUMIF($BN$10:$BN$631,$E714,AN$10:AN$631)</f>
        <v>1565</v>
      </c>
      <c r="AO714" s="83">
        <f>SUMIF($BN$10:$BN$631,$E714,AO$10:AO$631)</f>
        <v>2262.4</v>
      </c>
      <c r="AP714" s="83">
        <f>SUMIF($BN$10:$BN$631,$E714,AP$10:AP$631)</f>
        <v>79</v>
      </c>
      <c r="AQ714" s="108">
        <f>SUMIF($BN$10:$BN$631,$E714,AQ$10:AQ$631)</f>
        <v>145246575</v>
      </c>
      <c r="AR714" s="109">
        <f>SUMIF($BN$10:$BN$631,$E714,AR$10:AR$631)</f>
        <v>47872500</v>
      </c>
      <c r="AS714" s="109">
        <f>SUMIF($BN$10:$BN$631,$E714,AS$10:AS$631)</f>
        <v>0</v>
      </c>
      <c r="AT714" s="109">
        <f>SUMIF($BN$10:$BN$631,$E714,AT$10:AT$631)</f>
        <v>0</v>
      </c>
      <c r="AU714" s="109">
        <f>SUMIF($BN$10:$BN$631,$E714,AU$10:AU$631)</f>
        <v>100946800</v>
      </c>
      <c r="AV714" s="109">
        <f>SUMIF($BN$10:$BN$631,$E714,AV$10:AV$631)</f>
        <v>92172275</v>
      </c>
      <c r="AW714" s="109">
        <f>SUMIF($BN$10:$BN$631,$E714,AW$10:AW$631)</f>
        <v>0</v>
      </c>
      <c r="AX714" s="109">
        <f>SUMIF($BN$10:$BN$631,$E714,AX$10:AX$631)</f>
        <v>0</v>
      </c>
      <c r="AY714" s="109">
        <f>SUMIF($BN$10:$BN$631,$E714,AY$10:AY$631)</f>
        <v>0</v>
      </c>
      <c r="AZ714" s="109">
        <f>SUMIF($BN$10:$BN$631,$E714,AZ$10:AZ$631)</f>
        <v>0</v>
      </c>
      <c r="BA714" s="109">
        <f>SUMIF($BN$10:$BN$631,$E714,BA$10:BA$631)</f>
        <v>0</v>
      </c>
      <c r="BB714" s="109">
        <f>SUMIF($BN$10:$BN$631,$E714,BB$10:BB$631)</f>
        <v>150728775</v>
      </c>
      <c r="BC714" s="109">
        <f>SUMIF($BN$10:$BN$631,$E714,BC$10:BC$631)</f>
        <v>2050000</v>
      </c>
      <c r="BD714" s="109">
        <f>SUMIF($BN$10:$BN$631,$E714,BD$10:BD$631)</f>
        <v>0</v>
      </c>
      <c r="BE714" s="109">
        <f>SUMIF($BN$10:$BN$631,$E714,BE$10:BE$631)</f>
        <v>148678775</v>
      </c>
      <c r="BF714" s="109">
        <f>SUMIF($BN$10:$BN$631,$E714,BF$10:BF$631)</f>
        <v>0</v>
      </c>
      <c r="BG714" s="83">
        <f>SUMIF($BN$10:$BN$631,$E714,BG$10:BG$631)</f>
        <v>1565</v>
      </c>
      <c r="BH714" s="83">
        <f>SUMIF($BN$10:$BN$631,$E714,BH$10:BH$631)</f>
        <v>2703.0999999999995</v>
      </c>
      <c r="BI714" s="78">
        <f>SUMIF($BN$10:$BN$631,$E714,BI$10:BI$631)</f>
        <v>1378.6000000000001</v>
      </c>
      <c r="BJ714" s="111">
        <f t="shared" si="80"/>
        <v>88.089456869009595</v>
      </c>
      <c r="BK714" s="78">
        <f>SUMIF($BN$10:$BN$631,$E714,BK$10:BK$631)</f>
        <v>2620.0999999999995</v>
      </c>
      <c r="BL714" s="78">
        <f>SUMIF($BN$10:$BN$631,$E714,BL$10:BL$631)</f>
        <v>1314.6000000000001</v>
      </c>
      <c r="BM714" s="111">
        <f t="shared" si="81"/>
        <v>84.000000000000014</v>
      </c>
      <c r="BN714" s="127">
        <f>(BH714)/COUNTIF($BN$10:$BN$633,E714)</f>
        <v>300.34444444444438</v>
      </c>
      <c r="BO714" s="81">
        <f>(BH714)/COUNTIF($BN$10:$BN$633,E714)</f>
        <v>300.34444444444438</v>
      </c>
      <c r="BP714" s="85">
        <f>(H714+L714+P714+T714+W714+Z714+AI714+AQ714+AY714)/COUNTIF($BN$10:$BN$633,E714)</f>
        <v>28445758.333333332</v>
      </c>
    </row>
    <row r="715" spans="5:68" ht="23.25" customHeight="1">
      <c r="E715" s="55" t="s">
        <v>1370</v>
      </c>
      <c r="F715" s="56" t="s">
        <v>1268</v>
      </c>
      <c r="G715" s="83">
        <f>SUMIF($BN$10:$BN$631,$E715,G$10:G$631)</f>
        <v>191.39999999999998</v>
      </c>
      <c r="H715" s="99">
        <f>SUMIF($BN$10:$BN$631,$E715,H$10:H$631)</f>
        <v>19618500</v>
      </c>
      <c r="I715" s="99">
        <f>SUMIF($BN$10:$BN$631,$E715,I$10:I$631)</f>
        <v>0</v>
      </c>
      <c r="J715" s="99">
        <f>SUMIF($BN$10:$BN$631,$E715,J$10:J$631)</f>
        <v>19618500</v>
      </c>
      <c r="K715" s="83">
        <f>SUMIF($BN$10:$BN$631,$E715,K$10:K$631)</f>
        <v>146.4</v>
      </c>
      <c r="L715" s="99">
        <f>SUMIF($BN$10:$BN$631,$E715,L$10:L$631)</f>
        <v>15006000</v>
      </c>
      <c r="M715" s="99">
        <f>SUMIF($BN$10:$BN$631,$E715,M$10:M$631)</f>
        <v>0</v>
      </c>
      <c r="N715" s="99">
        <f>SUMIF($BN$10:$BN$631,$E715,N$10:N$631)</f>
        <v>15006000</v>
      </c>
      <c r="O715" s="83">
        <f>SUMIF($BN$10:$BN$631,$E715,O$10:O$631)</f>
        <v>819.4</v>
      </c>
      <c r="P715" s="99">
        <f>SUMIF($BN$10:$BN$631,$E715,P$10:P$631)</f>
        <v>83988500</v>
      </c>
      <c r="Q715" s="99">
        <f>SUMIF($BN$10:$BN$631,$E715,Q$10:Q$631)</f>
        <v>0</v>
      </c>
      <c r="R715" s="99">
        <f>SUMIF($BN$10:$BN$631,$E715,R$10:R$631)</f>
        <v>83988500</v>
      </c>
      <c r="S715" s="83">
        <f>SUMIF($BN$10:$BN$631,$E715,S$10:S$631)</f>
        <v>701.5</v>
      </c>
      <c r="T715" s="99">
        <f>SUMIF($BN$10:$BN$631,$E715,T$10:T$631)</f>
        <v>71903750</v>
      </c>
      <c r="U715" s="99">
        <f>SUMIF($BN$10:$BN$631,$E715,U$10:U$631)</f>
        <v>0</v>
      </c>
      <c r="V715" s="99">
        <f>SUMIF($BN$10:$BN$631,$E715,V$10:V$631)</f>
        <v>71903750</v>
      </c>
      <c r="W715" s="99">
        <f>SUMIF($BN$10:$BN$631,$E715,W$10:W$631)</f>
        <v>0</v>
      </c>
      <c r="X715" s="99">
        <f>SUMIF($BN$10:$BN$631,$E715,X$10:X$631)</f>
        <v>0</v>
      </c>
      <c r="Y715" s="99">
        <f>SUMIF($BN$10:$BN$631,$E715,Y$10:Y$631)</f>
        <v>0</v>
      </c>
      <c r="Z715" s="99">
        <f>SUMIF($BN$10:$BN$631,$E715,Z$10:Z$631)</f>
        <v>4540000</v>
      </c>
      <c r="AA715" s="99">
        <f>SUMIF($BN$10:$BN$631,$E715,AA$10:AA$631)</f>
        <v>0</v>
      </c>
      <c r="AB715" s="99">
        <f>SUMIF($BN$10:$BN$631,$E715,AB$10:AB$631)</f>
        <v>4540000</v>
      </c>
      <c r="AC715" s="99">
        <f>SUMIF($BN$10:$BN$631,$E715,AC$10:AC$631)</f>
        <v>1848</v>
      </c>
      <c r="AD715" s="83">
        <f>SUMIF($BN$10:$BN$631,$E715,AD$10:AD$631)</f>
        <v>94</v>
      </c>
      <c r="AE715" s="99">
        <f>SUMIF($BN$10:$BN$631,$E715,AE$10:AE$631)</f>
        <v>80</v>
      </c>
      <c r="AF715" s="83">
        <f>SUMIF($BN$10:$BN$631,$E715,AF$10:AF$631)</f>
        <v>4</v>
      </c>
      <c r="AG715" s="99">
        <f>SUMIF($BN$10:$BN$631,$E715,AG$10:AG$631)</f>
        <v>1768</v>
      </c>
      <c r="AH715" s="83">
        <f>SUMIF($BN$10:$BN$631,$E715,AH$10:AH$631)</f>
        <v>90</v>
      </c>
      <c r="AI715" s="109">
        <f>SUMIF($BN$10:$BN$631,$E715,AI$10:AI$631)</f>
        <v>92450000</v>
      </c>
      <c r="AJ715" s="109">
        <f>SUMIF($BN$10:$BN$631,$E715,AJ$10:AJ$631)</f>
        <v>0</v>
      </c>
      <c r="AK715" s="109">
        <f>SUMIF($BN$10:$BN$631,$E715,AK$10:AK$631)</f>
        <v>37400000</v>
      </c>
      <c r="AL715" s="109">
        <f>SUMIF($BN$10:$BN$631,$E715,AL$10:AL$631)</f>
        <v>55050000</v>
      </c>
      <c r="AM715" s="109">
        <f>SUMIF($BN$10:$BN$631,$E715,AM$10:AM$631)</f>
        <v>0</v>
      </c>
      <c r="AN715" s="83">
        <f>SUMIF($BN$10:$BN$631,$E715,AN$10:AN$631)</f>
        <v>2245</v>
      </c>
      <c r="AO715" s="83">
        <f>SUMIF($BN$10:$BN$631,$E715,AO$10:AO$631)</f>
        <v>2609.2000000000003</v>
      </c>
      <c r="AP715" s="83">
        <f>SUMIF($BN$10:$BN$631,$E715,AP$10:AP$631)</f>
        <v>44.800000000000004</v>
      </c>
      <c r="AQ715" s="108">
        <f>SUMIF($BN$10:$BN$631,$E715,AQ$10:AQ$631)</f>
        <v>68609150</v>
      </c>
      <c r="AR715" s="109">
        <f>SUMIF($BN$10:$BN$631,$E715,AR$10:AR$631)</f>
        <v>0</v>
      </c>
      <c r="AS715" s="109">
        <f>SUMIF($BN$10:$BN$631,$E715,AS$10:AS$631)</f>
        <v>0</v>
      </c>
      <c r="AT715" s="109">
        <f>SUMIF($BN$10:$BN$631,$E715,AT$10:AT$631)</f>
        <v>0</v>
      </c>
      <c r="AU715" s="109">
        <f>SUMIF($BN$10:$BN$631,$E715,AU$10:AU$631)</f>
        <v>27241000</v>
      </c>
      <c r="AV715" s="109">
        <f>SUMIF($BN$10:$BN$631,$E715,AV$10:AV$631)</f>
        <v>41368150</v>
      </c>
      <c r="AW715" s="109">
        <f>SUMIF($BN$10:$BN$631,$E715,AW$10:AW$631)</f>
        <v>0</v>
      </c>
      <c r="AX715" s="109">
        <f>SUMIF($BN$10:$BN$631,$E715,AX$10:AX$631)</f>
        <v>0</v>
      </c>
      <c r="AY715" s="109">
        <f>SUMIF($BN$10:$BN$631,$E715,AY$10:AY$631)</f>
        <v>0</v>
      </c>
      <c r="AZ715" s="109">
        <f>SUMIF($BN$10:$BN$631,$E715,AZ$10:AZ$631)</f>
        <v>0</v>
      </c>
      <c r="BA715" s="109">
        <f>SUMIF($BN$10:$BN$631,$E715,BA$10:BA$631)</f>
        <v>0</v>
      </c>
      <c r="BB715" s="109">
        <f>SUMIF($BN$10:$BN$631,$E715,BB$10:BB$631)</f>
        <v>187867900</v>
      </c>
      <c r="BC715" s="109">
        <f>SUMIF($BN$10:$BN$631,$E715,BC$10:BC$631)</f>
        <v>0</v>
      </c>
      <c r="BD715" s="109">
        <f>SUMIF($BN$10:$BN$631,$E715,BD$10:BD$631)</f>
        <v>0</v>
      </c>
      <c r="BE715" s="109">
        <f>SUMIF($BN$10:$BN$631,$E715,BE$10:BE$631)</f>
        <v>187867900</v>
      </c>
      <c r="BF715" s="109">
        <f>SUMIF($BN$10:$BN$631,$E715,BF$10:BF$631)</f>
        <v>0</v>
      </c>
      <c r="BG715" s="83">
        <f>SUMIF($BN$10:$BN$631,$E715,BG$10:BG$631)</f>
        <v>2245</v>
      </c>
      <c r="BH715" s="83">
        <f>SUMIF($BN$10:$BN$631,$E715,BH$10:BH$631)</f>
        <v>4606.7</v>
      </c>
      <c r="BI715" s="78">
        <f>SUMIF($BN$10:$BN$631,$E715,BI$10:BI$631)</f>
        <v>2361.7000000000003</v>
      </c>
      <c r="BJ715" s="111">
        <f t="shared" si="80"/>
        <v>105.19821826280624</v>
      </c>
      <c r="BK715" s="78">
        <f>SUMIF($BN$10:$BN$631,$E715,BK$10:BK$631)</f>
        <v>4512.7</v>
      </c>
      <c r="BL715" s="78">
        <f>SUMIF($BN$10:$BN$631,$E715,BL$10:BL$631)</f>
        <v>2267.7000000000003</v>
      </c>
      <c r="BM715" s="111">
        <f t="shared" si="81"/>
        <v>101.01113585746104</v>
      </c>
      <c r="BN715" s="127">
        <f>(BH715)/COUNTIF($BN$10:$BN$633,E715)</f>
        <v>511.85555555555555</v>
      </c>
      <c r="BO715" s="81">
        <f>(BH715)/COUNTIF($BN$10:$BN$633,E715)</f>
        <v>511.85555555555555</v>
      </c>
      <c r="BP715" s="85">
        <f>(H715+L715+P715+T715+W715+Z715+AI715+AQ715+AY715)/COUNTIF($BN$10:$BN$633,E715)</f>
        <v>39568433.333333336</v>
      </c>
    </row>
    <row r="716" spans="5:68" ht="23.25" customHeight="1">
      <c r="E716" s="55" t="s">
        <v>1371</v>
      </c>
      <c r="F716" s="56" t="s">
        <v>1269</v>
      </c>
      <c r="G716" s="83">
        <f>SUMIF($BN$10:$BN$631,$E716,G$10:G$631)</f>
        <v>0</v>
      </c>
      <c r="H716" s="99">
        <f>SUMIF($BN$10:$BN$631,$E716,H$10:H$631)</f>
        <v>0</v>
      </c>
      <c r="I716" s="99">
        <f>SUMIF($BN$10:$BN$631,$E716,I$10:I$631)</f>
        <v>0</v>
      </c>
      <c r="J716" s="99">
        <f>SUMIF($BN$10:$BN$631,$E716,J$10:J$631)</f>
        <v>0</v>
      </c>
      <c r="K716" s="83">
        <f>SUMIF($BN$10:$BN$631,$E716,K$10:K$631)</f>
        <v>43.1</v>
      </c>
      <c r="L716" s="99">
        <f>SUMIF($BN$10:$BN$631,$E716,L$10:L$631)</f>
        <v>4417750</v>
      </c>
      <c r="M716" s="99">
        <f>SUMIF($BN$10:$BN$631,$E716,M$10:M$631)</f>
        <v>0</v>
      </c>
      <c r="N716" s="99">
        <f>SUMIF($BN$10:$BN$631,$E716,N$10:N$631)</f>
        <v>4417750</v>
      </c>
      <c r="O716" s="83">
        <f>SUMIF($BN$10:$BN$631,$E716,O$10:O$631)</f>
        <v>408.60000000000008</v>
      </c>
      <c r="P716" s="99">
        <f>SUMIF($BN$10:$BN$631,$E716,P$10:P$631)</f>
        <v>41881500</v>
      </c>
      <c r="Q716" s="99">
        <f>SUMIF($BN$10:$BN$631,$E716,Q$10:Q$631)</f>
        <v>0</v>
      </c>
      <c r="R716" s="99">
        <f>SUMIF($BN$10:$BN$631,$E716,R$10:R$631)</f>
        <v>41881500</v>
      </c>
      <c r="S716" s="83">
        <f>SUMIF($BN$10:$BN$631,$E716,S$10:S$631)</f>
        <v>501</v>
      </c>
      <c r="T716" s="99">
        <f>SUMIF($BN$10:$BN$631,$E716,T$10:T$631)</f>
        <v>51352500</v>
      </c>
      <c r="U716" s="99">
        <f>SUMIF($BN$10:$BN$631,$E716,U$10:U$631)</f>
        <v>0</v>
      </c>
      <c r="V716" s="99">
        <f>SUMIF($BN$10:$BN$631,$E716,V$10:V$631)</f>
        <v>51352500</v>
      </c>
      <c r="W716" s="99">
        <f>SUMIF($BN$10:$BN$631,$E716,W$10:W$631)</f>
        <v>0</v>
      </c>
      <c r="X716" s="99">
        <f>SUMIF($BN$10:$BN$631,$E716,X$10:X$631)</f>
        <v>0</v>
      </c>
      <c r="Y716" s="99">
        <f>SUMIF($BN$10:$BN$631,$E716,Y$10:Y$631)</f>
        <v>0</v>
      </c>
      <c r="Z716" s="99">
        <f>SUMIF($BN$10:$BN$631,$E716,Z$10:Z$631)</f>
        <v>6682000</v>
      </c>
      <c r="AA716" s="99">
        <f>SUMIF($BN$10:$BN$631,$E716,AA$10:AA$631)</f>
        <v>0</v>
      </c>
      <c r="AB716" s="99">
        <f>SUMIF($BN$10:$BN$631,$E716,AB$10:AB$631)</f>
        <v>6682000</v>
      </c>
      <c r="AC716" s="99">
        <f>SUMIF($BN$10:$BN$631,$E716,AC$10:AC$631)</f>
        <v>3015</v>
      </c>
      <c r="AD716" s="83">
        <f>SUMIF($BN$10:$BN$631,$E716,AD$10:AD$631)</f>
        <v>149</v>
      </c>
      <c r="AE716" s="99">
        <f>SUMIF($BN$10:$BN$631,$E716,AE$10:AE$631)</f>
        <v>0</v>
      </c>
      <c r="AF716" s="83">
        <f>SUMIF($BN$10:$BN$631,$E716,AF$10:AF$631)</f>
        <v>0</v>
      </c>
      <c r="AG716" s="99">
        <f>SUMIF($BN$10:$BN$631,$E716,AG$10:AG$631)</f>
        <v>3015</v>
      </c>
      <c r="AH716" s="83">
        <f>SUMIF($BN$10:$BN$631,$E716,AH$10:AH$631)</f>
        <v>149</v>
      </c>
      <c r="AI716" s="109">
        <f>SUMIF($BN$10:$BN$631,$E716,AI$10:AI$631)</f>
        <v>156650000</v>
      </c>
      <c r="AJ716" s="109">
        <f>SUMIF($BN$10:$BN$631,$E716,AJ$10:AJ$631)</f>
        <v>0</v>
      </c>
      <c r="AK716" s="109">
        <f>SUMIF($BN$10:$BN$631,$E716,AK$10:AK$631)</f>
        <v>70400000</v>
      </c>
      <c r="AL716" s="109">
        <f>SUMIF($BN$10:$BN$631,$E716,AL$10:AL$631)</f>
        <v>86250000</v>
      </c>
      <c r="AM716" s="109">
        <f>SUMIF($BN$10:$BN$631,$E716,AM$10:AM$631)</f>
        <v>0</v>
      </c>
      <c r="AN716" s="83">
        <f>SUMIF($BN$10:$BN$631,$E716,AN$10:AN$631)</f>
        <v>2265</v>
      </c>
      <c r="AO716" s="83">
        <f>SUMIF($BN$10:$BN$631,$E716,AO$10:AO$631)</f>
        <v>5330.8499999999995</v>
      </c>
      <c r="AP716" s="83">
        <f>SUMIF($BN$10:$BN$631,$E716,AP$10:AP$631)</f>
        <v>532.1</v>
      </c>
      <c r="AQ716" s="108">
        <f>SUMIF($BN$10:$BN$631,$E716,AQ$10:AQ$631)</f>
        <v>505916975</v>
      </c>
      <c r="AR716" s="109">
        <f>SUMIF($BN$10:$BN$631,$E716,AR$10:AR$631)</f>
        <v>0</v>
      </c>
      <c r="AS716" s="109">
        <f>SUMIF($BN$10:$BN$631,$E716,AS$10:AS$631)</f>
        <v>0</v>
      </c>
      <c r="AT716" s="109">
        <f>SUMIF($BN$10:$BN$631,$E716,AT$10:AT$631)</f>
        <v>0</v>
      </c>
      <c r="AU716" s="109">
        <f>SUMIF($BN$10:$BN$631,$E716,AU$10:AU$631)</f>
        <v>104333575</v>
      </c>
      <c r="AV716" s="109">
        <f>SUMIF($BN$10:$BN$631,$E716,AV$10:AV$631)</f>
        <v>401583400</v>
      </c>
      <c r="AW716" s="109">
        <f>SUMIF($BN$10:$BN$631,$E716,AW$10:AW$631)</f>
        <v>0</v>
      </c>
      <c r="AX716" s="109">
        <f>SUMIF($BN$10:$BN$631,$E716,AX$10:AX$631)</f>
        <v>0</v>
      </c>
      <c r="AY716" s="109">
        <f>SUMIF($BN$10:$BN$631,$E716,AY$10:AY$631)</f>
        <v>0</v>
      </c>
      <c r="AZ716" s="109">
        <f>SUMIF($BN$10:$BN$631,$E716,AZ$10:AZ$631)</f>
        <v>0</v>
      </c>
      <c r="BA716" s="109">
        <f>SUMIF($BN$10:$BN$631,$E716,BA$10:BA$631)</f>
        <v>0</v>
      </c>
      <c r="BB716" s="109">
        <f>SUMIF($BN$10:$BN$631,$E716,BB$10:BB$631)</f>
        <v>550285650</v>
      </c>
      <c r="BC716" s="109">
        <f>SUMIF($BN$10:$BN$631,$E716,BC$10:BC$631)</f>
        <v>0</v>
      </c>
      <c r="BD716" s="109">
        <f>SUMIF($BN$10:$BN$631,$E716,BD$10:BD$631)</f>
        <v>0</v>
      </c>
      <c r="BE716" s="109">
        <f>SUMIF($BN$10:$BN$631,$E716,BE$10:BE$631)</f>
        <v>550285650</v>
      </c>
      <c r="BF716" s="109">
        <f>SUMIF($BN$10:$BN$631,$E716,BF$10:BF$631)</f>
        <v>0</v>
      </c>
      <c r="BG716" s="83">
        <f>SUMIF($BN$10:$BN$631,$E716,BG$10:BG$631)</f>
        <v>2265</v>
      </c>
      <c r="BH716" s="83">
        <f>SUMIF($BN$10:$BN$631,$E716,BH$10:BH$631)</f>
        <v>6964.6500000000005</v>
      </c>
      <c r="BI716" s="78">
        <f>SUMIF($BN$10:$BN$631,$E716,BI$10:BI$631)</f>
        <v>4699.6499999999996</v>
      </c>
      <c r="BJ716" s="111">
        <f t="shared" si="80"/>
        <v>207.49006622516552</v>
      </c>
      <c r="BK716" s="78">
        <f>SUMIF($BN$10:$BN$631,$E716,BK$10:BK$631)</f>
        <v>6815.65</v>
      </c>
      <c r="BL716" s="78">
        <f>SUMIF($BN$10:$BN$631,$E716,BL$10:BL$631)</f>
        <v>4550.6499999999996</v>
      </c>
      <c r="BM716" s="111">
        <f t="shared" si="81"/>
        <v>200.91169977924946</v>
      </c>
      <c r="BN716" s="127">
        <f>(BH716)/COUNTIF($BN$10:$BN$633,E716)</f>
        <v>633.15000000000009</v>
      </c>
      <c r="BO716" s="81">
        <f>(BH716)/COUNTIF($BN$10:$BN$633,E716)</f>
        <v>633.15000000000009</v>
      </c>
      <c r="BP716" s="85">
        <f>(H716+L716+P716+T716+W716+Z716+AI716+AQ716+AY716)/COUNTIF($BN$10:$BN$633,E716)</f>
        <v>69718247.727272734</v>
      </c>
    </row>
    <row r="717" spans="5:68" ht="23.25" customHeight="1">
      <c r="E717" s="55" t="s">
        <v>1372</v>
      </c>
      <c r="F717" s="56" t="s">
        <v>1270</v>
      </c>
      <c r="G717" s="83">
        <f>SUMIF($BN$10:$BN$631,$E717,G$10:G$631)</f>
        <v>0</v>
      </c>
      <c r="H717" s="99">
        <f>SUMIF($BN$10:$BN$631,$E717,H$10:H$631)</f>
        <v>0</v>
      </c>
      <c r="I717" s="99">
        <f>SUMIF($BN$10:$BN$631,$E717,I$10:I$631)</f>
        <v>0</v>
      </c>
      <c r="J717" s="99">
        <f>SUMIF($BN$10:$BN$631,$E717,J$10:J$631)</f>
        <v>0</v>
      </c>
      <c r="K717" s="83">
        <f>SUMIF($BN$10:$BN$631,$E717,K$10:K$631)</f>
        <v>0</v>
      </c>
      <c r="L717" s="99">
        <f>SUMIF($BN$10:$BN$631,$E717,L$10:L$631)</f>
        <v>0</v>
      </c>
      <c r="M717" s="99">
        <f>SUMIF($BN$10:$BN$631,$E717,M$10:M$631)</f>
        <v>0</v>
      </c>
      <c r="N717" s="99">
        <f>SUMIF($BN$10:$BN$631,$E717,N$10:N$631)</f>
        <v>0</v>
      </c>
      <c r="O717" s="83">
        <f>SUMIF($BN$10:$BN$631,$E717,O$10:O$631)</f>
        <v>393.09999999999997</v>
      </c>
      <c r="P717" s="99">
        <f>SUMIF($BN$10:$BN$631,$E717,P$10:P$631)</f>
        <v>40292750</v>
      </c>
      <c r="Q717" s="99">
        <f>SUMIF($BN$10:$BN$631,$E717,Q$10:Q$631)</f>
        <v>0</v>
      </c>
      <c r="R717" s="99">
        <f>SUMIF($BN$10:$BN$631,$E717,R$10:R$631)</f>
        <v>40292750</v>
      </c>
      <c r="S717" s="83">
        <f>SUMIF($BN$10:$BN$631,$E717,S$10:S$631)</f>
        <v>349.50000000000006</v>
      </c>
      <c r="T717" s="99">
        <f>SUMIF($BN$10:$BN$631,$E717,T$10:T$631)</f>
        <v>35823750</v>
      </c>
      <c r="U717" s="99">
        <f>SUMIF($BN$10:$BN$631,$E717,U$10:U$631)</f>
        <v>0</v>
      </c>
      <c r="V717" s="99">
        <f>SUMIF($BN$10:$BN$631,$E717,V$10:V$631)</f>
        <v>35823750</v>
      </c>
      <c r="W717" s="99">
        <f>SUMIF($BN$10:$BN$631,$E717,W$10:W$631)</f>
        <v>0</v>
      </c>
      <c r="X717" s="99">
        <f>SUMIF($BN$10:$BN$631,$E717,X$10:X$631)</f>
        <v>0</v>
      </c>
      <c r="Y717" s="99">
        <f>SUMIF($BN$10:$BN$631,$E717,Y$10:Y$631)</f>
        <v>0</v>
      </c>
      <c r="Z717" s="99">
        <f>SUMIF($BN$10:$BN$631,$E717,Z$10:Z$631)</f>
        <v>6905500</v>
      </c>
      <c r="AA717" s="99">
        <f>SUMIF($BN$10:$BN$631,$E717,AA$10:AA$631)</f>
        <v>0</v>
      </c>
      <c r="AB717" s="99">
        <f>SUMIF($BN$10:$BN$631,$E717,AB$10:AB$631)</f>
        <v>6905500</v>
      </c>
      <c r="AC717" s="99">
        <f>SUMIF($BN$10:$BN$631,$E717,AC$10:AC$631)</f>
        <v>1868</v>
      </c>
      <c r="AD717" s="83">
        <f>SUMIF($BN$10:$BN$631,$E717,AD$10:AD$631)</f>
        <v>89</v>
      </c>
      <c r="AE717" s="99">
        <f>SUMIF($BN$10:$BN$631,$E717,AE$10:AE$631)</f>
        <v>0</v>
      </c>
      <c r="AF717" s="83">
        <f>SUMIF($BN$10:$BN$631,$E717,AF$10:AF$631)</f>
        <v>0</v>
      </c>
      <c r="AG717" s="99">
        <f>SUMIF($BN$10:$BN$631,$E717,AG$10:AG$631)</f>
        <v>1868</v>
      </c>
      <c r="AH717" s="83">
        <f>SUMIF($BN$10:$BN$631,$E717,AH$10:AH$631)</f>
        <v>89</v>
      </c>
      <c r="AI717" s="109">
        <f>SUMIF($BN$10:$BN$631,$E717,AI$10:AI$631)</f>
        <v>97000000</v>
      </c>
      <c r="AJ717" s="109">
        <f>SUMIF($BN$10:$BN$631,$E717,AJ$10:AJ$631)</f>
        <v>0</v>
      </c>
      <c r="AK717" s="109">
        <f>SUMIF($BN$10:$BN$631,$E717,AK$10:AK$631)</f>
        <v>39400000</v>
      </c>
      <c r="AL717" s="109">
        <f>SUMIF($BN$10:$BN$631,$E717,AL$10:AL$631)</f>
        <v>57600000</v>
      </c>
      <c r="AM717" s="109">
        <f>SUMIF($BN$10:$BN$631,$E717,AM$10:AM$631)</f>
        <v>0</v>
      </c>
      <c r="AN717" s="83">
        <f>SUMIF($BN$10:$BN$631,$E717,AN$10:AN$631)</f>
        <v>1965</v>
      </c>
      <c r="AO717" s="83">
        <f>SUMIF($BN$10:$BN$631,$E717,AO$10:AO$631)</f>
        <v>4374</v>
      </c>
      <c r="AP717" s="83">
        <f>SUMIF($BN$10:$BN$631,$E717,AP$10:AP$631)</f>
        <v>234.8</v>
      </c>
      <c r="AQ717" s="108">
        <f>SUMIF($BN$10:$BN$631,$E717,AQ$10:AQ$631)</f>
        <v>348930200</v>
      </c>
      <c r="AR717" s="109">
        <f>SUMIF($BN$10:$BN$631,$E717,AR$10:AR$631)</f>
        <v>0</v>
      </c>
      <c r="AS717" s="109">
        <f>SUMIF($BN$10:$BN$631,$E717,AS$10:AS$631)</f>
        <v>0</v>
      </c>
      <c r="AT717" s="109">
        <f>SUMIF($BN$10:$BN$631,$E717,AT$10:AT$631)</f>
        <v>0</v>
      </c>
      <c r="AU717" s="109">
        <f>SUMIF($BN$10:$BN$631,$E717,AU$10:AU$631)</f>
        <v>81741200</v>
      </c>
      <c r="AV717" s="109">
        <f>SUMIF($BN$10:$BN$631,$E717,AV$10:AV$631)</f>
        <v>267189000</v>
      </c>
      <c r="AW717" s="109">
        <f>SUMIF($BN$10:$BN$631,$E717,AW$10:AW$631)</f>
        <v>0</v>
      </c>
      <c r="AX717" s="109">
        <f>SUMIF($BN$10:$BN$631,$E717,AX$10:AX$631)</f>
        <v>0</v>
      </c>
      <c r="AY717" s="109">
        <f>SUMIF($BN$10:$BN$631,$E717,AY$10:AY$631)</f>
        <v>0</v>
      </c>
      <c r="AZ717" s="109">
        <f>SUMIF($BN$10:$BN$631,$E717,AZ$10:AZ$631)</f>
        <v>0</v>
      </c>
      <c r="BA717" s="109">
        <f>SUMIF($BN$10:$BN$631,$E717,BA$10:BA$631)</f>
        <v>0</v>
      </c>
      <c r="BB717" s="109">
        <f>SUMIF($BN$10:$BN$631,$E717,BB$10:BB$631)</f>
        <v>367518250</v>
      </c>
      <c r="BC717" s="109">
        <f>SUMIF($BN$10:$BN$631,$E717,BC$10:BC$631)</f>
        <v>0</v>
      </c>
      <c r="BD717" s="109">
        <f>SUMIF($BN$10:$BN$631,$E717,BD$10:BD$631)</f>
        <v>0</v>
      </c>
      <c r="BE717" s="109">
        <f>SUMIF($BN$10:$BN$631,$E717,BE$10:BE$631)</f>
        <v>367518250</v>
      </c>
      <c r="BF717" s="109">
        <f>SUMIF($BN$10:$BN$631,$E717,BF$10:BF$631)</f>
        <v>0</v>
      </c>
      <c r="BG717" s="83">
        <f>SUMIF($BN$10:$BN$631,$E717,BG$10:BG$631)</f>
        <v>1965</v>
      </c>
      <c r="BH717" s="83">
        <f>SUMIF($BN$10:$BN$631,$E717,BH$10:BH$631)</f>
        <v>5440.4000000000005</v>
      </c>
      <c r="BI717" s="78">
        <f>SUMIF($BN$10:$BN$631,$E717,BI$10:BI$631)</f>
        <v>3475.4000000000005</v>
      </c>
      <c r="BJ717" s="111">
        <f t="shared" si="80"/>
        <v>176.86513994910945</v>
      </c>
      <c r="BK717" s="78">
        <f>SUMIF($BN$10:$BN$631,$E717,BK$10:BK$631)</f>
        <v>5351.4000000000005</v>
      </c>
      <c r="BL717" s="78">
        <f>SUMIF($BN$10:$BN$631,$E717,BL$10:BL$631)</f>
        <v>3386.4000000000005</v>
      </c>
      <c r="BM717" s="111">
        <f t="shared" si="81"/>
        <v>172.33587786259545</v>
      </c>
      <c r="BN717" s="127">
        <f>(BH717)/COUNTIF($BN$10:$BN$633,E717)</f>
        <v>777.2</v>
      </c>
      <c r="BO717" s="81">
        <f>(BH717)/COUNTIF($BN$10:$BN$633,E717)</f>
        <v>777.2</v>
      </c>
      <c r="BP717" s="85">
        <f>(H717+L717+P717+T717+W717+Z717+AI717+AQ717+AY717)/COUNTIF($BN$10:$BN$633,E717)</f>
        <v>75564600</v>
      </c>
    </row>
    <row r="718" spans="5:68" ht="23.25" customHeight="1">
      <c r="E718" s="55" t="s">
        <v>1373</v>
      </c>
      <c r="F718" s="56" t="s">
        <v>1271</v>
      </c>
      <c r="G718" s="83">
        <f>SUMIF($BN$10:$BN$631,$E718,G$10:G$631)</f>
        <v>0</v>
      </c>
      <c r="H718" s="99">
        <f>SUMIF($BN$10:$BN$631,$E718,H$10:H$631)</f>
        <v>0</v>
      </c>
      <c r="I718" s="99">
        <f>SUMIF($BN$10:$BN$631,$E718,I$10:I$631)</f>
        <v>0</v>
      </c>
      <c r="J718" s="99">
        <f>SUMIF($BN$10:$BN$631,$E718,J$10:J$631)</f>
        <v>0</v>
      </c>
      <c r="K718" s="83">
        <f>SUMIF($BN$10:$BN$631,$E718,K$10:K$631)</f>
        <v>0</v>
      </c>
      <c r="L718" s="99">
        <f>SUMIF($BN$10:$BN$631,$E718,L$10:L$631)</f>
        <v>0</v>
      </c>
      <c r="M718" s="99">
        <f>SUMIF($BN$10:$BN$631,$E718,M$10:M$631)</f>
        <v>0</v>
      </c>
      <c r="N718" s="99">
        <f>SUMIF($BN$10:$BN$631,$E718,N$10:N$631)</f>
        <v>0</v>
      </c>
      <c r="O718" s="83">
        <f>SUMIF($BN$10:$BN$631,$E718,O$10:O$631)</f>
        <v>165.6</v>
      </c>
      <c r="P718" s="99">
        <f>SUMIF($BN$10:$BN$631,$E718,P$10:P$631)</f>
        <v>16974000</v>
      </c>
      <c r="Q718" s="99">
        <f>SUMIF($BN$10:$BN$631,$E718,Q$10:Q$631)</f>
        <v>0</v>
      </c>
      <c r="R718" s="99">
        <f>SUMIF($BN$10:$BN$631,$E718,R$10:R$631)</f>
        <v>16974000</v>
      </c>
      <c r="S718" s="83">
        <f>SUMIF($BN$10:$BN$631,$E718,S$10:S$631)</f>
        <v>152.20000000000002</v>
      </c>
      <c r="T718" s="99">
        <f>SUMIF($BN$10:$BN$631,$E718,T$10:T$631)</f>
        <v>15600500.000000002</v>
      </c>
      <c r="U718" s="99">
        <f>SUMIF($BN$10:$BN$631,$E718,U$10:U$631)</f>
        <v>0</v>
      </c>
      <c r="V718" s="99">
        <f>SUMIF($BN$10:$BN$631,$E718,V$10:V$631)</f>
        <v>15600500</v>
      </c>
      <c r="W718" s="99">
        <f>SUMIF($BN$10:$BN$631,$E718,W$10:W$631)</f>
        <v>0</v>
      </c>
      <c r="X718" s="99">
        <f>SUMIF($BN$10:$BN$631,$E718,X$10:X$631)</f>
        <v>0</v>
      </c>
      <c r="Y718" s="99">
        <f>SUMIF($BN$10:$BN$631,$E718,Y$10:Y$631)</f>
        <v>0</v>
      </c>
      <c r="Z718" s="99">
        <f>SUMIF($BN$10:$BN$631,$E718,Z$10:Z$631)</f>
        <v>361000</v>
      </c>
      <c r="AA718" s="99">
        <f>SUMIF($BN$10:$BN$631,$E718,AA$10:AA$631)</f>
        <v>0</v>
      </c>
      <c r="AB718" s="99">
        <f>SUMIF($BN$10:$BN$631,$E718,AB$10:AB$631)</f>
        <v>361000</v>
      </c>
      <c r="AC718" s="99">
        <f>SUMIF($BN$10:$BN$631,$E718,AC$10:AC$631)</f>
        <v>1164</v>
      </c>
      <c r="AD718" s="83">
        <f>SUMIF($BN$10:$BN$631,$E718,AD$10:AD$631)</f>
        <v>60</v>
      </c>
      <c r="AE718" s="99">
        <f>SUMIF($BN$10:$BN$631,$E718,AE$10:AE$631)</f>
        <v>174</v>
      </c>
      <c r="AF718" s="83">
        <f>SUMIF($BN$10:$BN$631,$E718,AF$10:AF$631)</f>
        <v>9</v>
      </c>
      <c r="AG718" s="99">
        <f>SUMIF($BN$10:$BN$631,$E718,AG$10:AG$631)</f>
        <v>990</v>
      </c>
      <c r="AH718" s="83">
        <f>SUMIF($BN$10:$BN$631,$E718,AH$10:AH$631)</f>
        <v>51</v>
      </c>
      <c r="AI718" s="109">
        <f>SUMIF($BN$10:$BN$631,$E718,AI$10:AI$631)</f>
        <v>50900000</v>
      </c>
      <c r="AJ718" s="109">
        <f>SUMIF($BN$10:$BN$631,$E718,AJ$10:AJ$631)</f>
        <v>0</v>
      </c>
      <c r="AK718" s="109">
        <f>SUMIF($BN$10:$BN$631,$E718,AK$10:AK$631)</f>
        <v>26950000</v>
      </c>
      <c r="AL718" s="109">
        <f>SUMIF($BN$10:$BN$631,$E718,AL$10:AL$631)</f>
        <v>25000000</v>
      </c>
      <c r="AM718" s="109">
        <f>SUMIF($BN$10:$BN$631,$E718,AM$10:AM$631)</f>
        <v>1050000</v>
      </c>
      <c r="AN718" s="83">
        <f>SUMIF($BN$10:$BN$631,$E718,AN$10:AN$631)</f>
        <v>825</v>
      </c>
      <c r="AO718" s="83">
        <f>SUMIF($BN$10:$BN$631,$E718,AO$10:AO$631)</f>
        <v>364.3</v>
      </c>
      <c r="AP718" s="83">
        <f>SUMIF($BN$10:$BN$631,$E718,AP$10:AP$631)</f>
        <v>510.00000000000006</v>
      </c>
      <c r="AQ718" s="108">
        <f>SUMIF($BN$10:$BN$631,$E718,AQ$10:AQ$631)</f>
        <v>35310150</v>
      </c>
      <c r="AR718" s="109">
        <f>SUMIF($BN$10:$BN$631,$E718,AR$10:AR$631)</f>
        <v>0</v>
      </c>
      <c r="AS718" s="109">
        <f>SUMIF($BN$10:$BN$631,$E718,AS$10:AS$631)</f>
        <v>0</v>
      </c>
      <c r="AT718" s="109">
        <f>SUMIF($BN$10:$BN$631,$E718,AT$10:AT$631)</f>
        <v>0</v>
      </c>
      <c r="AU718" s="109">
        <f>SUMIF($BN$10:$BN$631,$E718,AU$10:AU$631)</f>
        <v>17651500</v>
      </c>
      <c r="AV718" s="109">
        <f>SUMIF($BN$10:$BN$631,$E718,AV$10:AV$631)</f>
        <v>17658650</v>
      </c>
      <c r="AW718" s="109">
        <f>SUMIF($BN$10:$BN$631,$E718,AW$10:AW$631)</f>
        <v>0</v>
      </c>
      <c r="AX718" s="109">
        <f>SUMIF($BN$10:$BN$631,$E718,AX$10:AX$631)</f>
        <v>0</v>
      </c>
      <c r="AY718" s="109">
        <f>SUMIF($BN$10:$BN$631,$E718,AY$10:AY$631)</f>
        <v>0</v>
      </c>
      <c r="AZ718" s="109">
        <f>SUMIF($BN$10:$BN$631,$E718,AZ$10:AZ$631)</f>
        <v>0</v>
      </c>
      <c r="BA718" s="109">
        <f>SUMIF($BN$10:$BN$631,$E718,BA$10:BA$631)</f>
        <v>0</v>
      </c>
      <c r="BB718" s="109">
        <f>SUMIF($BN$10:$BN$631,$E718,BB$10:BB$631)</f>
        <v>58620150</v>
      </c>
      <c r="BC718" s="109">
        <f>SUMIF($BN$10:$BN$631,$E718,BC$10:BC$631)</f>
        <v>1050000</v>
      </c>
      <c r="BD718" s="109">
        <f>SUMIF($BN$10:$BN$631,$E718,BD$10:BD$631)</f>
        <v>0</v>
      </c>
      <c r="BE718" s="109">
        <f>SUMIF($BN$10:$BN$631,$E718,BE$10:BE$631)</f>
        <v>57675000</v>
      </c>
      <c r="BF718" s="109">
        <f>SUMIF($BN$10:$BN$631,$E718,BF$10:BF$631)</f>
        <v>104850</v>
      </c>
      <c r="BG718" s="83">
        <f>SUMIF($BN$10:$BN$631,$E718,BG$10:BG$631)</f>
        <v>825</v>
      </c>
      <c r="BH718" s="83">
        <f>SUMIF($BN$10:$BN$631,$E718,BH$10:BH$631)</f>
        <v>1252.0999999999999</v>
      </c>
      <c r="BI718" s="78">
        <f>SUMIF($BN$10:$BN$631,$E718,BI$10:BI$631)</f>
        <v>509.00000000000006</v>
      </c>
      <c r="BJ718" s="111">
        <f t="shared" si="80"/>
        <v>61.696969696969703</v>
      </c>
      <c r="BK718" s="78">
        <f>SUMIF($BN$10:$BN$631,$E718,BK$10:BK$631)</f>
        <v>1192.0999999999999</v>
      </c>
      <c r="BL718" s="78">
        <f>SUMIF($BN$10:$BN$631,$E718,BL$10:BL$631)</f>
        <v>455.00000000000006</v>
      </c>
      <c r="BM718" s="111">
        <f t="shared" si="81"/>
        <v>55.151515151515163</v>
      </c>
      <c r="BN718" s="127">
        <f>(BH718)/COUNTIF($BN$10:$BN$633,E718)</f>
        <v>208.68333333333331</v>
      </c>
      <c r="BO718" s="81">
        <f>(BH718)/COUNTIF($BN$10:$BN$633,E718)</f>
        <v>208.68333333333331</v>
      </c>
      <c r="BP718" s="85">
        <f>(H718+L718+P718+T718+W718+Z718+AI718+AQ718+AY718)/COUNTIF($BN$10:$BN$633,E718)</f>
        <v>19857608.333333332</v>
      </c>
    </row>
    <row r="719" spans="5:68" ht="23.25" customHeight="1">
      <c r="E719" s="55" t="s">
        <v>1374</v>
      </c>
      <c r="F719" s="56" t="s">
        <v>1272</v>
      </c>
      <c r="G719" s="83">
        <f>SUMIF($BN$10:$BN$631,$E719,G$10:G$631)</f>
        <v>0</v>
      </c>
      <c r="H719" s="99">
        <f>SUMIF($BN$10:$BN$631,$E719,H$10:H$631)</f>
        <v>0</v>
      </c>
      <c r="I719" s="99">
        <f>SUMIF($BN$10:$BN$631,$E719,I$10:I$631)</f>
        <v>0</v>
      </c>
      <c r="J719" s="99">
        <f>SUMIF($BN$10:$BN$631,$E719,J$10:J$631)</f>
        <v>0</v>
      </c>
      <c r="K719" s="83">
        <f>SUMIF($BN$10:$BN$631,$E719,K$10:K$631)</f>
        <v>0</v>
      </c>
      <c r="L719" s="99">
        <f>SUMIF($BN$10:$BN$631,$E719,L$10:L$631)</f>
        <v>0</v>
      </c>
      <c r="M719" s="99">
        <f>SUMIF($BN$10:$BN$631,$E719,M$10:M$631)</f>
        <v>0</v>
      </c>
      <c r="N719" s="99">
        <f>SUMIF($BN$10:$BN$631,$E719,N$10:N$631)</f>
        <v>0</v>
      </c>
      <c r="O719" s="83">
        <f>SUMIF($BN$10:$BN$631,$E719,O$10:O$631)</f>
        <v>0</v>
      </c>
      <c r="P719" s="99">
        <f>SUMIF($BN$10:$BN$631,$E719,P$10:P$631)</f>
        <v>0</v>
      </c>
      <c r="Q719" s="99">
        <f>SUMIF($BN$10:$BN$631,$E719,Q$10:Q$631)</f>
        <v>0</v>
      </c>
      <c r="R719" s="99">
        <f>SUMIF($BN$10:$BN$631,$E719,R$10:R$631)</f>
        <v>0</v>
      </c>
      <c r="S719" s="83">
        <f>SUMIF($BN$10:$BN$631,$E719,S$10:S$631)</f>
        <v>0</v>
      </c>
      <c r="T719" s="99">
        <f>SUMIF($BN$10:$BN$631,$E719,T$10:T$631)</f>
        <v>0</v>
      </c>
      <c r="U719" s="99">
        <f>SUMIF($BN$10:$BN$631,$E719,U$10:U$631)</f>
        <v>0</v>
      </c>
      <c r="V719" s="99">
        <f>SUMIF($BN$10:$BN$631,$E719,V$10:V$631)</f>
        <v>0</v>
      </c>
      <c r="W719" s="99">
        <f>SUMIF($BN$10:$BN$631,$E719,W$10:W$631)</f>
        <v>0</v>
      </c>
      <c r="X719" s="99">
        <f>SUMIF($BN$10:$BN$631,$E719,X$10:X$631)</f>
        <v>0</v>
      </c>
      <c r="Y719" s="99">
        <f>SUMIF($BN$10:$BN$631,$E719,Y$10:Y$631)</f>
        <v>0</v>
      </c>
      <c r="Z719" s="99">
        <f>SUMIF($BN$10:$BN$631,$E719,Z$10:Z$631)</f>
        <v>0</v>
      </c>
      <c r="AA719" s="99">
        <f>SUMIF($BN$10:$BN$631,$E719,AA$10:AA$631)</f>
        <v>0</v>
      </c>
      <c r="AB719" s="99">
        <f>SUMIF($BN$10:$BN$631,$E719,AB$10:AB$631)</f>
        <v>0</v>
      </c>
      <c r="AC719" s="99">
        <f>SUMIF($BN$10:$BN$631,$E719,AC$10:AC$631)</f>
        <v>0</v>
      </c>
      <c r="AD719" s="83">
        <f>SUMIF($BN$10:$BN$631,$E719,AD$10:AD$631)</f>
        <v>0</v>
      </c>
      <c r="AE719" s="99">
        <f>SUMIF($BN$10:$BN$631,$E719,AE$10:AE$631)</f>
        <v>0</v>
      </c>
      <c r="AF719" s="83">
        <f>SUMIF($BN$10:$BN$631,$E719,AF$10:AF$631)</f>
        <v>0</v>
      </c>
      <c r="AG719" s="99">
        <f>SUMIF($BN$10:$BN$631,$E719,AG$10:AG$631)</f>
        <v>0</v>
      </c>
      <c r="AH719" s="83">
        <f>SUMIF($BN$10:$BN$631,$E719,AH$10:AH$631)</f>
        <v>0</v>
      </c>
      <c r="AI719" s="109">
        <f>SUMIF($BN$10:$BN$631,$E719,AI$10:AI$631)</f>
        <v>0</v>
      </c>
      <c r="AJ719" s="109">
        <f>SUMIF($BN$10:$BN$631,$E719,AJ$10:AJ$631)</f>
        <v>0</v>
      </c>
      <c r="AK719" s="109">
        <f>SUMIF($BN$10:$BN$631,$E719,AK$10:AK$631)</f>
        <v>0</v>
      </c>
      <c r="AL719" s="109">
        <f>SUMIF($BN$10:$BN$631,$E719,AL$10:AL$631)</f>
        <v>0</v>
      </c>
      <c r="AM719" s="109">
        <f>SUMIF($BN$10:$BN$631,$E719,AM$10:AM$631)</f>
        <v>0</v>
      </c>
      <c r="AN719" s="83">
        <f>SUMIF($BN$10:$BN$631,$E719,AN$10:AN$631)</f>
        <v>0</v>
      </c>
      <c r="AO719" s="83">
        <f>SUMIF($BN$10:$BN$631,$E719,AO$10:AO$631)</f>
        <v>0</v>
      </c>
      <c r="AP719" s="83">
        <f>SUMIF($BN$10:$BN$631,$E719,AP$10:AP$631)</f>
        <v>0</v>
      </c>
      <c r="AQ719" s="108">
        <f>SUMIF($BN$10:$BN$631,$E719,AQ$10:AQ$631)</f>
        <v>0</v>
      </c>
      <c r="AR719" s="109">
        <f>SUMIF($BN$10:$BN$631,$E719,AR$10:AR$631)</f>
        <v>0</v>
      </c>
      <c r="AS719" s="109">
        <f>SUMIF($BN$10:$BN$631,$E719,AS$10:AS$631)</f>
        <v>0</v>
      </c>
      <c r="AT719" s="109">
        <f>SUMIF($BN$10:$BN$631,$E719,AT$10:AT$631)</f>
        <v>0</v>
      </c>
      <c r="AU719" s="109">
        <f>SUMIF($BN$10:$BN$631,$E719,AU$10:AU$631)</f>
        <v>0</v>
      </c>
      <c r="AV719" s="109">
        <f>SUMIF($BN$10:$BN$631,$E719,AV$10:AV$631)</f>
        <v>0</v>
      </c>
      <c r="AW719" s="109">
        <f>SUMIF($BN$10:$BN$631,$E719,AW$10:AW$631)</f>
        <v>0</v>
      </c>
      <c r="AX719" s="109">
        <f>SUMIF($BN$10:$BN$631,$E719,AX$10:AX$631)</f>
        <v>0</v>
      </c>
      <c r="AY719" s="109">
        <f>SUMIF($BN$10:$BN$631,$E719,AY$10:AY$631)</f>
        <v>0</v>
      </c>
      <c r="AZ719" s="109">
        <f>SUMIF($BN$10:$BN$631,$E719,AZ$10:AZ$631)</f>
        <v>0</v>
      </c>
      <c r="BA719" s="109">
        <f>SUMIF($BN$10:$BN$631,$E719,BA$10:BA$631)</f>
        <v>0</v>
      </c>
      <c r="BB719" s="109">
        <f>SUMIF($BN$10:$BN$631,$E719,BB$10:BB$631)</f>
        <v>0</v>
      </c>
      <c r="BC719" s="109">
        <f>SUMIF($BN$10:$BN$631,$E719,BC$10:BC$631)</f>
        <v>0</v>
      </c>
      <c r="BD719" s="109">
        <f>SUMIF($BN$10:$BN$631,$E719,BD$10:BD$631)</f>
        <v>0</v>
      </c>
      <c r="BE719" s="109">
        <f>SUMIF($BN$10:$BN$631,$E719,BE$10:BE$631)</f>
        <v>0</v>
      </c>
      <c r="BF719" s="109">
        <f>SUMIF($BN$10:$BN$631,$E719,BF$10:BF$631)</f>
        <v>0</v>
      </c>
      <c r="BG719" s="83">
        <f>SUMIF($BN$10:$BN$631,$E719,BG$10:BG$631)</f>
        <v>0</v>
      </c>
      <c r="BH719" s="83">
        <f>SUMIF($BN$10:$BN$631,$E719,BH$10:BH$631)</f>
        <v>0</v>
      </c>
      <c r="BI719" s="78">
        <f>SUMIF($BN$10:$BN$631,$E719,BI$10:BI$631)</f>
        <v>0</v>
      </c>
      <c r="BJ719" s="111">
        <f t="shared" si="80"/>
        <v>0</v>
      </c>
      <c r="BK719" s="78">
        <f>SUMIF($BN$10:$BN$631,$E719,BK$10:BK$631)</f>
        <v>0</v>
      </c>
      <c r="BL719" s="78">
        <f>SUMIF($BN$10:$BN$631,$E719,BL$10:BL$631)</f>
        <v>0</v>
      </c>
      <c r="BM719" s="111">
        <f t="shared" si="81"/>
        <v>0</v>
      </c>
      <c r="BN719" s="127" t="e">
        <f>(BH719)/COUNTIF($BN$10:$BN$633,E719)</f>
        <v>#DIV/0!</v>
      </c>
      <c r="BO719" s="81" t="e">
        <f>(BH719)/COUNTIF($BN$10:$BN$633,E719)</f>
        <v>#DIV/0!</v>
      </c>
      <c r="BP719" s="85" t="e">
        <f>(H719+L719+P719+T719+W719+Z719+AI719+AQ719+AY719)/COUNTIF($BN$10:$BN$633,E719)</f>
        <v>#DIV/0!</v>
      </c>
    </row>
    <row r="720" spans="5:68" ht="23.25" customHeight="1">
      <c r="E720" s="55" t="s">
        <v>1375</v>
      </c>
      <c r="F720" s="56" t="s">
        <v>1273</v>
      </c>
      <c r="G720" s="83">
        <f>SUMIF($BN$10:$BN$631,$E720,G$10:G$631)</f>
        <v>553</v>
      </c>
      <c r="H720" s="99">
        <f>SUMIF($BN$10:$BN$631,$E720,H$10:H$631)</f>
        <v>56682500</v>
      </c>
      <c r="I720" s="99">
        <f>SUMIF($BN$10:$BN$631,$E720,I$10:I$631)</f>
        <v>0</v>
      </c>
      <c r="J720" s="99">
        <f>SUMIF($BN$10:$BN$631,$E720,J$10:J$631)</f>
        <v>56682500</v>
      </c>
      <c r="K720" s="83">
        <f>SUMIF($BN$10:$BN$631,$E720,K$10:K$631)</f>
        <v>455.4</v>
      </c>
      <c r="L720" s="99">
        <f>SUMIF($BN$10:$BN$631,$E720,L$10:L$631)</f>
        <v>46678500</v>
      </c>
      <c r="M720" s="99">
        <f>SUMIF($BN$10:$BN$631,$E720,M$10:M$631)</f>
        <v>0</v>
      </c>
      <c r="N720" s="99">
        <f>SUMIF($BN$10:$BN$631,$E720,N$10:N$631)</f>
        <v>46678500</v>
      </c>
      <c r="O720" s="83">
        <f>SUMIF($BN$10:$BN$631,$E720,O$10:O$631)</f>
        <v>3470.9999999999991</v>
      </c>
      <c r="P720" s="99">
        <f>SUMIF($BN$10:$BN$631,$E720,P$10:P$631)</f>
        <v>355777500</v>
      </c>
      <c r="Q720" s="99">
        <f>SUMIF($BN$10:$BN$631,$E720,Q$10:Q$631)</f>
        <v>0</v>
      </c>
      <c r="R720" s="99">
        <f>SUMIF($BN$10:$BN$631,$E720,R$10:R$631)</f>
        <v>355777500</v>
      </c>
      <c r="S720" s="83">
        <f>SUMIF($BN$10:$BN$631,$E720,S$10:S$631)</f>
        <v>3544.8999999999992</v>
      </c>
      <c r="T720" s="99">
        <f>SUMIF($BN$10:$BN$631,$E720,T$10:T$631)</f>
        <v>363352250</v>
      </c>
      <c r="U720" s="99">
        <f>SUMIF($BN$10:$BN$631,$E720,U$10:U$631)</f>
        <v>0</v>
      </c>
      <c r="V720" s="99">
        <f>SUMIF($BN$10:$BN$631,$E720,V$10:V$631)</f>
        <v>363352250</v>
      </c>
      <c r="W720" s="99">
        <f>SUMIF($BN$10:$BN$631,$E720,W$10:W$631)</f>
        <v>0</v>
      </c>
      <c r="X720" s="99">
        <f>SUMIF($BN$10:$BN$631,$E720,X$10:X$631)</f>
        <v>0</v>
      </c>
      <c r="Y720" s="99">
        <f>SUMIF($BN$10:$BN$631,$E720,Y$10:Y$631)</f>
        <v>0</v>
      </c>
      <c r="Z720" s="99">
        <f>SUMIF($BN$10:$BN$631,$E720,Z$10:Z$631)</f>
        <v>2362500</v>
      </c>
      <c r="AA720" s="99">
        <f>SUMIF($BN$10:$BN$631,$E720,AA$10:AA$631)</f>
        <v>0</v>
      </c>
      <c r="AB720" s="99">
        <f>SUMIF($BN$10:$BN$631,$E720,AB$10:AB$631)</f>
        <v>2362500</v>
      </c>
      <c r="AC720" s="99">
        <f>SUMIF($BN$10:$BN$631,$E720,AC$10:AC$631)</f>
        <v>0</v>
      </c>
      <c r="AD720" s="83">
        <f>SUMIF($BN$10:$BN$631,$E720,AD$10:AD$631)</f>
        <v>0</v>
      </c>
      <c r="AE720" s="99">
        <f>SUMIF($BN$10:$BN$631,$E720,AE$10:AE$631)</f>
        <v>0</v>
      </c>
      <c r="AF720" s="83">
        <f>SUMIF($BN$10:$BN$631,$E720,AF$10:AF$631)</f>
        <v>0</v>
      </c>
      <c r="AG720" s="99">
        <f>SUMIF($BN$10:$BN$631,$E720,AG$10:AG$631)</f>
        <v>0</v>
      </c>
      <c r="AH720" s="83">
        <f>SUMIF($BN$10:$BN$631,$E720,AH$10:AH$631)</f>
        <v>0</v>
      </c>
      <c r="AI720" s="109">
        <f>SUMIF($BN$10:$BN$631,$E720,AI$10:AI$631)</f>
        <v>0</v>
      </c>
      <c r="AJ720" s="109">
        <f>SUMIF($BN$10:$BN$631,$E720,AJ$10:AJ$631)</f>
        <v>0</v>
      </c>
      <c r="AK720" s="109">
        <f>SUMIF($BN$10:$BN$631,$E720,AK$10:AK$631)</f>
        <v>0</v>
      </c>
      <c r="AL720" s="109">
        <f>SUMIF($BN$10:$BN$631,$E720,AL$10:AL$631)</f>
        <v>0</v>
      </c>
      <c r="AM720" s="109">
        <f>SUMIF($BN$10:$BN$631,$E720,AM$10:AM$631)</f>
        <v>0</v>
      </c>
      <c r="AN720" s="83">
        <f>SUMIF($BN$10:$BN$631,$E720,AN$10:AN$631)</f>
        <v>4025</v>
      </c>
      <c r="AO720" s="83">
        <f>SUMIF($BN$10:$BN$631,$E720,AO$10:AO$631)</f>
        <v>6821.4499999999989</v>
      </c>
      <c r="AP720" s="83">
        <f>SUMIF($BN$10:$BN$631,$E720,AP$10:AP$631)</f>
        <v>0</v>
      </c>
      <c r="AQ720" s="108">
        <f>SUMIF($BN$10:$BN$631,$E720,AQ$10:AQ$631)</f>
        <v>385331325</v>
      </c>
      <c r="AR720" s="109">
        <f>SUMIF($BN$10:$BN$631,$E720,AR$10:AR$631)</f>
        <v>0</v>
      </c>
      <c r="AS720" s="109">
        <f>SUMIF($BN$10:$BN$631,$E720,AS$10:AS$631)</f>
        <v>0</v>
      </c>
      <c r="AT720" s="109">
        <f>SUMIF($BN$10:$BN$631,$E720,AT$10:AT$631)</f>
        <v>0</v>
      </c>
      <c r="AU720" s="109">
        <f>SUMIF($BN$10:$BN$631,$E720,AU$10:AU$631)</f>
        <v>126548875</v>
      </c>
      <c r="AV720" s="109">
        <f>SUMIF($BN$10:$BN$631,$E720,AV$10:AV$631)</f>
        <v>258782450</v>
      </c>
      <c r="AW720" s="109">
        <f>SUMIF($BN$10:$BN$631,$E720,AW$10:AW$631)</f>
        <v>0</v>
      </c>
      <c r="AX720" s="109">
        <f>SUMIF($BN$10:$BN$631,$E720,AX$10:AX$631)</f>
        <v>0</v>
      </c>
      <c r="AY720" s="109">
        <f>SUMIF($BN$10:$BN$631,$E720,AY$10:AY$631)</f>
        <v>0</v>
      </c>
      <c r="AZ720" s="109">
        <f>SUMIF($BN$10:$BN$631,$E720,AZ$10:AZ$631)</f>
        <v>0</v>
      </c>
      <c r="BA720" s="109">
        <f>SUMIF($BN$10:$BN$631,$E720,BA$10:BA$631)</f>
        <v>0</v>
      </c>
      <c r="BB720" s="109">
        <f>SUMIF($BN$10:$BN$631,$E720,BB$10:BB$631)</f>
        <v>671175700</v>
      </c>
      <c r="BC720" s="109">
        <f>SUMIF($BN$10:$BN$631,$E720,BC$10:BC$631)</f>
        <v>0</v>
      </c>
      <c r="BD720" s="109">
        <f>SUMIF($BN$10:$BN$631,$E720,BD$10:BD$631)</f>
        <v>0</v>
      </c>
      <c r="BE720" s="109">
        <f>SUMIF($BN$10:$BN$631,$E720,BE$10:BE$631)</f>
        <v>671175700</v>
      </c>
      <c r="BF720" s="109">
        <f>SUMIF($BN$10:$BN$631,$E720,BF$10:BF$631)</f>
        <v>0</v>
      </c>
      <c r="BG720" s="83">
        <f>SUMIF($BN$10:$BN$631,$E720,BG$10:BG$631)</f>
        <v>4025</v>
      </c>
      <c r="BH720" s="83">
        <f>SUMIF($BN$10:$BN$631,$E720,BH$10:BH$631)</f>
        <v>14845.749999999998</v>
      </c>
      <c r="BI720" s="78">
        <f>SUMIF($BN$10:$BN$631,$E720,BI$10:BI$631)</f>
        <v>10820.749999999998</v>
      </c>
      <c r="BJ720" s="111">
        <f t="shared" si="80"/>
        <v>268.83850931677011</v>
      </c>
      <c r="BK720" s="78">
        <f>SUMIF($BN$10:$BN$631,$E720,BK$10:BK$631)</f>
        <v>14845.749999999998</v>
      </c>
      <c r="BL720" s="78">
        <f>SUMIF($BN$10:$BN$631,$E720,BL$10:BL$631)</f>
        <v>10820.749999999998</v>
      </c>
      <c r="BM720" s="111">
        <f t="shared" si="81"/>
        <v>268.83850931677011</v>
      </c>
      <c r="BN720" s="127">
        <f>(BH720)/COUNTIF($BN$10:$BN$633,E720)</f>
        <v>1060.4107142857142</v>
      </c>
      <c r="BO720" s="81">
        <f>(BH720)/COUNTIF($BN$10:$BN$633,E720)</f>
        <v>1060.4107142857142</v>
      </c>
      <c r="BP720" s="85">
        <f>(H720+L720+P720+T720+W720+Z720+AI720+AQ720+AY720)/COUNTIF($BN$10:$BN$633,E720)</f>
        <v>86441755.357142851</v>
      </c>
    </row>
    <row r="721" spans="5:68" ht="23.25" customHeight="1">
      <c r="E721" s="55" t="s">
        <v>1376</v>
      </c>
      <c r="F721" s="56" t="s">
        <v>1274</v>
      </c>
      <c r="G721" s="83">
        <f>SUMIF($BN$10:$BN$631,$E721,G$10:G$631)</f>
        <v>256.5</v>
      </c>
      <c r="H721" s="99">
        <f>SUMIF($BN$10:$BN$631,$E721,H$10:H$631)</f>
        <v>26291250</v>
      </c>
      <c r="I721" s="99">
        <f>SUMIF($BN$10:$BN$631,$E721,I$10:I$631)</f>
        <v>0</v>
      </c>
      <c r="J721" s="99">
        <f>SUMIF($BN$10:$BN$631,$E721,J$10:J$631)</f>
        <v>26291250</v>
      </c>
      <c r="K721" s="83">
        <f>SUMIF($BN$10:$BN$631,$E721,K$10:K$631)</f>
        <v>0</v>
      </c>
      <c r="L721" s="99">
        <f>SUMIF($BN$10:$BN$631,$E721,L$10:L$631)</f>
        <v>0</v>
      </c>
      <c r="M721" s="99">
        <f>SUMIF($BN$10:$BN$631,$E721,M$10:M$631)</f>
        <v>0</v>
      </c>
      <c r="N721" s="99">
        <f>SUMIF($BN$10:$BN$631,$E721,N$10:N$631)</f>
        <v>0</v>
      </c>
      <c r="O721" s="83">
        <f>SUMIF($BN$10:$BN$631,$E721,O$10:O$631)</f>
        <v>576.30000000000007</v>
      </c>
      <c r="P721" s="99">
        <f>SUMIF($BN$10:$BN$631,$E721,P$10:P$631)</f>
        <v>59070749.999999993</v>
      </c>
      <c r="Q721" s="99">
        <f>SUMIF($BN$10:$BN$631,$E721,Q$10:Q$631)</f>
        <v>0</v>
      </c>
      <c r="R721" s="99">
        <f>SUMIF($BN$10:$BN$631,$E721,R$10:R$631)</f>
        <v>59070750</v>
      </c>
      <c r="S721" s="83">
        <f>SUMIF($BN$10:$BN$631,$E721,S$10:S$631)</f>
        <v>454.90000000000003</v>
      </c>
      <c r="T721" s="99">
        <f>SUMIF($BN$10:$BN$631,$E721,T$10:T$631)</f>
        <v>46627250</v>
      </c>
      <c r="U721" s="99">
        <f>SUMIF($BN$10:$BN$631,$E721,U$10:U$631)</f>
        <v>0</v>
      </c>
      <c r="V721" s="99">
        <f>SUMIF($BN$10:$BN$631,$E721,V$10:V$631)</f>
        <v>46627249.999999993</v>
      </c>
      <c r="W721" s="99">
        <f>SUMIF($BN$10:$BN$631,$E721,W$10:W$631)</f>
        <v>0</v>
      </c>
      <c r="X721" s="99">
        <f>SUMIF($BN$10:$BN$631,$E721,X$10:X$631)</f>
        <v>0</v>
      </c>
      <c r="Y721" s="99">
        <f>SUMIF($BN$10:$BN$631,$E721,Y$10:Y$631)</f>
        <v>0</v>
      </c>
      <c r="Z721" s="99">
        <f>SUMIF($BN$10:$BN$631,$E721,Z$10:Z$631)</f>
        <v>450000</v>
      </c>
      <c r="AA721" s="99">
        <f>SUMIF($BN$10:$BN$631,$E721,AA$10:AA$631)</f>
        <v>0</v>
      </c>
      <c r="AB721" s="99">
        <f>SUMIF($BN$10:$BN$631,$E721,AB$10:AB$631)</f>
        <v>450000</v>
      </c>
      <c r="AC721" s="99">
        <f>SUMIF($BN$10:$BN$631,$E721,AC$10:AC$631)</f>
        <v>18</v>
      </c>
      <c r="AD721" s="83">
        <f>SUMIF($BN$10:$BN$631,$E721,AD$10:AD$631)</f>
        <v>3</v>
      </c>
      <c r="AE721" s="99">
        <f>SUMIF($BN$10:$BN$631,$E721,AE$10:AE$631)</f>
        <v>0</v>
      </c>
      <c r="AF721" s="83">
        <f>SUMIF($BN$10:$BN$631,$E721,AF$10:AF$631)</f>
        <v>0</v>
      </c>
      <c r="AG721" s="99">
        <f>SUMIF($BN$10:$BN$631,$E721,AG$10:AG$631)</f>
        <v>18</v>
      </c>
      <c r="AH721" s="83">
        <f>SUMIF($BN$10:$BN$631,$E721,AH$10:AH$631)</f>
        <v>3</v>
      </c>
      <c r="AI721" s="109">
        <f>SUMIF($BN$10:$BN$631,$E721,AI$10:AI$631)</f>
        <v>1200000</v>
      </c>
      <c r="AJ721" s="109">
        <f>SUMIF($BN$10:$BN$631,$E721,AJ$10:AJ$631)</f>
        <v>0</v>
      </c>
      <c r="AK721" s="109">
        <f>SUMIF($BN$10:$BN$631,$E721,AK$10:AK$631)</f>
        <v>1200000</v>
      </c>
      <c r="AL721" s="109">
        <f>SUMIF($BN$10:$BN$631,$E721,AL$10:AL$631)</f>
        <v>0</v>
      </c>
      <c r="AM721" s="109">
        <f>SUMIF($BN$10:$BN$631,$E721,AM$10:AM$631)</f>
        <v>0</v>
      </c>
      <c r="AN721" s="83">
        <f>SUMIF($BN$10:$BN$631,$E721,AN$10:AN$631)</f>
        <v>1575</v>
      </c>
      <c r="AO721" s="83">
        <f>SUMIF($BN$10:$BN$631,$E721,AO$10:AO$631)</f>
        <v>2994</v>
      </c>
      <c r="AP721" s="83">
        <f>SUMIF($BN$10:$BN$631,$E721,AP$10:AP$631)</f>
        <v>0</v>
      </c>
      <c r="AQ721" s="108">
        <f>SUMIF($BN$10:$BN$631,$E721,AQ$10:AQ$631)</f>
        <v>198245250</v>
      </c>
      <c r="AR721" s="109">
        <f>SUMIF($BN$10:$BN$631,$E721,AR$10:AR$631)</f>
        <v>0</v>
      </c>
      <c r="AS721" s="109">
        <f>SUMIF($BN$10:$BN$631,$E721,AS$10:AS$631)</f>
        <v>0</v>
      </c>
      <c r="AT721" s="109">
        <f>SUMIF($BN$10:$BN$631,$E721,AT$10:AT$631)</f>
        <v>0</v>
      </c>
      <c r="AU721" s="109">
        <f>SUMIF($BN$10:$BN$631,$E721,AU$10:AU$631)</f>
        <v>0</v>
      </c>
      <c r="AV721" s="109">
        <f>SUMIF($BN$10:$BN$631,$E721,AV$10:AV$631)</f>
        <v>198245250</v>
      </c>
      <c r="AW721" s="109">
        <f>SUMIF($BN$10:$BN$631,$E721,AW$10:AW$631)</f>
        <v>0</v>
      </c>
      <c r="AX721" s="109">
        <f>SUMIF($BN$10:$BN$631,$E721,AX$10:AX$631)</f>
        <v>0</v>
      </c>
      <c r="AY721" s="109">
        <f>SUMIF($BN$10:$BN$631,$E721,AY$10:AY$631)</f>
        <v>0</v>
      </c>
      <c r="AZ721" s="109">
        <f>SUMIF($BN$10:$BN$631,$E721,AZ$10:AZ$631)</f>
        <v>0</v>
      </c>
      <c r="BA721" s="109">
        <f>SUMIF($BN$10:$BN$631,$E721,BA$10:BA$631)</f>
        <v>0</v>
      </c>
      <c r="BB721" s="109">
        <f>SUMIF($BN$10:$BN$631,$E721,BB$10:BB$631)</f>
        <v>245322500</v>
      </c>
      <c r="BC721" s="109">
        <f>SUMIF($BN$10:$BN$631,$E721,BC$10:BC$631)</f>
        <v>0</v>
      </c>
      <c r="BD721" s="109">
        <f>SUMIF($BN$10:$BN$631,$E721,BD$10:BD$631)</f>
        <v>0</v>
      </c>
      <c r="BE721" s="109">
        <f>SUMIF($BN$10:$BN$631,$E721,BE$10:BE$631)</f>
        <v>245322500</v>
      </c>
      <c r="BF721" s="109">
        <f>SUMIF($BN$10:$BN$631,$E721,BF$10:BF$631)</f>
        <v>0</v>
      </c>
      <c r="BG721" s="83">
        <f>SUMIF($BN$10:$BN$631,$E721,BG$10:BG$631)</f>
        <v>1575</v>
      </c>
      <c r="BH721" s="83">
        <f>SUMIF($BN$10:$BN$631,$E721,BH$10:BH$631)</f>
        <v>4284.6999999999989</v>
      </c>
      <c r="BI721" s="78">
        <f>SUMIF($BN$10:$BN$631,$E721,BI$10:BI$631)</f>
        <v>2709.7</v>
      </c>
      <c r="BJ721" s="111">
        <f t="shared" si="80"/>
        <v>172.04444444444442</v>
      </c>
      <c r="BK721" s="78">
        <f>SUMIF($BN$10:$BN$631,$E721,BK$10:BK$631)</f>
        <v>4281.6999999999989</v>
      </c>
      <c r="BL721" s="78">
        <f>SUMIF($BN$10:$BN$631,$E721,BL$10:BL$631)</f>
        <v>2706.7</v>
      </c>
      <c r="BM721" s="111">
        <f t="shared" si="81"/>
        <v>171.85396825396825</v>
      </c>
      <c r="BN721" s="127">
        <f>(BH721)/COUNTIF($BN$10:$BN$633,E721)</f>
        <v>612.0999999999998</v>
      </c>
      <c r="BO721" s="81">
        <f>(BH721)/COUNTIF($BN$10:$BN$633,E721)</f>
        <v>612.0999999999998</v>
      </c>
      <c r="BP721" s="85">
        <f>(H721+L721+P721+T721+W721+Z721+AI721+AQ721+AY721)/COUNTIF($BN$10:$BN$633,E721)</f>
        <v>47412071.428571425</v>
      </c>
    </row>
    <row r="722" spans="5:68" ht="23.25" customHeight="1">
      <c r="E722" s="55" t="s">
        <v>1377</v>
      </c>
      <c r="F722" s="56" t="s">
        <v>1275</v>
      </c>
      <c r="G722" s="83">
        <f>SUMIF($BN$10:$BN$631,$E722,G$10:G$631)</f>
        <v>472.5</v>
      </c>
      <c r="H722" s="99">
        <f>SUMIF($BN$10:$BN$631,$E722,H$10:H$631)</f>
        <v>48431250</v>
      </c>
      <c r="I722" s="99">
        <f>SUMIF($BN$10:$BN$631,$E722,I$10:I$631)</f>
        <v>0</v>
      </c>
      <c r="J722" s="99">
        <f>SUMIF($BN$10:$BN$631,$E722,J$10:J$631)</f>
        <v>48431250</v>
      </c>
      <c r="K722" s="83">
        <f>SUMIF($BN$10:$BN$631,$E722,K$10:K$631)</f>
        <v>473.29999999999995</v>
      </c>
      <c r="L722" s="99">
        <f>SUMIF($BN$10:$BN$631,$E722,L$10:L$631)</f>
        <v>48513250</v>
      </c>
      <c r="M722" s="99">
        <f>SUMIF($BN$10:$BN$631,$E722,M$10:M$631)</f>
        <v>0</v>
      </c>
      <c r="N722" s="99">
        <f>SUMIF($BN$10:$BN$631,$E722,N$10:N$631)</f>
        <v>48513250</v>
      </c>
      <c r="O722" s="83">
        <f>SUMIF($BN$10:$BN$631,$E722,O$10:O$631)</f>
        <v>1404.1</v>
      </c>
      <c r="P722" s="99">
        <f>SUMIF($BN$10:$BN$631,$E722,P$10:P$631)</f>
        <v>143920250</v>
      </c>
      <c r="Q722" s="99">
        <f>SUMIF($BN$10:$BN$631,$E722,Q$10:Q$631)</f>
        <v>0</v>
      </c>
      <c r="R722" s="99">
        <f>SUMIF($BN$10:$BN$631,$E722,R$10:R$631)</f>
        <v>143920250</v>
      </c>
      <c r="S722" s="83">
        <f>SUMIF($BN$10:$BN$631,$E722,S$10:S$631)</f>
        <v>1834.1999999999996</v>
      </c>
      <c r="T722" s="99">
        <f>SUMIF($BN$10:$BN$631,$E722,T$10:T$631)</f>
        <v>188005499.99999997</v>
      </c>
      <c r="U722" s="99">
        <f>SUMIF($BN$10:$BN$631,$E722,U$10:U$631)</f>
        <v>0</v>
      </c>
      <c r="V722" s="99">
        <f>SUMIF($BN$10:$BN$631,$E722,V$10:V$631)</f>
        <v>188005500</v>
      </c>
      <c r="W722" s="99">
        <f>SUMIF($BN$10:$BN$631,$E722,W$10:W$631)</f>
        <v>0</v>
      </c>
      <c r="X722" s="99">
        <f>SUMIF($BN$10:$BN$631,$E722,X$10:X$631)</f>
        <v>0</v>
      </c>
      <c r="Y722" s="99">
        <f>SUMIF($BN$10:$BN$631,$E722,Y$10:Y$631)</f>
        <v>0</v>
      </c>
      <c r="Z722" s="99">
        <f>SUMIF($BN$10:$BN$631,$E722,Z$10:Z$631)</f>
        <v>1631000</v>
      </c>
      <c r="AA722" s="99">
        <f>SUMIF($BN$10:$BN$631,$E722,AA$10:AA$631)</f>
        <v>0</v>
      </c>
      <c r="AB722" s="99">
        <f>SUMIF($BN$10:$BN$631,$E722,AB$10:AB$631)</f>
        <v>1631000</v>
      </c>
      <c r="AC722" s="99">
        <f>SUMIF($BN$10:$BN$631,$E722,AC$10:AC$631)</f>
        <v>1160</v>
      </c>
      <c r="AD722" s="83">
        <f>SUMIF($BN$10:$BN$631,$E722,AD$10:AD$631)</f>
        <v>58</v>
      </c>
      <c r="AE722" s="99">
        <f>SUMIF($BN$10:$BN$631,$E722,AE$10:AE$631)</f>
        <v>0</v>
      </c>
      <c r="AF722" s="83">
        <f>SUMIF($BN$10:$BN$631,$E722,AF$10:AF$631)</f>
        <v>0</v>
      </c>
      <c r="AG722" s="99">
        <f>SUMIF($BN$10:$BN$631,$E722,AG$10:AG$631)</f>
        <v>1160</v>
      </c>
      <c r="AH722" s="83">
        <f>SUMIF($BN$10:$BN$631,$E722,AH$10:AH$631)</f>
        <v>58</v>
      </c>
      <c r="AI722" s="109">
        <f>SUMIF($BN$10:$BN$631,$E722,AI$10:AI$631)</f>
        <v>60900000</v>
      </c>
      <c r="AJ722" s="109">
        <f>SUMIF($BN$10:$BN$631,$E722,AJ$10:AJ$631)</f>
        <v>0</v>
      </c>
      <c r="AK722" s="109">
        <f>SUMIF($BN$10:$BN$631,$E722,AK$10:AK$631)</f>
        <v>24150000</v>
      </c>
      <c r="AL722" s="109">
        <f>SUMIF($BN$10:$BN$631,$E722,AL$10:AL$631)</f>
        <v>36750000</v>
      </c>
      <c r="AM722" s="109">
        <f>SUMIF($BN$10:$BN$631,$E722,AM$10:AM$631)</f>
        <v>0</v>
      </c>
      <c r="AN722" s="83">
        <f>SUMIF($BN$10:$BN$631,$E722,AN$10:AN$631)</f>
        <v>1770</v>
      </c>
      <c r="AO722" s="83">
        <f>SUMIF($BN$10:$BN$631,$E722,AO$10:AO$631)</f>
        <v>6523.7</v>
      </c>
      <c r="AP722" s="83">
        <f>SUMIF($BN$10:$BN$631,$E722,AP$10:AP$631)</f>
        <v>0</v>
      </c>
      <c r="AQ722" s="108">
        <f>SUMIF($BN$10:$BN$631,$E722,AQ$10:AQ$631)</f>
        <v>608072550</v>
      </c>
      <c r="AR722" s="109">
        <f>SUMIF($BN$10:$BN$631,$E722,AR$10:AR$631)</f>
        <v>0</v>
      </c>
      <c r="AS722" s="109">
        <f>SUMIF($BN$10:$BN$631,$E722,AS$10:AS$631)</f>
        <v>0</v>
      </c>
      <c r="AT722" s="109">
        <f>SUMIF($BN$10:$BN$631,$E722,AT$10:AT$631)</f>
        <v>0</v>
      </c>
      <c r="AU722" s="109">
        <f>SUMIF($BN$10:$BN$631,$E722,AU$10:AU$631)</f>
        <v>313089700</v>
      </c>
      <c r="AV722" s="109">
        <f>SUMIF($BN$10:$BN$631,$E722,AV$10:AV$631)</f>
        <v>294982850</v>
      </c>
      <c r="AW722" s="109">
        <f>SUMIF($BN$10:$BN$631,$E722,AW$10:AW$631)</f>
        <v>0</v>
      </c>
      <c r="AX722" s="109">
        <f>SUMIF($BN$10:$BN$631,$E722,AX$10:AX$631)</f>
        <v>0</v>
      </c>
      <c r="AY722" s="109">
        <f>SUMIF($BN$10:$BN$631,$E722,AY$10:AY$631)</f>
        <v>0</v>
      </c>
      <c r="AZ722" s="109">
        <f>SUMIF($BN$10:$BN$631,$E722,AZ$10:AZ$631)</f>
        <v>0</v>
      </c>
      <c r="BA722" s="109">
        <f>SUMIF($BN$10:$BN$631,$E722,BA$10:BA$631)</f>
        <v>0</v>
      </c>
      <c r="BB722" s="109">
        <f>SUMIF($BN$10:$BN$631,$E722,BB$10:BB$631)</f>
        <v>569882600</v>
      </c>
      <c r="BC722" s="109">
        <f>SUMIF($BN$10:$BN$631,$E722,BC$10:BC$631)</f>
        <v>0</v>
      </c>
      <c r="BD722" s="109">
        <f>SUMIF($BN$10:$BN$631,$E722,BD$10:BD$631)</f>
        <v>0</v>
      </c>
      <c r="BE722" s="109">
        <f>SUMIF($BN$10:$BN$631,$E722,BE$10:BE$631)</f>
        <v>569882600</v>
      </c>
      <c r="BF722" s="109">
        <f>SUMIF($BN$10:$BN$631,$E722,BF$10:BF$631)</f>
        <v>0</v>
      </c>
      <c r="BG722" s="83">
        <f>SUMIF($BN$10:$BN$631,$E722,BG$10:BG$631)</f>
        <v>1770</v>
      </c>
      <c r="BH722" s="83">
        <f>SUMIF($BN$10:$BN$631,$E722,BH$10:BH$631)</f>
        <v>10765.800000000001</v>
      </c>
      <c r="BI722" s="78">
        <f>SUMIF($BN$10:$BN$631,$E722,BI$10:BI$631)</f>
        <v>8995.7999999999993</v>
      </c>
      <c r="BJ722" s="111">
        <f t="shared" ref="BJ722:BJ742" si="82">IFERROR(IF(BI722=0,0,(BI722/BG722)*100),0)</f>
        <v>508.23728813559319</v>
      </c>
      <c r="BK722" s="78">
        <f>SUMIF($BN$10:$BN$631,$E722,BK$10:BK$631)</f>
        <v>10707.800000000001</v>
      </c>
      <c r="BL722" s="78">
        <f>SUMIF($BN$10:$BN$631,$E722,BL$10:BL$631)</f>
        <v>8937.7999999999993</v>
      </c>
      <c r="BM722" s="111">
        <f t="shared" ref="BM722:BM742" si="83">IFERROR(IF(BL722=0,0,(BL722/BG722)*100),0)</f>
        <v>504.96045197740108</v>
      </c>
      <c r="BN722" s="127">
        <f>(BH722)/COUNTIF($BN$10:$BN$633,E722)</f>
        <v>1537.9714285714288</v>
      </c>
      <c r="BO722" s="81">
        <f>(BH722)/COUNTIF($BN$10:$BN$633,E722)</f>
        <v>1537.9714285714288</v>
      </c>
      <c r="BP722" s="85">
        <f>(H722+L722+P722+T722+W722+Z722+AI722+AQ722+AY722)/COUNTIF($BN$10:$BN$633,E722)</f>
        <v>157067685.7142857</v>
      </c>
    </row>
    <row r="723" spans="5:68" ht="23.25" customHeight="1">
      <c r="E723" s="55" t="s">
        <v>1378</v>
      </c>
      <c r="F723" s="56" t="s">
        <v>1276</v>
      </c>
      <c r="G723" s="83">
        <f>SUMIF($BN$10:$BN$631,$E723,G$10:G$631)</f>
        <v>247.5</v>
      </c>
      <c r="H723" s="99">
        <f>SUMIF($BN$10:$BN$631,$E723,H$10:H$631)</f>
        <v>25368750</v>
      </c>
      <c r="I723" s="99">
        <f>SUMIF($BN$10:$BN$631,$E723,I$10:I$631)</f>
        <v>0</v>
      </c>
      <c r="J723" s="99">
        <f>SUMIF($BN$10:$BN$631,$E723,J$10:J$631)</f>
        <v>25368750</v>
      </c>
      <c r="K723" s="83">
        <f>SUMIF($BN$10:$BN$631,$E723,K$10:K$631)</f>
        <v>239.79999999999998</v>
      </c>
      <c r="L723" s="99">
        <f>SUMIF($BN$10:$BN$631,$E723,L$10:L$631)</f>
        <v>24579500</v>
      </c>
      <c r="M723" s="99">
        <f>SUMIF($BN$10:$BN$631,$E723,M$10:M$631)</f>
        <v>0</v>
      </c>
      <c r="N723" s="99">
        <f>SUMIF($BN$10:$BN$631,$E723,N$10:N$631)</f>
        <v>24579500</v>
      </c>
      <c r="O723" s="83">
        <f>SUMIF($BN$10:$BN$631,$E723,O$10:O$631)</f>
        <v>1707.6999999999998</v>
      </c>
      <c r="P723" s="99">
        <f>SUMIF($BN$10:$BN$631,$E723,P$10:P$631)</f>
        <v>175039250</v>
      </c>
      <c r="Q723" s="99">
        <f>SUMIF($BN$10:$BN$631,$E723,Q$10:Q$631)</f>
        <v>0</v>
      </c>
      <c r="R723" s="99">
        <f>SUMIF($BN$10:$BN$631,$E723,R$10:R$631)</f>
        <v>175039250</v>
      </c>
      <c r="S723" s="83">
        <f>SUMIF($BN$10:$BN$631,$E723,S$10:S$631)</f>
        <v>1718.4</v>
      </c>
      <c r="T723" s="99">
        <f>SUMIF($BN$10:$BN$631,$E723,T$10:T$631)</f>
        <v>176136000</v>
      </c>
      <c r="U723" s="99">
        <f>SUMIF($BN$10:$BN$631,$E723,U$10:U$631)</f>
        <v>0</v>
      </c>
      <c r="V723" s="99">
        <f>SUMIF($BN$10:$BN$631,$E723,V$10:V$631)</f>
        <v>176136000</v>
      </c>
      <c r="W723" s="99">
        <f>SUMIF($BN$10:$BN$631,$E723,W$10:W$631)</f>
        <v>0</v>
      </c>
      <c r="X723" s="99">
        <f>SUMIF($BN$10:$BN$631,$E723,X$10:X$631)</f>
        <v>0</v>
      </c>
      <c r="Y723" s="99">
        <f>SUMIF($BN$10:$BN$631,$E723,Y$10:Y$631)</f>
        <v>0</v>
      </c>
      <c r="Z723" s="99">
        <f>SUMIF($BN$10:$BN$631,$E723,Z$10:Z$631)</f>
        <v>703000</v>
      </c>
      <c r="AA723" s="99">
        <f>SUMIF($BN$10:$BN$631,$E723,AA$10:AA$631)</f>
        <v>0</v>
      </c>
      <c r="AB723" s="99">
        <f>SUMIF($BN$10:$BN$631,$E723,AB$10:AB$631)</f>
        <v>703000</v>
      </c>
      <c r="AC723" s="99">
        <f>SUMIF($BN$10:$BN$631,$E723,AC$10:AC$631)</f>
        <v>1202</v>
      </c>
      <c r="AD723" s="83">
        <f>SUMIF($BN$10:$BN$631,$E723,AD$10:AD$631)</f>
        <v>61</v>
      </c>
      <c r="AE723" s="99">
        <f>SUMIF($BN$10:$BN$631,$E723,AE$10:AE$631)</f>
        <v>40</v>
      </c>
      <c r="AF723" s="83">
        <f>SUMIF($BN$10:$BN$631,$E723,AF$10:AF$631)</f>
        <v>2</v>
      </c>
      <c r="AG723" s="99">
        <f>SUMIF($BN$10:$BN$631,$E723,AG$10:AG$631)</f>
        <v>1162</v>
      </c>
      <c r="AH723" s="83">
        <f>SUMIF($BN$10:$BN$631,$E723,AH$10:AH$631)</f>
        <v>59</v>
      </c>
      <c r="AI723" s="109">
        <f>SUMIF($BN$10:$BN$631,$E723,AI$10:AI$631)</f>
        <v>60750000</v>
      </c>
      <c r="AJ723" s="109">
        <f>SUMIF($BN$10:$BN$631,$E723,AJ$10:AJ$631)</f>
        <v>0</v>
      </c>
      <c r="AK723" s="109">
        <f>SUMIF($BN$10:$BN$631,$E723,AK$10:AK$631)</f>
        <v>29250000</v>
      </c>
      <c r="AL723" s="109">
        <f>SUMIF($BN$10:$BN$631,$E723,AL$10:AL$631)</f>
        <v>31500000</v>
      </c>
      <c r="AM723" s="109">
        <f>SUMIF($BN$10:$BN$631,$E723,AM$10:AM$631)</f>
        <v>0</v>
      </c>
      <c r="AN723" s="83">
        <f>SUMIF($BN$10:$BN$631,$E723,AN$10:AN$631)</f>
        <v>2505</v>
      </c>
      <c r="AO723" s="83">
        <f>SUMIF($BN$10:$BN$631,$E723,AO$10:AO$631)</f>
        <v>3325.7</v>
      </c>
      <c r="AP723" s="83">
        <f>SUMIF($BN$10:$BN$631,$E723,AP$10:AP$631)</f>
        <v>57.5</v>
      </c>
      <c r="AQ723" s="108">
        <f>SUMIF($BN$10:$BN$631,$E723,AQ$10:AQ$631)</f>
        <v>126018035</v>
      </c>
      <c r="AR723" s="109">
        <f>SUMIF($BN$10:$BN$631,$E723,AR$10:AR$631)</f>
        <v>0</v>
      </c>
      <c r="AS723" s="109">
        <f>SUMIF($BN$10:$BN$631,$E723,AS$10:AS$631)</f>
        <v>0</v>
      </c>
      <c r="AT723" s="109">
        <f>SUMIF($BN$10:$BN$631,$E723,AT$10:AT$631)</f>
        <v>0</v>
      </c>
      <c r="AU723" s="109">
        <f>SUMIF($BN$10:$BN$631,$E723,AU$10:AU$631)</f>
        <v>84775250</v>
      </c>
      <c r="AV723" s="109">
        <f>SUMIF($BN$10:$BN$631,$E723,AV$10:AV$631)</f>
        <v>50321960</v>
      </c>
      <c r="AW723" s="109">
        <f>SUMIF($BN$10:$BN$631,$E723,AW$10:AW$631)</f>
        <v>9079175</v>
      </c>
      <c r="AX723" s="109">
        <f>SUMIF($BN$10:$BN$631,$E723,AX$10:AX$631)</f>
        <v>0</v>
      </c>
      <c r="AY723" s="109">
        <f>SUMIF($BN$10:$BN$631,$E723,AY$10:AY$631)</f>
        <v>0</v>
      </c>
      <c r="AZ723" s="109">
        <f>SUMIF($BN$10:$BN$631,$E723,AZ$10:AZ$631)</f>
        <v>0</v>
      </c>
      <c r="BA723" s="109">
        <f>SUMIF($BN$10:$BN$631,$E723,BA$10:BA$631)</f>
        <v>0</v>
      </c>
      <c r="BB723" s="109">
        <f>SUMIF($BN$10:$BN$631,$E723,BB$10:BB$631)</f>
        <v>283240460</v>
      </c>
      <c r="BC723" s="109">
        <f>SUMIF($BN$10:$BN$631,$E723,BC$10:BC$631)</f>
        <v>9079175</v>
      </c>
      <c r="BD723" s="109">
        <f>SUMIF($BN$10:$BN$631,$E723,BD$10:BD$631)</f>
        <v>0</v>
      </c>
      <c r="BE723" s="109">
        <f>SUMIF($BN$10:$BN$631,$E723,BE$10:BE$631)</f>
        <v>274161285</v>
      </c>
      <c r="BF723" s="109">
        <f>SUMIF($BN$10:$BN$631,$E723,BF$10:BF$631)</f>
        <v>0</v>
      </c>
      <c r="BG723" s="83">
        <f>SUMIF($BN$10:$BN$631,$E723,BG$10:BG$631)</f>
        <v>2505</v>
      </c>
      <c r="BH723" s="83">
        <f>SUMIF($BN$10:$BN$631,$E723,BH$10:BH$631)</f>
        <v>7357.5999999999995</v>
      </c>
      <c r="BI723" s="78">
        <f>SUMIF($BN$10:$BN$631,$E723,BI$10:BI$631)</f>
        <v>5154.7</v>
      </c>
      <c r="BJ723" s="111">
        <f t="shared" si="82"/>
        <v>205.77644710578841</v>
      </c>
      <c r="BK723" s="78">
        <f>SUMIF($BN$10:$BN$631,$E723,BK$10:BK$631)</f>
        <v>7296.5999999999995</v>
      </c>
      <c r="BL723" s="78">
        <f>SUMIF($BN$10:$BN$631,$E723,BL$10:BL$631)</f>
        <v>5098.7</v>
      </c>
      <c r="BM723" s="111">
        <f t="shared" si="83"/>
        <v>203.54091816367264</v>
      </c>
      <c r="BN723" s="127">
        <f>(BH723)/COUNTIF($BN$10:$BN$633,E723)</f>
        <v>817.51111111111106</v>
      </c>
      <c r="BO723" s="81">
        <f>(BH723)/COUNTIF($BN$10:$BN$633,E723)</f>
        <v>817.51111111111106</v>
      </c>
      <c r="BP723" s="85">
        <f>(H723+L723+P723+T723+W723+Z723+AI723+AQ723+AY723)/COUNTIF($BN$10:$BN$633,E723)</f>
        <v>65399392.777777776</v>
      </c>
    </row>
    <row r="724" spans="5:68" ht="23.25" customHeight="1">
      <c r="E724" s="55" t="s">
        <v>1379</v>
      </c>
      <c r="F724" s="56" t="s">
        <v>1277</v>
      </c>
      <c r="G724" s="83">
        <f>SUMIF($BN$10:$BN$631,$E724,G$10:G$631)</f>
        <v>104.9</v>
      </c>
      <c r="H724" s="99">
        <f>SUMIF($BN$10:$BN$631,$E724,H$10:H$631)</f>
        <v>10752250</v>
      </c>
      <c r="I724" s="99">
        <f>SUMIF($BN$10:$BN$631,$E724,I$10:I$631)</f>
        <v>0</v>
      </c>
      <c r="J724" s="99">
        <f>SUMIF($BN$10:$BN$631,$E724,J$10:J$631)</f>
        <v>10752250</v>
      </c>
      <c r="K724" s="83">
        <f>SUMIF($BN$10:$BN$631,$E724,K$10:K$631)</f>
        <v>61.9</v>
      </c>
      <c r="L724" s="99">
        <f>SUMIF($BN$10:$BN$631,$E724,L$10:L$631)</f>
        <v>6344750</v>
      </c>
      <c r="M724" s="99">
        <f>SUMIF($BN$10:$BN$631,$E724,M$10:M$631)</f>
        <v>0</v>
      </c>
      <c r="N724" s="99">
        <f>SUMIF($BN$10:$BN$631,$E724,N$10:N$631)</f>
        <v>6344750</v>
      </c>
      <c r="O724" s="83">
        <f>SUMIF($BN$10:$BN$631,$E724,O$10:O$631)</f>
        <v>394.59999999999997</v>
      </c>
      <c r="P724" s="99">
        <f>SUMIF($BN$10:$BN$631,$E724,P$10:P$631)</f>
        <v>40446499.999999993</v>
      </c>
      <c r="Q724" s="99">
        <f>SUMIF($BN$10:$BN$631,$E724,Q$10:Q$631)</f>
        <v>0</v>
      </c>
      <c r="R724" s="99">
        <f>SUMIF($BN$10:$BN$631,$E724,R$10:R$631)</f>
        <v>40446500</v>
      </c>
      <c r="S724" s="83">
        <f>SUMIF($BN$10:$BN$631,$E724,S$10:S$631)</f>
        <v>820.4</v>
      </c>
      <c r="T724" s="99">
        <f>SUMIF($BN$10:$BN$631,$E724,T$10:T$631)</f>
        <v>84091000</v>
      </c>
      <c r="U724" s="99">
        <f>SUMIF($BN$10:$BN$631,$E724,U$10:U$631)</f>
        <v>0</v>
      </c>
      <c r="V724" s="99">
        <f>SUMIF($BN$10:$BN$631,$E724,V$10:V$631)</f>
        <v>84090999.999999985</v>
      </c>
      <c r="W724" s="99">
        <f>SUMIF($BN$10:$BN$631,$E724,W$10:W$631)</f>
        <v>0</v>
      </c>
      <c r="X724" s="99">
        <f>SUMIF($BN$10:$BN$631,$E724,X$10:X$631)</f>
        <v>0</v>
      </c>
      <c r="Y724" s="99">
        <f>SUMIF($BN$10:$BN$631,$E724,Y$10:Y$631)</f>
        <v>0</v>
      </c>
      <c r="Z724" s="99">
        <f>SUMIF($BN$10:$BN$631,$E724,Z$10:Z$631)</f>
        <v>682000</v>
      </c>
      <c r="AA724" s="99">
        <f>SUMIF($BN$10:$BN$631,$E724,AA$10:AA$631)</f>
        <v>0</v>
      </c>
      <c r="AB724" s="99">
        <f>SUMIF($BN$10:$BN$631,$E724,AB$10:AB$631)</f>
        <v>682000</v>
      </c>
      <c r="AC724" s="99">
        <f>SUMIF($BN$10:$BN$631,$E724,AC$10:AC$631)</f>
        <v>832</v>
      </c>
      <c r="AD724" s="83">
        <f>SUMIF($BN$10:$BN$631,$E724,AD$10:AD$631)</f>
        <v>42</v>
      </c>
      <c r="AE724" s="99">
        <f>SUMIF($BN$10:$BN$631,$E724,AE$10:AE$631)</f>
        <v>60</v>
      </c>
      <c r="AF724" s="83">
        <f>SUMIF($BN$10:$BN$631,$E724,AF$10:AF$631)</f>
        <v>3</v>
      </c>
      <c r="AG724" s="99">
        <f>SUMIF($BN$10:$BN$631,$E724,AG$10:AG$631)</f>
        <v>772</v>
      </c>
      <c r="AH724" s="83">
        <f>SUMIF($BN$10:$BN$631,$E724,AH$10:AH$631)</f>
        <v>39</v>
      </c>
      <c r="AI724" s="109">
        <f>SUMIF($BN$10:$BN$631,$E724,AI$10:AI$631)</f>
        <v>40500000</v>
      </c>
      <c r="AJ724" s="109">
        <f>SUMIF($BN$10:$BN$631,$E724,AJ$10:AJ$631)</f>
        <v>0</v>
      </c>
      <c r="AK724" s="109">
        <f>SUMIF($BN$10:$BN$631,$E724,AK$10:AK$631)</f>
        <v>19500000</v>
      </c>
      <c r="AL724" s="109">
        <f>SUMIF($BN$10:$BN$631,$E724,AL$10:AL$631)</f>
        <v>21000000</v>
      </c>
      <c r="AM724" s="109">
        <f>SUMIF($BN$10:$BN$631,$E724,AM$10:AM$631)</f>
        <v>0</v>
      </c>
      <c r="AN724" s="83">
        <f>SUMIF($BN$10:$BN$631,$E724,AN$10:AN$631)</f>
        <v>1335</v>
      </c>
      <c r="AO724" s="83">
        <f>SUMIF($BN$10:$BN$631,$E724,AO$10:AO$631)</f>
        <v>3719.4999999999995</v>
      </c>
      <c r="AP724" s="83">
        <f>SUMIF($BN$10:$BN$631,$E724,AP$10:AP$631)</f>
        <v>37.1</v>
      </c>
      <c r="AQ724" s="108">
        <f>SUMIF($BN$10:$BN$631,$E724,AQ$10:AQ$631)</f>
        <v>314466600</v>
      </c>
      <c r="AR724" s="109">
        <f>SUMIF($BN$10:$BN$631,$E724,AR$10:AR$631)</f>
        <v>0</v>
      </c>
      <c r="AS724" s="109">
        <f>SUMIF($BN$10:$BN$631,$E724,AS$10:AS$631)</f>
        <v>0</v>
      </c>
      <c r="AT724" s="109">
        <f>SUMIF($BN$10:$BN$631,$E724,AT$10:AT$631)</f>
        <v>0</v>
      </c>
      <c r="AU724" s="109">
        <f>SUMIF($BN$10:$BN$631,$E724,AU$10:AU$631)</f>
        <v>126167000</v>
      </c>
      <c r="AV724" s="109">
        <f>SUMIF($BN$10:$BN$631,$E724,AV$10:AV$631)</f>
        <v>188299600</v>
      </c>
      <c r="AW724" s="109">
        <f>SUMIF($BN$10:$BN$631,$E724,AW$10:AW$631)</f>
        <v>0</v>
      </c>
      <c r="AX724" s="109">
        <f>SUMIF($BN$10:$BN$631,$E724,AX$10:AX$631)</f>
        <v>0</v>
      </c>
      <c r="AY724" s="109">
        <f>SUMIF($BN$10:$BN$631,$E724,AY$10:AY$631)</f>
        <v>0</v>
      </c>
      <c r="AZ724" s="109">
        <f>SUMIF($BN$10:$BN$631,$E724,AZ$10:AZ$631)</f>
        <v>0</v>
      </c>
      <c r="BA724" s="109">
        <f>SUMIF($BN$10:$BN$631,$E724,BA$10:BA$631)</f>
        <v>0</v>
      </c>
      <c r="BB724" s="109">
        <f>SUMIF($BN$10:$BN$631,$E724,BB$10:BB$631)</f>
        <v>300417350</v>
      </c>
      <c r="BC724" s="109">
        <f>SUMIF($BN$10:$BN$631,$E724,BC$10:BC$631)</f>
        <v>0</v>
      </c>
      <c r="BD724" s="109">
        <f>SUMIF($BN$10:$BN$631,$E724,BD$10:BD$631)</f>
        <v>0</v>
      </c>
      <c r="BE724" s="109">
        <f>SUMIF($BN$10:$BN$631,$E724,BE$10:BE$631)</f>
        <v>300417350</v>
      </c>
      <c r="BF724" s="109">
        <f>SUMIF($BN$10:$BN$631,$E724,BF$10:BF$631)</f>
        <v>0</v>
      </c>
      <c r="BG724" s="83">
        <f>SUMIF($BN$10:$BN$631,$E724,BG$10:BG$631)</f>
        <v>1335</v>
      </c>
      <c r="BH724" s="83">
        <f>SUMIF($BN$10:$BN$631,$E724,BH$10:BH$631)</f>
        <v>5180.3999999999996</v>
      </c>
      <c r="BI724" s="78">
        <f>SUMIF($BN$10:$BN$631,$E724,BI$10:BI$631)</f>
        <v>3845.3999999999992</v>
      </c>
      <c r="BJ724" s="111">
        <f t="shared" si="82"/>
        <v>288.04494382022466</v>
      </c>
      <c r="BK724" s="78">
        <f>SUMIF($BN$10:$BN$631,$E724,BK$10:BK$631)</f>
        <v>5138.3999999999996</v>
      </c>
      <c r="BL724" s="78">
        <f>SUMIF($BN$10:$BN$631,$E724,BL$10:BL$631)</f>
        <v>3803.3999999999992</v>
      </c>
      <c r="BM724" s="111">
        <f t="shared" si="83"/>
        <v>284.89887640449433</v>
      </c>
      <c r="BN724" s="127">
        <f>(BH724)/COUNTIF($BN$10:$BN$633,E724)</f>
        <v>1036.08</v>
      </c>
      <c r="BO724" s="81">
        <f>(BH724)/COUNTIF($BN$10:$BN$633,E724)</f>
        <v>1036.08</v>
      </c>
      <c r="BP724" s="85">
        <f>(H724+L724+P724+T724+W724+Z724+AI724+AQ724+AY724)/COUNTIF($BN$10:$BN$633,E724)</f>
        <v>99456620</v>
      </c>
    </row>
    <row r="725" spans="5:68" ht="23.25" customHeight="1">
      <c r="E725" s="55" t="s">
        <v>1380</v>
      </c>
      <c r="F725" s="56" t="s">
        <v>1278</v>
      </c>
      <c r="G725" s="83">
        <f>SUMIF($BN$10:$BN$631,$E725,G$10:G$631)</f>
        <v>185.9</v>
      </c>
      <c r="H725" s="99">
        <f>SUMIF($BN$10:$BN$631,$E725,H$10:H$631)</f>
        <v>19054750</v>
      </c>
      <c r="I725" s="99">
        <f>SUMIF($BN$10:$BN$631,$E725,I$10:I$631)</f>
        <v>0</v>
      </c>
      <c r="J725" s="99">
        <f>SUMIF($BN$10:$BN$631,$E725,J$10:J$631)</f>
        <v>19054750</v>
      </c>
      <c r="K725" s="83">
        <f>SUMIF($BN$10:$BN$631,$E725,K$10:K$631)</f>
        <v>140.5</v>
      </c>
      <c r="L725" s="99">
        <f>SUMIF($BN$10:$BN$631,$E725,L$10:L$631)</f>
        <v>14401250</v>
      </c>
      <c r="M725" s="99">
        <f>SUMIF($BN$10:$BN$631,$E725,M$10:M$631)</f>
        <v>0</v>
      </c>
      <c r="N725" s="99">
        <f>SUMIF($BN$10:$BN$631,$E725,N$10:N$631)</f>
        <v>14401250</v>
      </c>
      <c r="O725" s="83">
        <f>SUMIF($BN$10:$BN$631,$E725,O$10:O$631)</f>
        <v>1534.9999999999998</v>
      </c>
      <c r="P725" s="99">
        <f>SUMIF($BN$10:$BN$631,$E725,P$10:P$631)</f>
        <v>157337500</v>
      </c>
      <c r="Q725" s="99">
        <f>SUMIF($BN$10:$BN$631,$E725,Q$10:Q$631)</f>
        <v>0</v>
      </c>
      <c r="R725" s="99">
        <f>SUMIF($BN$10:$BN$631,$E725,R$10:R$631)</f>
        <v>157337500</v>
      </c>
      <c r="S725" s="83">
        <f>SUMIF($BN$10:$BN$631,$E725,S$10:S$631)</f>
        <v>1730.2</v>
      </c>
      <c r="T725" s="99">
        <f>SUMIF($BN$10:$BN$631,$E725,T$10:T$631)</f>
        <v>177345500</v>
      </c>
      <c r="U725" s="99">
        <f>SUMIF($BN$10:$BN$631,$E725,U$10:U$631)</f>
        <v>0</v>
      </c>
      <c r="V725" s="99">
        <f>SUMIF($BN$10:$BN$631,$E725,V$10:V$631)</f>
        <v>177345500</v>
      </c>
      <c r="W725" s="99">
        <f>SUMIF($BN$10:$BN$631,$E725,W$10:W$631)</f>
        <v>0</v>
      </c>
      <c r="X725" s="99">
        <f>SUMIF($BN$10:$BN$631,$E725,X$10:X$631)</f>
        <v>0</v>
      </c>
      <c r="Y725" s="99">
        <f>SUMIF($BN$10:$BN$631,$E725,Y$10:Y$631)</f>
        <v>0</v>
      </c>
      <c r="Z725" s="99">
        <f>SUMIF($BN$10:$BN$631,$E725,Z$10:Z$631)</f>
        <v>1314500</v>
      </c>
      <c r="AA725" s="99">
        <f>SUMIF($BN$10:$BN$631,$E725,AA$10:AA$631)</f>
        <v>0</v>
      </c>
      <c r="AB725" s="99">
        <f>SUMIF($BN$10:$BN$631,$E725,AB$10:AB$631)</f>
        <v>1314500</v>
      </c>
      <c r="AC725" s="99">
        <f>SUMIF($BN$10:$BN$631,$E725,AC$10:AC$631)</f>
        <v>8970</v>
      </c>
      <c r="AD725" s="83">
        <f>SUMIF($BN$10:$BN$631,$E725,AD$10:AD$631)</f>
        <v>446</v>
      </c>
      <c r="AE725" s="99">
        <f>SUMIF($BN$10:$BN$631,$E725,AE$10:AE$631)</f>
        <v>0</v>
      </c>
      <c r="AF725" s="83">
        <f>SUMIF($BN$10:$BN$631,$E725,AF$10:AF$631)</f>
        <v>0</v>
      </c>
      <c r="AG725" s="99">
        <f>SUMIF($BN$10:$BN$631,$E725,AG$10:AG$631)</f>
        <v>8970</v>
      </c>
      <c r="AH725" s="83">
        <f>SUMIF($BN$10:$BN$631,$E725,AH$10:AH$631)</f>
        <v>446</v>
      </c>
      <c r="AI725" s="109">
        <f>SUMIF($BN$10:$BN$631,$E725,AI$10:AI$631)</f>
        <v>470500000</v>
      </c>
      <c r="AJ725" s="109">
        <f>SUMIF($BN$10:$BN$631,$E725,AJ$10:AJ$631)</f>
        <v>0</v>
      </c>
      <c r="AK725" s="109">
        <f>SUMIF($BN$10:$BN$631,$E725,AK$10:AK$631)</f>
        <v>94300000</v>
      </c>
      <c r="AL725" s="109">
        <f>SUMIF($BN$10:$BN$631,$E725,AL$10:AL$631)</f>
        <v>376200000</v>
      </c>
      <c r="AM725" s="109">
        <f>SUMIF($BN$10:$BN$631,$E725,AM$10:AM$631)</f>
        <v>0</v>
      </c>
      <c r="AN725" s="83">
        <f>SUMIF($BN$10:$BN$631,$E725,AN$10:AN$631)</f>
        <v>2432.5</v>
      </c>
      <c r="AO725" s="83">
        <f>SUMIF($BN$10:$BN$631,$E725,AO$10:AO$631)</f>
        <v>10085.650000000001</v>
      </c>
      <c r="AP725" s="83">
        <f>SUMIF($BN$10:$BN$631,$E725,AP$10:AP$631)</f>
        <v>350.1</v>
      </c>
      <c r="AQ725" s="108">
        <f>SUMIF($BN$10:$BN$631,$E725,AQ$10:AQ$631)</f>
        <v>1024743675</v>
      </c>
      <c r="AR725" s="109">
        <f>SUMIF($BN$10:$BN$631,$E725,AR$10:AR$631)</f>
        <v>0</v>
      </c>
      <c r="AS725" s="109">
        <f>SUMIF($BN$10:$BN$631,$E725,AS$10:AS$631)</f>
        <v>0</v>
      </c>
      <c r="AT725" s="109">
        <f>SUMIF($BN$10:$BN$631,$E725,AT$10:AT$631)</f>
        <v>0</v>
      </c>
      <c r="AU725" s="109">
        <f>SUMIF($BN$10:$BN$631,$E725,AU$10:AU$631)</f>
        <v>452998300</v>
      </c>
      <c r="AV725" s="109">
        <f>SUMIF($BN$10:$BN$631,$E725,AV$10:AV$631)</f>
        <v>571745375</v>
      </c>
      <c r="AW725" s="109">
        <f>SUMIF($BN$10:$BN$631,$E725,AW$10:AW$631)</f>
        <v>0</v>
      </c>
      <c r="AX725" s="109">
        <f>SUMIF($BN$10:$BN$631,$E725,AX$10:AX$631)</f>
        <v>0</v>
      </c>
      <c r="AY725" s="109">
        <f>SUMIF($BN$10:$BN$631,$E725,AY$10:AY$631)</f>
        <v>0</v>
      </c>
      <c r="AZ725" s="109">
        <f>SUMIF($BN$10:$BN$631,$E725,AZ$10:AZ$631)</f>
        <v>0</v>
      </c>
      <c r="BA725" s="109">
        <f>SUMIF($BN$10:$BN$631,$E725,BA$10:BA$631)</f>
        <v>0</v>
      </c>
      <c r="BB725" s="109">
        <f>SUMIF($BN$10:$BN$631,$E725,BB$10:BB$631)</f>
        <v>1141006625</v>
      </c>
      <c r="BC725" s="109">
        <f>SUMIF($BN$10:$BN$631,$E725,BC$10:BC$631)</f>
        <v>0</v>
      </c>
      <c r="BD725" s="109">
        <f>SUMIF($BN$10:$BN$631,$E725,BD$10:BD$631)</f>
        <v>0</v>
      </c>
      <c r="BE725" s="109">
        <f>SUMIF($BN$10:$BN$631,$E725,BE$10:BE$631)</f>
        <v>1141006625</v>
      </c>
      <c r="BF725" s="109">
        <f>SUMIF($BN$10:$BN$631,$E725,BF$10:BF$631)</f>
        <v>0</v>
      </c>
      <c r="BG725" s="83">
        <f>SUMIF($BN$10:$BN$631,$E725,BG$10:BG$631)</f>
        <v>2432.5</v>
      </c>
      <c r="BH725" s="83">
        <f>SUMIF($BN$10:$BN$631,$E725,BH$10:BH$631)</f>
        <v>14473.349999999999</v>
      </c>
      <c r="BI725" s="78">
        <f>SUMIF($BN$10:$BN$631,$E725,BI$10:BI$631)</f>
        <v>12040.849999999999</v>
      </c>
      <c r="BJ725" s="111">
        <f t="shared" si="82"/>
        <v>494.99897225077075</v>
      </c>
      <c r="BK725" s="78">
        <f>SUMIF($BN$10:$BN$631,$E725,BK$10:BK$631)</f>
        <v>14027.349999999999</v>
      </c>
      <c r="BL725" s="78">
        <f>SUMIF($BN$10:$BN$631,$E725,BL$10:BL$631)</f>
        <v>11594.849999999999</v>
      </c>
      <c r="BM725" s="111">
        <f t="shared" si="83"/>
        <v>476.6639260020554</v>
      </c>
      <c r="BN725" s="127">
        <f>(BH725)/COUNTIF($BN$10:$BN$633,E725)</f>
        <v>1206.1125</v>
      </c>
      <c r="BO725" s="81">
        <f>(BH725)/COUNTIF($BN$10:$BN$633,E725)</f>
        <v>1206.1125</v>
      </c>
      <c r="BP725" s="85">
        <f>(H725+L725+P725+T725+W725+Z725+AI725+AQ725+AY725)/COUNTIF($BN$10:$BN$633,E725)</f>
        <v>155391431.25</v>
      </c>
    </row>
    <row r="726" spans="5:68" ht="23.25" customHeight="1">
      <c r="E726" s="55" t="s">
        <v>1381</v>
      </c>
      <c r="F726" s="56" t="s">
        <v>1279</v>
      </c>
      <c r="G726" s="83">
        <f>SUMIF($BN$10:$BN$631,$E726,G$10:G$631)</f>
        <v>69.699999999999989</v>
      </c>
      <c r="H726" s="99">
        <f>SUMIF($BN$10:$BN$631,$E726,H$10:H$631)</f>
        <v>7144250</v>
      </c>
      <c r="I726" s="99">
        <f>SUMIF($BN$10:$BN$631,$E726,I$10:I$631)</f>
        <v>0</v>
      </c>
      <c r="J726" s="99">
        <f>SUMIF($BN$10:$BN$631,$E726,J$10:J$631)</f>
        <v>7144250</v>
      </c>
      <c r="K726" s="83">
        <f>SUMIF($BN$10:$BN$631,$E726,K$10:K$631)</f>
        <v>47.300000000000004</v>
      </c>
      <c r="L726" s="99">
        <f>SUMIF($BN$10:$BN$631,$E726,L$10:L$631)</f>
        <v>4848250</v>
      </c>
      <c r="M726" s="99">
        <f>SUMIF($BN$10:$BN$631,$E726,M$10:M$631)</f>
        <v>0</v>
      </c>
      <c r="N726" s="99">
        <f>SUMIF($BN$10:$BN$631,$E726,N$10:N$631)</f>
        <v>4848250</v>
      </c>
      <c r="O726" s="83">
        <f>SUMIF($BN$10:$BN$631,$E726,O$10:O$631)</f>
        <v>576.49999999999989</v>
      </c>
      <c r="P726" s="99">
        <f>SUMIF($BN$10:$BN$631,$E726,P$10:P$631)</f>
        <v>59091250</v>
      </c>
      <c r="Q726" s="99">
        <f>SUMIF($BN$10:$BN$631,$E726,Q$10:Q$631)</f>
        <v>0</v>
      </c>
      <c r="R726" s="99">
        <f>SUMIF($BN$10:$BN$631,$E726,R$10:R$631)</f>
        <v>59091250</v>
      </c>
      <c r="S726" s="83">
        <f>SUMIF($BN$10:$BN$631,$E726,S$10:S$631)</f>
        <v>894</v>
      </c>
      <c r="T726" s="99">
        <f>SUMIF($BN$10:$BN$631,$E726,T$10:T$631)</f>
        <v>91635000</v>
      </c>
      <c r="U726" s="99">
        <f>SUMIF($BN$10:$BN$631,$E726,U$10:U$631)</f>
        <v>0</v>
      </c>
      <c r="V726" s="99">
        <f>SUMIF($BN$10:$BN$631,$E726,V$10:V$631)</f>
        <v>91635000</v>
      </c>
      <c r="W726" s="99">
        <f>SUMIF($BN$10:$BN$631,$E726,W$10:W$631)</f>
        <v>0</v>
      </c>
      <c r="X726" s="99">
        <f>SUMIF($BN$10:$BN$631,$E726,X$10:X$631)</f>
        <v>0</v>
      </c>
      <c r="Y726" s="99">
        <f>SUMIF($BN$10:$BN$631,$E726,Y$10:Y$631)</f>
        <v>0</v>
      </c>
      <c r="Z726" s="99">
        <f>SUMIF($BN$10:$BN$631,$E726,Z$10:Z$631)</f>
        <v>1237500</v>
      </c>
      <c r="AA726" s="99">
        <f>SUMIF($BN$10:$BN$631,$E726,AA$10:AA$631)</f>
        <v>0</v>
      </c>
      <c r="AB726" s="99">
        <f>SUMIF($BN$10:$BN$631,$E726,AB$10:AB$631)</f>
        <v>1237500</v>
      </c>
      <c r="AC726" s="99">
        <f>SUMIF($BN$10:$BN$631,$E726,AC$10:AC$631)</f>
        <v>5904</v>
      </c>
      <c r="AD726" s="83">
        <f>SUMIF($BN$10:$BN$631,$E726,AD$10:AD$631)</f>
        <v>301</v>
      </c>
      <c r="AE726" s="99">
        <f>SUMIF($BN$10:$BN$631,$E726,AE$10:AE$631)</f>
        <v>0</v>
      </c>
      <c r="AF726" s="83">
        <f>SUMIF($BN$10:$BN$631,$E726,AF$10:AF$631)</f>
        <v>0</v>
      </c>
      <c r="AG726" s="99">
        <f>SUMIF($BN$10:$BN$631,$E726,AG$10:AG$631)</f>
        <v>5904</v>
      </c>
      <c r="AH726" s="83">
        <f>SUMIF($BN$10:$BN$631,$E726,AH$10:AH$631)</f>
        <v>301</v>
      </c>
      <c r="AI726" s="109">
        <f>SUMIF($BN$10:$BN$631,$E726,AI$10:AI$631)</f>
        <v>309900000</v>
      </c>
      <c r="AJ726" s="109">
        <f>SUMIF($BN$10:$BN$631,$E726,AJ$10:AJ$631)</f>
        <v>0</v>
      </c>
      <c r="AK726" s="109">
        <f>SUMIF($BN$10:$BN$631,$E726,AK$10:AK$631)</f>
        <v>59850000</v>
      </c>
      <c r="AL726" s="109">
        <f>SUMIF($BN$10:$BN$631,$E726,AL$10:AL$631)</f>
        <v>250050000</v>
      </c>
      <c r="AM726" s="109">
        <f>SUMIF($BN$10:$BN$631,$E726,AM$10:AM$631)</f>
        <v>0</v>
      </c>
      <c r="AN726" s="83">
        <f>SUMIF($BN$10:$BN$631,$E726,AN$10:AN$631)</f>
        <v>1730</v>
      </c>
      <c r="AO726" s="83">
        <f>SUMIF($BN$10:$BN$631,$E726,AO$10:AO$631)</f>
        <v>6612.2999999999993</v>
      </c>
      <c r="AP726" s="83">
        <f>SUMIF($BN$10:$BN$631,$E726,AP$10:AP$631)</f>
        <v>124.80000000000001</v>
      </c>
      <c r="AQ726" s="108">
        <f>SUMIF($BN$10:$BN$631,$E726,AQ$10:AQ$631)</f>
        <v>623548350</v>
      </c>
      <c r="AR726" s="109">
        <f>SUMIF($BN$10:$BN$631,$E726,AR$10:AR$631)</f>
        <v>0</v>
      </c>
      <c r="AS726" s="109">
        <f>SUMIF($BN$10:$BN$631,$E726,AS$10:AS$631)</f>
        <v>0</v>
      </c>
      <c r="AT726" s="109">
        <f>SUMIF($BN$10:$BN$631,$E726,AT$10:AT$631)</f>
        <v>0</v>
      </c>
      <c r="AU726" s="109">
        <f>SUMIF($BN$10:$BN$631,$E726,AU$10:AU$631)</f>
        <v>298945500</v>
      </c>
      <c r="AV726" s="109">
        <f>SUMIF($BN$10:$BN$631,$E726,AV$10:AV$631)</f>
        <v>324602850</v>
      </c>
      <c r="AW726" s="109">
        <f>SUMIF($BN$10:$BN$631,$E726,AW$10:AW$631)</f>
        <v>0</v>
      </c>
      <c r="AX726" s="109">
        <f>SUMIF($BN$10:$BN$631,$E726,AX$10:AX$631)</f>
        <v>0</v>
      </c>
      <c r="AY726" s="109">
        <f>SUMIF($BN$10:$BN$631,$E726,AY$10:AY$631)</f>
        <v>0</v>
      </c>
      <c r="AZ726" s="109">
        <f>SUMIF($BN$10:$BN$631,$E726,AZ$10:AZ$631)</f>
        <v>0</v>
      </c>
      <c r="BA726" s="109">
        <f>SUMIF($BN$10:$BN$631,$E726,BA$10:BA$631)</f>
        <v>0</v>
      </c>
      <c r="BB726" s="109">
        <f>SUMIF($BN$10:$BN$631,$E726,BB$10:BB$631)</f>
        <v>672373600</v>
      </c>
      <c r="BC726" s="109">
        <f>SUMIF($BN$10:$BN$631,$E726,BC$10:BC$631)</f>
        <v>0</v>
      </c>
      <c r="BD726" s="109">
        <f>SUMIF($BN$10:$BN$631,$E726,BD$10:BD$631)</f>
        <v>0</v>
      </c>
      <c r="BE726" s="109">
        <f>SUMIF($BN$10:$BN$631,$E726,BE$10:BE$631)</f>
        <v>672373600</v>
      </c>
      <c r="BF726" s="109">
        <f>SUMIF($BN$10:$BN$631,$E726,BF$10:BF$631)</f>
        <v>0</v>
      </c>
      <c r="BG726" s="83">
        <f>SUMIF($BN$10:$BN$631,$E726,BG$10:BG$631)</f>
        <v>1730</v>
      </c>
      <c r="BH726" s="83">
        <f>SUMIF($BN$10:$BN$631,$E726,BH$10:BH$631)</f>
        <v>8625.6</v>
      </c>
      <c r="BI726" s="78">
        <f>SUMIF($BN$10:$BN$631,$E726,BI$10:BI$631)</f>
        <v>6895.6</v>
      </c>
      <c r="BJ726" s="111">
        <f t="shared" si="82"/>
        <v>398.58959537572258</v>
      </c>
      <c r="BK726" s="78">
        <f>SUMIF($BN$10:$BN$631,$E726,BK$10:BK$631)</f>
        <v>8324.6</v>
      </c>
      <c r="BL726" s="78">
        <f>SUMIF($BN$10:$BN$631,$E726,BL$10:BL$631)</f>
        <v>6594.6</v>
      </c>
      <c r="BM726" s="111">
        <f t="shared" si="83"/>
        <v>381.19075144508673</v>
      </c>
      <c r="BN726" s="127">
        <f>(BH726)/COUNTIF($BN$10:$BN$633,E726)</f>
        <v>862.56000000000006</v>
      </c>
      <c r="BO726" s="81">
        <f>(BH726)/COUNTIF($BN$10:$BN$633,E726)</f>
        <v>862.56000000000006</v>
      </c>
      <c r="BP726" s="85">
        <f>(H726+L726+P726+T726+W726+Z726+AI726+AQ726+AY726)/COUNTIF($BN$10:$BN$633,E726)</f>
        <v>109740460</v>
      </c>
    </row>
    <row r="727" spans="5:68" ht="23.25" customHeight="1">
      <c r="E727" s="55" t="s">
        <v>1382</v>
      </c>
      <c r="F727" s="56" t="s">
        <v>1282</v>
      </c>
      <c r="G727" s="83">
        <f>SUMIF($BN$10:$BN$631,$E727,G$10:G$631)</f>
        <v>32.200000000000003</v>
      </c>
      <c r="H727" s="99">
        <f>SUMIF($BN$10:$BN$631,$E727,H$10:H$631)</f>
        <v>3300500</v>
      </c>
      <c r="I727" s="99">
        <f>SUMIF($BN$10:$BN$631,$E727,I$10:I$631)</f>
        <v>0</v>
      </c>
      <c r="J727" s="99">
        <f>SUMIF($BN$10:$BN$631,$E727,J$10:J$631)</f>
        <v>3300500</v>
      </c>
      <c r="K727" s="83">
        <f>SUMIF($BN$10:$BN$631,$E727,K$10:K$631)</f>
        <v>84.8</v>
      </c>
      <c r="L727" s="99">
        <f>SUMIF($BN$10:$BN$631,$E727,L$10:L$631)</f>
        <v>8692000</v>
      </c>
      <c r="M727" s="99">
        <f>SUMIF($BN$10:$BN$631,$E727,M$10:M$631)</f>
        <v>0</v>
      </c>
      <c r="N727" s="99">
        <f>SUMIF($BN$10:$BN$631,$E727,N$10:N$631)</f>
        <v>8692000</v>
      </c>
      <c r="O727" s="83">
        <f>SUMIF($BN$10:$BN$631,$E727,O$10:O$631)</f>
        <v>562.20000000000005</v>
      </c>
      <c r="P727" s="99">
        <f>SUMIF($BN$10:$BN$631,$E727,P$10:P$631)</f>
        <v>57625500</v>
      </c>
      <c r="Q727" s="99">
        <f>SUMIF($BN$10:$BN$631,$E727,Q$10:Q$631)</f>
        <v>0</v>
      </c>
      <c r="R727" s="99">
        <f>SUMIF($BN$10:$BN$631,$E727,R$10:R$631)</f>
        <v>57625500</v>
      </c>
      <c r="S727" s="83">
        <f>SUMIF($BN$10:$BN$631,$E727,S$10:S$631)</f>
        <v>879.09999999999991</v>
      </c>
      <c r="T727" s="99">
        <f>SUMIF($BN$10:$BN$631,$E727,T$10:T$631)</f>
        <v>90107750</v>
      </c>
      <c r="U727" s="99">
        <f>SUMIF($BN$10:$BN$631,$E727,U$10:U$631)</f>
        <v>0</v>
      </c>
      <c r="V727" s="99">
        <f>SUMIF($BN$10:$BN$631,$E727,V$10:V$631)</f>
        <v>90107750</v>
      </c>
      <c r="W727" s="99">
        <f>SUMIF($BN$10:$BN$631,$E727,W$10:W$631)</f>
        <v>0</v>
      </c>
      <c r="X727" s="99">
        <f>SUMIF($BN$10:$BN$631,$E727,X$10:X$631)</f>
        <v>0</v>
      </c>
      <c r="Y727" s="99">
        <f>SUMIF($BN$10:$BN$631,$E727,Y$10:Y$631)</f>
        <v>0</v>
      </c>
      <c r="Z727" s="99">
        <f>SUMIF($BN$10:$BN$631,$E727,Z$10:Z$631)</f>
        <v>2446500</v>
      </c>
      <c r="AA727" s="99">
        <f>SUMIF($BN$10:$BN$631,$E727,AA$10:AA$631)</f>
        <v>0</v>
      </c>
      <c r="AB727" s="99">
        <f>SUMIF($BN$10:$BN$631,$E727,AB$10:AB$631)</f>
        <v>2446500</v>
      </c>
      <c r="AC727" s="99">
        <f>SUMIF($BN$10:$BN$631,$E727,AC$10:AC$631)</f>
        <v>9200</v>
      </c>
      <c r="AD727" s="83">
        <f>SUMIF($BN$10:$BN$631,$E727,AD$10:AD$631)</f>
        <v>466</v>
      </c>
      <c r="AE727" s="99">
        <f>SUMIF($BN$10:$BN$631,$E727,AE$10:AE$631)</f>
        <v>0</v>
      </c>
      <c r="AF727" s="83">
        <f>SUMIF($BN$10:$BN$631,$E727,AF$10:AF$631)</f>
        <v>0</v>
      </c>
      <c r="AG727" s="99">
        <f>SUMIF($BN$10:$BN$631,$E727,AG$10:AG$631)</f>
        <v>9200</v>
      </c>
      <c r="AH727" s="83">
        <f>SUMIF($BN$10:$BN$631,$E727,AH$10:AH$631)</f>
        <v>466</v>
      </c>
      <c r="AI727" s="109">
        <f>SUMIF($BN$10:$BN$631,$E727,AI$10:AI$631)</f>
        <v>482450000</v>
      </c>
      <c r="AJ727" s="109">
        <f>SUMIF($BN$10:$BN$631,$E727,AJ$10:AJ$631)</f>
        <v>0</v>
      </c>
      <c r="AK727" s="109">
        <f>SUMIF($BN$10:$BN$631,$E727,AK$10:AK$631)</f>
        <v>90050000</v>
      </c>
      <c r="AL727" s="109">
        <f>SUMIF($BN$10:$BN$631,$E727,AL$10:AL$631)</f>
        <v>392400000</v>
      </c>
      <c r="AM727" s="109">
        <f>SUMIF($BN$10:$BN$631,$E727,AM$10:AM$631)</f>
        <v>0</v>
      </c>
      <c r="AN727" s="83">
        <f>SUMIF($BN$10:$BN$631,$E727,AN$10:AN$631)</f>
        <v>2895</v>
      </c>
      <c r="AO727" s="83">
        <f>SUMIF($BN$10:$BN$631,$E727,AO$10:AO$631)</f>
        <v>13226.75</v>
      </c>
      <c r="AP727" s="83">
        <f>SUMIF($BN$10:$BN$631,$E727,AP$10:AP$631)</f>
        <v>406.7</v>
      </c>
      <c r="AQ727" s="108">
        <f>SUMIF($BN$10:$BN$631,$E727,AQ$10:AQ$631)</f>
        <v>1358376425</v>
      </c>
      <c r="AR727" s="109">
        <f>SUMIF($BN$10:$BN$631,$E727,AR$10:AR$631)</f>
        <v>0</v>
      </c>
      <c r="AS727" s="109">
        <f>SUMIF($BN$10:$BN$631,$E727,AS$10:AS$631)</f>
        <v>0</v>
      </c>
      <c r="AT727" s="109">
        <f>SUMIF($BN$10:$BN$631,$E727,AT$10:AT$631)</f>
        <v>0</v>
      </c>
      <c r="AU727" s="109">
        <f>SUMIF($BN$10:$BN$631,$E727,AU$10:AU$631)</f>
        <v>591165350</v>
      </c>
      <c r="AV727" s="109">
        <f>SUMIF($BN$10:$BN$631,$E727,AV$10:AV$631)</f>
        <v>767211075</v>
      </c>
      <c r="AW727" s="109">
        <f>SUMIF($BN$10:$BN$631,$E727,AW$10:AW$631)</f>
        <v>0</v>
      </c>
      <c r="AX727" s="109">
        <f>SUMIF($BN$10:$BN$631,$E727,AX$10:AX$631)</f>
        <v>0</v>
      </c>
      <c r="AY727" s="109">
        <f>SUMIF($BN$10:$BN$631,$E727,AY$10:AY$631)</f>
        <v>8000000</v>
      </c>
      <c r="AZ727" s="109">
        <f>SUMIF($BN$10:$BN$631,$E727,AZ$10:AZ$631)</f>
        <v>0</v>
      </c>
      <c r="BA727" s="109">
        <f>SUMIF($BN$10:$BN$631,$E727,BA$10:BA$631)</f>
        <v>8000000</v>
      </c>
      <c r="BB727" s="109">
        <f>SUMIF($BN$10:$BN$631,$E727,BB$10:BB$631)</f>
        <v>1268857325</v>
      </c>
      <c r="BC727" s="109">
        <f>SUMIF($BN$10:$BN$631,$E727,BC$10:BC$631)</f>
        <v>0</v>
      </c>
      <c r="BD727" s="109">
        <f>SUMIF($BN$10:$BN$631,$E727,BD$10:BD$631)</f>
        <v>0</v>
      </c>
      <c r="BE727" s="109">
        <f>SUMIF($BN$10:$BN$631,$E727,BE$10:BE$631)</f>
        <v>1268857325</v>
      </c>
      <c r="BF727" s="109">
        <f>SUMIF($BN$10:$BN$631,$E727,BF$10:BF$631)</f>
        <v>0</v>
      </c>
      <c r="BG727" s="83">
        <f>SUMIF($BN$10:$BN$631,$E727,BG$10:BG$631)</f>
        <v>2895</v>
      </c>
      <c r="BH727" s="83">
        <f>SUMIF($BN$10:$BN$631,$E727,BH$10:BH$631)</f>
        <v>15657.75</v>
      </c>
      <c r="BI727" s="78">
        <f>SUMIF($BN$10:$BN$631,$E727,BI$10:BI$631)</f>
        <v>12762.75</v>
      </c>
      <c r="BJ727" s="111">
        <f t="shared" si="82"/>
        <v>440.85492227979273</v>
      </c>
      <c r="BK727" s="78">
        <f>SUMIF($BN$10:$BN$631,$E727,BK$10:BK$631)</f>
        <v>15191.75</v>
      </c>
      <c r="BL727" s="78">
        <f>SUMIF($BN$10:$BN$631,$E727,BL$10:BL$631)</f>
        <v>12296.75</v>
      </c>
      <c r="BM727" s="111">
        <f t="shared" si="83"/>
        <v>424.75820379965461</v>
      </c>
      <c r="BN727" s="127">
        <f>(BH727)/COUNTIF($BN$10:$BN$633,E727)</f>
        <v>1304.8125</v>
      </c>
      <c r="BO727" s="81">
        <f>(BH727)/COUNTIF($BN$10:$BN$633,E727)</f>
        <v>1304.8125</v>
      </c>
      <c r="BP727" s="85">
        <f>(H727+L727+P727+T727+W727+Z727+AI727+AQ727+AY727)/COUNTIF($BN$10:$BN$633,E727)</f>
        <v>167583222.91666666</v>
      </c>
    </row>
    <row r="728" spans="5:68" ht="23.25" customHeight="1">
      <c r="E728" s="55" t="s">
        <v>1383</v>
      </c>
      <c r="F728" s="56" t="s">
        <v>1285</v>
      </c>
      <c r="G728" s="83">
        <f>SUMIF($BN$10:$BN$631,$E728,G$10:G$631)</f>
        <v>32.799999999999997</v>
      </c>
      <c r="H728" s="99">
        <f>SUMIF($BN$10:$BN$631,$E728,H$10:H$631)</f>
        <v>3362000</v>
      </c>
      <c r="I728" s="99">
        <f>SUMIF($BN$10:$BN$631,$E728,I$10:I$631)</f>
        <v>0</v>
      </c>
      <c r="J728" s="99">
        <f>SUMIF($BN$10:$BN$631,$E728,J$10:J$631)</f>
        <v>3362000</v>
      </c>
      <c r="K728" s="83">
        <f>SUMIF($BN$10:$BN$631,$E728,K$10:K$631)</f>
        <v>38.299999999999997</v>
      </c>
      <c r="L728" s="99">
        <f>SUMIF($BN$10:$BN$631,$E728,L$10:L$631)</f>
        <v>3925750</v>
      </c>
      <c r="M728" s="99">
        <f>SUMIF($BN$10:$BN$631,$E728,M$10:M$631)</f>
        <v>0</v>
      </c>
      <c r="N728" s="99">
        <f>SUMIF($BN$10:$BN$631,$E728,N$10:N$631)</f>
        <v>3925750</v>
      </c>
      <c r="O728" s="83">
        <f>SUMIF($BN$10:$BN$631,$E728,O$10:O$631)</f>
        <v>865.10000000000025</v>
      </c>
      <c r="P728" s="99">
        <f>SUMIF($BN$10:$BN$631,$E728,P$10:P$631)</f>
        <v>88672750</v>
      </c>
      <c r="Q728" s="99">
        <f>SUMIF($BN$10:$BN$631,$E728,Q$10:Q$631)</f>
        <v>0</v>
      </c>
      <c r="R728" s="99">
        <f>SUMIF($BN$10:$BN$631,$E728,R$10:R$631)</f>
        <v>88672750</v>
      </c>
      <c r="S728" s="83">
        <f>SUMIF($BN$10:$BN$631,$E728,S$10:S$631)</f>
        <v>1288.5999999999999</v>
      </c>
      <c r="T728" s="99">
        <f>SUMIF($BN$10:$BN$631,$E728,T$10:T$631)</f>
        <v>132081500</v>
      </c>
      <c r="U728" s="99">
        <f>SUMIF($BN$10:$BN$631,$E728,U$10:U$631)</f>
        <v>0</v>
      </c>
      <c r="V728" s="99">
        <f>SUMIF($BN$10:$BN$631,$E728,V$10:V$631)</f>
        <v>132081500</v>
      </c>
      <c r="W728" s="99">
        <f>SUMIF($BN$10:$BN$631,$E728,W$10:W$631)</f>
        <v>0</v>
      </c>
      <c r="X728" s="99">
        <f>SUMIF($BN$10:$BN$631,$E728,X$10:X$631)</f>
        <v>0</v>
      </c>
      <c r="Y728" s="99">
        <f>SUMIF($BN$10:$BN$631,$E728,Y$10:Y$631)</f>
        <v>0</v>
      </c>
      <c r="Z728" s="99">
        <f>SUMIF($BN$10:$BN$631,$E728,Z$10:Z$631)</f>
        <v>717000</v>
      </c>
      <c r="AA728" s="99">
        <f>SUMIF($BN$10:$BN$631,$E728,AA$10:AA$631)</f>
        <v>0</v>
      </c>
      <c r="AB728" s="99">
        <f>SUMIF($BN$10:$BN$631,$E728,AB$10:AB$631)</f>
        <v>717000</v>
      </c>
      <c r="AC728" s="99">
        <f>SUMIF($BN$10:$BN$631,$E728,AC$10:AC$631)</f>
        <v>8998</v>
      </c>
      <c r="AD728" s="83">
        <f>SUMIF($BN$10:$BN$631,$E728,AD$10:AD$631)</f>
        <v>448</v>
      </c>
      <c r="AE728" s="99">
        <f>SUMIF($BN$10:$BN$631,$E728,AE$10:AE$631)</f>
        <v>0</v>
      </c>
      <c r="AF728" s="83">
        <f>SUMIF($BN$10:$BN$631,$E728,AF$10:AF$631)</f>
        <v>0</v>
      </c>
      <c r="AG728" s="99">
        <f>SUMIF($BN$10:$BN$631,$E728,AG$10:AG$631)</f>
        <v>8998</v>
      </c>
      <c r="AH728" s="83">
        <f>SUMIF($BN$10:$BN$631,$E728,AH$10:AH$631)</f>
        <v>448</v>
      </c>
      <c r="AI728" s="109">
        <f>SUMIF($BN$10:$BN$631,$E728,AI$10:AI$631)</f>
        <v>471375000</v>
      </c>
      <c r="AJ728" s="109">
        <f>SUMIF($BN$10:$BN$631,$E728,AJ$10:AJ$631)</f>
        <v>0</v>
      </c>
      <c r="AK728" s="109">
        <f>SUMIF($BN$10:$BN$631,$E728,AK$10:AK$631)</f>
        <v>84450000</v>
      </c>
      <c r="AL728" s="109">
        <f>SUMIF($BN$10:$BN$631,$E728,AL$10:AL$631)</f>
        <v>386925000</v>
      </c>
      <c r="AM728" s="109">
        <f>SUMIF($BN$10:$BN$631,$E728,AM$10:AM$631)</f>
        <v>0</v>
      </c>
      <c r="AN728" s="83">
        <f>SUMIF($BN$10:$BN$631,$E728,AN$10:AN$631)</f>
        <v>2537.5</v>
      </c>
      <c r="AO728" s="83">
        <f>SUMIF($BN$10:$BN$631,$E728,AO$10:AO$631)</f>
        <v>13950.1</v>
      </c>
      <c r="AP728" s="83">
        <f>SUMIF($BN$10:$BN$631,$E728,AP$10:AP$631)</f>
        <v>361.2</v>
      </c>
      <c r="AQ728" s="108">
        <f>SUMIF($BN$10:$BN$631,$E728,AQ$10:AQ$631)</f>
        <v>1477168050</v>
      </c>
      <c r="AR728" s="109">
        <f>SUMIF($BN$10:$BN$631,$E728,AR$10:AR$631)</f>
        <v>0</v>
      </c>
      <c r="AS728" s="109">
        <f>SUMIF($BN$10:$BN$631,$E728,AS$10:AS$631)</f>
        <v>0</v>
      </c>
      <c r="AT728" s="109">
        <f>SUMIF($BN$10:$BN$631,$E728,AT$10:AT$631)</f>
        <v>0</v>
      </c>
      <c r="AU728" s="109">
        <f>SUMIF($BN$10:$BN$631,$E728,AU$10:AU$631)</f>
        <v>1018087550</v>
      </c>
      <c r="AV728" s="109">
        <f>SUMIF($BN$10:$BN$631,$E728,AV$10:AV$631)</f>
        <v>459080500</v>
      </c>
      <c r="AW728" s="109">
        <f>SUMIF($BN$10:$BN$631,$E728,AW$10:AW$631)</f>
        <v>0</v>
      </c>
      <c r="AX728" s="109">
        <f>SUMIF($BN$10:$BN$631,$E728,AX$10:AX$631)</f>
        <v>0</v>
      </c>
      <c r="AY728" s="109">
        <f>SUMIF($BN$10:$BN$631,$E728,AY$10:AY$631)</f>
        <v>0</v>
      </c>
      <c r="AZ728" s="109">
        <f>SUMIF($BN$10:$BN$631,$E728,AZ$10:AZ$631)</f>
        <v>0</v>
      </c>
      <c r="BA728" s="109">
        <f>SUMIF($BN$10:$BN$631,$E728,BA$10:BA$631)</f>
        <v>0</v>
      </c>
      <c r="BB728" s="109">
        <f>SUMIF($BN$10:$BN$631,$E728,BB$10:BB$631)</f>
        <v>982729750</v>
      </c>
      <c r="BC728" s="109">
        <f>SUMIF($BN$10:$BN$631,$E728,BC$10:BC$631)</f>
        <v>0</v>
      </c>
      <c r="BD728" s="109">
        <f>SUMIF($BN$10:$BN$631,$E728,BD$10:BD$631)</f>
        <v>0</v>
      </c>
      <c r="BE728" s="109">
        <f>SUMIF($BN$10:$BN$631,$E728,BE$10:BE$631)</f>
        <v>982729750</v>
      </c>
      <c r="BF728" s="109">
        <f>SUMIF($BN$10:$BN$631,$E728,BF$10:BF$631)</f>
        <v>0</v>
      </c>
      <c r="BG728" s="83">
        <f>SUMIF($BN$10:$BN$631,$E728,BG$10:BG$631)</f>
        <v>2537.5</v>
      </c>
      <c r="BH728" s="83">
        <f>SUMIF($BN$10:$BN$631,$E728,BH$10:BH$631)</f>
        <v>16984.099999999999</v>
      </c>
      <c r="BI728" s="78">
        <f>SUMIF($BN$10:$BN$631,$E728,BI$10:BI$631)</f>
        <v>14446.6</v>
      </c>
      <c r="BJ728" s="111">
        <f t="shared" si="82"/>
        <v>569.32413793103456</v>
      </c>
      <c r="BK728" s="78">
        <f>SUMIF($BN$10:$BN$631,$E728,BK$10:BK$631)</f>
        <v>16536.099999999999</v>
      </c>
      <c r="BL728" s="78">
        <f>SUMIF($BN$10:$BN$631,$E728,BL$10:BL$631)</f>
        <v>13998.6</v>
      </c>
      <c r="BM728" s="111">
        <f t="shared" si="83"/>
        <v>551.6689655172413</v>
      </c>
      <c r="BN728" s="127">
        <f>(BH728)/COUNTIF($BN$10:$BN$633,E728)</f>
        <v>1544.0090909090907</v>
      </c>
      <c r="BO728" s="81">
        <f>(BH728)/COUNTIF($BN$10:$BN$633,E728)</f>
        <v>1544.0090909090907</v>
      </c>
      <c r="BP728" s="85">
        <f>(H728+L728+P728+T728+W728+Z728+AI728+AQ728+AY728)/COUNTIF($BN$10:$BN$633,E728)</f>
        <v>197936550</v>
      </c>
    </row>
    <row r="729" spans="5:68" ht="23.25" customHeight="1">
      <c r="E729" s="55" t="s">
        <v>1384</v>
      </c>
      <c r="F729" s="56" t="s">
        <v>1286</v>
      </c>
      <c r="G729" s="83">
        <f>SUMIF($BN$10:$BN$631,$E729,G$10:G$631)</f>
        <v>0</v>
      </c>
      <c r="H729" s="99">
        <f>SUMIF($BN$10:$BN$631,$E729,H$10:H$631)</f>
        <v>0</v>
      </c>
      <c r="I729" s="99">
        <f>SUMIF($BN$10:$BN$631,$E729,I$10:I$631)</f>
        <v>0</v>
      </c>
      <c r="J729" s="99">
        <f>SUMIF($BN$10:$BN$631,$E729,J$10:J$631)</f>
        <v>0</v>
      </c>
      <c r="K729" s="83">
        <f>SUMIF($BN$10:$BN$631,$E729,K$10:K$631)</f>
        <v>0</v>
      </c>
      <c r="L729" s="99">
        <f>SUMIF($BN$10:$BN$631,$E729,L$10:L$631)</f>
        <v>0</v>
      </c>
      <c r="M729" s="99">
        <f>SUMIF($BN$10:$BN$631,$E729,M$10:M$631)</f>
        <v>0</v>
      </c>
      <c r="N729" s="99">
        <f>SUMIF($BN$10:$BN$631,$E729,N$10:N$631)</f>
        <v>0</v>
      </c>
      <c r="O729" s="83">
        <f>SUMIF($BN$10:$BN$631,$E729,O$10:O$631)</f>
        <v>1012.6999999999997</v>
      </c>
      <c r="P729" s="99">
        <f>SUMIF($BN$10:$BN$631,$E729,P$10:P$631)</f>
        <v>103801749.99999997</v>
      </c>
      <c r="Q729" s="99">
        <f>SUMIF($BN$10:$BN$631,$E729,Q$10:Q$631)</f>
        <v>0</v>
      </c>
      <c r="R729" s="99">
        <f>SUMIF($BN$10:$BN$631,$E729,R$10:R$631)</f>
        <v>103801750</v>
      </c>
      <c r="S729" s="83">
        <f>SUMIF($BN$10:$BN$631,$E729,S$10:S$631)</f>
        <v>954.09999999999991</v>
      </c>
      <c r="T729" s="99">
        <f>SUMIF($BN$10:$BN$631,$E729,T$10:T$631)</f>
        <v>97795249.999999985</v>
      </c>
      <c r="U729" s="99">
        <f>SUMIF($BN$10:$BN$631,$E729,U$10:U$631)</f>
        <v>0</v>
      </c>
      <c r="V729" s="99">
        <f>SUMIF($BN$10:$BN$631,$E729,V$10:V$631)</f>
        <v>97795249.99999997</v>
      </c>
      <c r="W729" s="99">
        <f>SUMIF($BN$10:$BN$631,$E729,W$10:W$631)</f>
        <v>0</v>
      </c>
      <c r="X729" s="99">
        <f>SUMIF($BN$10:$BN$631,$E729,X$10:X$631)</f>
        <v>0</v>
      </c>
      <c r="Y729" s="99">
        <f>SUMIF($BN$10:$BN$631,$E729,Y$10:Y$631)</f>
        <v>0</v>
      </c>
      <c r="Z729" s="99">
        <f>SUMIF($BN$10:$BN$631,$E729,Z$10:Z$631)</f>
        <v>478000</v>
      </c>
      <c r="AA729" s="99">
        <f>SUMIF($BN$10:$BN$631,$E729,AA$10:AA$631)</f>
        <v>0</v>
      </c>
      <c r="AB729" s="99">
        <f>SUMIF($BN$10:$BN$631,$E729,AB$10:AB$631)</f>
        <v>478000</v>
      </c>
      <c r="AC729" s="99">
        <f>SUMIF($BN$10:$BN$631,$E729,AC$10:AC$631)</f>
        <v>5990</v>
      </c>
      <c r="AD729" s="83">
        <f>SUMIF($BN$10:$BN$631,$E729,AD$10:AD$631)</f>
        <v>294</v>
      </c>
      <c r="AE729" s="99">
        <f>SUMIF($BN$10:$BN$631,$E729,AE$10:AE$631)</f>
        <v>0</v>
      </c>
      <c r="AF729" s="83">
        <f>SUMIF($BN$10:$BN$631,$E729,AF$10:AF$631)</f>
        <v>0</v>
      </c>
      <c r="AG729" s="99">
        <f>SUMIF($BN$10:$BN$631,$E729,AG$10:AG$631)</f>
        <v>5990</v>
      </c>
      <c r="AH729" s="83">
        <f>SUMIF($BN$10:$BN$631,$E729,AH$10:AH$631)</f>
        <v>294</v>
      </c>
      <c r="AI729" s="109">
        <f>SUMIF($BN$10:$BN$631,$E729,AI$10:AI$631)</f>
        <v>313450000</v>
      </c>
      <c r="AJ729" s="109">
        <f>SUMIF($BN$10:$BN$631,$E729,AJ$10:AJ$631)</f>
        <v>0</v>
      </c>
      <c r="AK729" s="109">
        <f>SUMIF($BN$10:$BN$631,$E729,AK$10:AK$631)</f>
        <v>66150000</v>
      </c>
      <c r="AL729" s="109">
        <f>SUMIF($BN$10:$BN$631,$E729,AL$10:AL$631)</f>
        <v>247300000</v>
      </c>
      <c r="AM729" s="109">
        <f>SUMIF($BN$10:$BN$631,$E729,AM$10:AM$631)</f>
        <v>0</v>
      </c>
      <c r="AN729" s="83">
        <f>SUMIF($BN$10:$BN$631,$E729,AN$10:AN$631)</f>
        <v>1305</v>
      </c>
      <c r="AO729" s="83">
        <f>SUMIF($BN$10:$BN$631,$E729,AO$10:AO$631)</f>
        <v>6999.6</v>
      </c>
      <c r="AP729" s="83">
        <f>SUMIF($BN$10:$BN$631,$E729,AP$10:AP$631)</f>
        <v>305.8</v>
      </c>
      <c r="AQ729" s="108">
        <f>SUMIF($BN$10:$BN$631,$E729,AQ$10:AQ$631)</f>
        <v>784945800</v>
      </c>
      <c r="AR729" s="109">
        <f>SUMIF($BN$10:$BN$631,$E729,AR$10:AR$631)</f>
        <v>0</v>
      </c>
      <c r="AS729" s="109">
        <f>SUMIF($BN$10:$BN$631,$E729,AS$10:AS$631)</f>
        <v>0</v>
      </c>
      <c r="AT729" s="109">
        <f>SUMIF($BN$10:$BN$631,$E729,AT$10:AT$631)</f>
        <v>0</v>
      </c>
      <c r="AU729" s="109">
        <f>SUMIF($BN$10:$BN$631,$E729,AU$10:AU$631)</f>
        <v>351159300</v>
      </c>
      <c r="AV729" s="109">
        <f>SUMIF($BN$10:$BN$631,$E729,AV$10:AV$631)</f>
        <v>433786500</v>
      </c>
      <c r="AW729" s="109">
        <f>SUMIF($BN$10:$BN$631,$E729,AW$10:AW$631)</f>
        <v>0</v>
      </c>
      <c r="AX729" s="109">
        <f>SUMIF($BN$10:$BN$631,$E729,AX$10:AX$631)</f>
        <v>0</v>
      </c>
      <c r="AY729" s="109">
        <f>SUMIF($BN$10:$BN$631,$E729,AY$10:AY$631)</f>
        <v>0</v>
      </c>
      <c r="AZ729" s="109">
        <f>SUMIF($BN$10:$BN$631,$E729,AZ$10:AZ$631)</f>
        <v>0</v>
      </c>
      <c r="BA729" s="109">
        <f>SUMIF($BN$10:$BN$631,$E729,BA$10:BA$631)</f>
        <v>0</v>
      </c>
      <c r="BB729" s="109">
        <f>SUMIF($BN$10:$BN$631,$E729,BB$10:BB$631)</f>
        <v>779359750</v>
      </c>
      <c r="BC729" s="109">
        <f>SUMIF($BN$10:$BN$631,$E729,BC$10:BC$631)</f>
        <v>0</v>
      </c>
      <c r="BD729" s="109">
        <f>SUMIF($BN$10:$BN$631,$E729,BD$10:BD$631)</f>
        <v>0</v>
      </c>
      <c r="BE729" s="109">
        <f>SUMIF($BN$10:$BN$631,$E729,BE$10:BE$631)</f>
        <v>779359750</v>
      </c>
      <c r="BF729" s="109">
        <f>SUMIF($BN$10:$BN$631,$E729,BF$10:BF$631)</f>
        <v>0</v>
      </c>
      <c r="BG729" s="83">
        <f>SUMIF($BN$10:$BN$631,$E729,BG$10:BG$631)</f>
        <v>1305</v>
      </c>
      <c r="BH729" s="83">
        <f>SUMIF($BN$10:$BN$631,$E729,BH$10:BH$631)</f>
        <v>9566.2000000000007</v>
      </c>
      <c r="BI729" s="78">
        <f>SUMIF($BN$10:$BN$631,$E729,BI$10:BI$631)</f>
        <v>8261.2000000000007</v>
      </c>
      <c r="BJ729" s="111">
        <f t="shared" si="82"/>
        <v>633.0421455938698</v>
      </c>
      <c r="BK729" s="78">
        <f>SUMIF($BN$10:$BN$631,$E729,BK$10:BK$631)</f>
        <v>9272.2000000000007</v>
      </c>
      <c r="BL729" s="78">
        <f>SUMIF($BN$10:$BN$631,$E729,BL$10:BL$631)</f>
        <v>7967.2000000000007</v>
      </c>
      <c r="BM729" s="111">
        <f t="shared" si="83"/>
        <v>610.51340996168585</v>
      </c>
      <c r="BN729" s="127">
        <f>(BH729)/COUNTIF($BN$10:$BN$633,E729)</f>
        <v>1195.7750000000001</v>
      </c>
      <c r="BO729" s="81">
        <f>(BH729)/COUNTIF($BN$10:$BN$633,E729)</f>
        <v>1195.7750000000001</v>
      </c>
      <c r="BP729" s="85">
        <f>(H729+L729+P729+T729+W729+Z729+AI729+AQ729+AY729)/COUNTIF($BN$10:$BN$633,E729)</f>
        <v>162558850</v>
      </c>
    </row>
    <row r="730" spans="5:68" ht="23.25" customHeight="1">
      <c r="E730" s="55" t="s">
        <v>1385</v>
      </c>
      <c r="F730" s="56" t="s">
        <v>1287</v>
      </c>
      <c r="G730" s="83">
        <f>SUMIF($BN$10:$BN$631,$E730,G$10:G$631)</f>
        <v>0</v>
      </c>
      <c r="H730" s="99">
        <f>SUMIF($BN$10:$BN$631,$E730,H$10:H$631)</f>
        <v>0</v>
      </c>
      <c r="I730" s="99">
        <f>SUMIF($BN$10:$BN$631,$E730,I$10:I$631)</f>
        <v>0</v>
      </c>
      <c r="J730" s="99">
        <f>SUMIF($BN$10:$BN$631,$E730,J$10:J$631)</f>
        <v>0</v>
      </c>
      <c r="K730" s="83">
        <f>SUMIF($BN$10:$BN$631,$E730,K$10:K$631)</f>
        <v>0</v>
      </c>
      <c r="L730" s="99">
        <f>SUMIF($BN$10:$BN$631,$E730,L$10:L$631)</f>
        <v>0</v>
      </c>
      <c r="M730" s="99">
        <f>SUMIF($BN$10:$BN$631,$E730,M$10:M$631)</f>
        <v>0</v>
      </c>
      <c r="N730" s="99">
        <f>SUMIF($BN$10:$BN$631,$E730,N$10:N$631)</f>
        <v>0</v>
      </c>
      <c r="O730" s="83">
        <f>SUMIF($BN$10:$BN$631,$E730,O$10:O$631)</f>
        <v>226.39999999999998</v>
      </c>
      <c r="P730" s="99">
        <f>SUMIF($BN$10:$BN$631,$E730,P$10:P$631)</f>
        <v>23206000</v>
      </c>
      <c r="Q730" s="99">
        <f>SUMIF($BN$10:$BN$631,$E730,Q$10:Q$631)</f>
        <v>0</v>
      </c>
      <c r="R730" s="99">
        <f>SUMIF($BN$10:$BN$631,$E730,R$10:R$631)</f>
        <v>23206000</v>
      </c>
      <c r="S730" s="83">
        <f>SUMIF($BN$10:$BN$631,$E730,S$10:S$631)</f>
        <v>60.400000000000006</v>
      </c>
      <c r="T730" s="99">
        <f>SUMIF($BN$10:$BN$631,$E730,T$10:T$631)</f>
        <v>6191000</v>
      </c>
      <c r="U730" s="99">
        <f>SUMIF($BN$10:$BN$631,$E730,U$10:U$631)</f>
        <v>0</v>
      </c>
      <c r="V730" s="99">
        <f>SUMIF($BN$10:$BN$631,$E730,V$10:V$631)</f>
        <v>6190999.9999999981</v>
      </c>
      <c r="W730" s="99">
        <f>SUMIF($BN$10:$BN$631,$E730,W$10:W$631)</f>
        <v>0</v>
      </c>
      <c r="X730" s="99">
        <f>SUMIF($BN$10:$BN$631,$E730,X$10:X$631)</f>
        <v>0</v>
      </c>
      <c r="Y730" s="99">
        <f>SUMIF($BN$10:$BN$631,$E730,Y$10:Y$631)</f>
        <v>0</v>
      </c>
      <c r="Z730" s="99">
        <f>SUMIF($BN$10:$BN$631,$E730,Z$10:Z$631)</f>
        <v>1420500</v>
      </c>
      <c r="AA730" s="99">
        <f>SUMIF($BN$10:$BN$631,$E730,AA$10:AA$631)</f>
        <v>0</v>
      </c>
      <c r="AB730" s="99">
        <f>SUMIF($BN$10:$BN$631,$E730,AB$10:AB$631)</f>
        <v>1420500</v>
      </c>
      <c r="AC730" s="99">
        <f>SUMIF($BN$10:$BN$631,$E730,AC$10:AC$631)</f>
        <v>406</v>
      </c>
      <c r="AD730" s="83">
        <f>SUMIF($BN$10:$BN$631,$E730,AD$10:AD$631)</f>
        <v>21</v>
      </c>
      <c r="AE730" s="99">
        <f>SUMIF($BN$10:$BN$631,$E730,AE$10:AE$631)</f>
        <v>0</v>
      </c>
      <c r="AF730" s="83">
        <f>SUMIF($BN$10:$BN$631,$E730,AF$10:AF$631)</f>
        <v>0</v>
      </c>
      <c r="AG730" s="99">
        <f>SUMIF($BN$10:$BN$631,$E730,AG$10:AG$631)</f>
        <v>406</v>
      </c>
      <c r="AH730" s="83">
        <f>SUMIF($BN$10:$BN$631,$E730,AH$10:AH$631)</f>
        <v>21</v>
      </c>
      <c r="AI730" s="109">
        <f>SUMIF($BN$10:$BN$631,$E730,AI$10:AI$631)</f>
        <v>21400000</v>
      </c>
      <c r="AJ730" s="109">
        <f>SUMIF($BN$10:$BN$631,$E730,AJ$10:AJ$631)</f>
        <v>0</v>
      </c>
      <c r="AK730" s="109">
        <f>SUMIF($BN$10:$BN$631,$E730,AK$10:AK$631)</f>
        <v>8950000</v>
      </c>
      <c r="AL730" s="109">
        <f>SUMIF($BN$10:$BN$631,$E730,AL$10:AL$631)</f>
        <v>12450000</v>
      </c>
      <c r="AM730" s="109">
        <f>SUMIF($BN$10:$BN$631,$E730,AM$10:AM$631)</f>
        <v>0</v>
      </c>
      <c r="AN730" s="83">
        <f>SUMIF($BN$10:$BN$631,$E730,AN$10:AN$631)</f>
        <v>650</v>
      </c>
      <c r="AO730" s="83">
        <f>SUMIF($BN$10:$BN$631,$E730,AO$10:AO$631)</f>
        <v>1457.6</v>
      </c>
      <c r="AP730" s="83">
        <f>SUMIF($BN$10:$BN$631,$E730,AP$10:AP$631)</f>
        <v>144.9</v>
      </c>
      <c r="AQ730" s="108">
        <f>SUMIF($BN$10:$BN$631,$E730,AQ$10:AQ$631)</f>
        <v>129025850</v>
      </c>
      <c r="AR730" s="109">
        <f>SUMIF($BN$10:$BN$631,$E730,AR$10:AR$631)</f>
        <v>0</v>
      </c>
      <c r="AS730" s="109">
        <f>SUMIF($BN$10:$BN$631,$E730,AS$10:AS$631)</f>
        <v>0</v>
      </c>
      <c r="AT730" s="109">
        <f>SUMIF($BN$10:$BN$631,$E730,AT$10:AT$631)</f>
        <v>0</v>
      </c>
      <c r="AU730" s="109">
        <f>SUMIF($BN$10:$BN$631,$E730,AU$10:AU$631)</f>
        <v>39776100</v>
      </c>
      <c r="AV730" s="109">
        <f>SUMIF($BN$10:$BN$631,$E730,AV$10:AV$631)</f>
        <v>89249750</v>
      </c>
      <c r="AW730" s="109">
        <f>SUMIF($BN$10:$BN$631,$E730,AW$10:AW$631)</f>
        <v>0</v>
      </c>
      <c r="AX730" s="109">
        <f>SUMIF($BN$10:$BN$631,$E730,AX$10:AX$631)</f>
        <v>0</v>
      </c>
      <c r="AY730" s="109">
        <f>SUMIF($BN$10:$BN$631,$E730,AY$10:AY$631)</f>
        <v>4000000</v>
      </c>
      <c r="AZ730" s="109">
        <f>SUMIF($BN$10:$BN$631,$E730,AZ$10:AZ$631)</f>
        <v>0</v>
      </c>
      <c r="BA730" s="109">
        <f>SUMIF($BN$10:$BN$631,$E730,BA$10:BA$631)</f>
        <v>4000000</v>
      </c>
      <c r="BB730" s="109">
        <f>SUMIF($BN$10:$BN$631,$E730,BB$10:BB$631)</f>
        <v>113311250</v>
      </c>
      <c r="BC730" s="109">
        <f>SUMIF($BN$10:$BN$631,$E730,BC$10:BC$631)</f>
        <v>0</v>
      </c>
      <c r="BD730" s="109">
        <f>SUMIF($BN$10:$BN$631,$E730,BD$10:BD$631)</f>
        <v>0</v>
      </c>
      <c r="BE730" s="109">
        <f>SUMIF($BN$10:$BN$631,$E730,BE$10:BE$631)</f>
        <v>113311250</v>
      </c>
      <c r="BF730" s="109">
        <f>SUMIF($BN$10:$BN$631,$E730,BF$10:BF$631)</f>
        <v>0</v>
      </c>
      <c r="BG730" s="83">
        <f>SUMIF($BN$10:$BN$631,$E730,BG$10:BG$631)</f>
        <v>650</v>
      </c>
      <c r="BH730" s="83">
        <f>SUMIF($BN$10:$BN$631,$E730,BH$10:BH$631)</f>
        <v>1910.3000000000002</v>
      </c>
      <c r="BI730" s="78">
        <f>SUMIF($BN$10:$BN$631,$E730,BI$10:BI$631)</f>
        <v>1260.3000000000002</v>
      </c>
      <c r="BJ730" s="111">
        <f t="shared" si="82"/>
        <v>193.89230769230772</v>
      </c>
      <c r="BK730" s="78">
        <f>SUMIF($BN$10:$BN$631,$E730,BK$10:BK$631)</f>
        <v>1889.3000000000002</v>
      </c>
      <c r="BL730" s="78">
        <f>SUMIF($BN$10:$BN$631,$E730,BL$10:BL$631)</f>
        <v>1239.3000000000002</v>
      </c>
      <c r="BM730" s="111">
        <f t="shared" si="83"/>
        <v>190.66153846153847</v>
      </c>
      <c r="BN730" s="127">
        <f>(BH730)/COUNTIF($BN$10:$BN$633,E730)</f>
        <v>477.57500000000005</v>
      </c>
      <c r="BO730" s="81">
        <f>(BH730)/COUNTIF($BN$10:$BN$633,E730)</f>
        <v>477.57500000000005</v>
      </c>
      <c r="BP730" s="85">
        <f>(H730+L730+P730+T730+W730+Z730+AI730+AQ730+AY730)/COUNTIF($BN$10:$BN$633,E730)</f>
        <v>46310837.5</v>
      </c>
    </row>
    <row r="731" spans="5:68" ht="23.25" customHeight="1">
      <c r="E731" s="55" t="s">
        <v>1386</v>
      </c>
      <c r="F731" s="56" t="s">
        <v>1288</v>
      </c>
      <c r="G731" s="83">
        <f>SUMIF($BN$10:$BN$631,$E731,G$10:G$631)</f>
        <v>0</v>
      </c>
      <c r="H731" s="99">
        <f>SUMIF($BN$10:$BN$631,$E731,H$10:H$631)</f>
        <v>0</v>
      </c>
      <c r="I731" s="99">
        <f>SUMIF($BN$10:$BN$631,$E731,I$10:I$631)</f>
        <v>0</v>
      </c>
      <c r="J731" s="99">
        <f>SUMIF($BN$10:$BN$631,$E731,J$10:J$631)</f>
        <v>0</v>
      </c>
      <c r="K731" s="83">
        <f>SUMIF($BN$10:$BN$631,$E731,K$10:K$631)</f>
        <v>11.4</v>
      </c>
      <c r="L731" s="99">
        <f>SUMIF($BN$10:$BN$631,$E731,L$10:L$631)</f>
        <v>1168500</v>
      </c>
      <c r="M731" s="99">
        <f>SUMIF($BN$10:$BN$631,$E731,M$10:M$631)</f>
        <v>0</v>
      </c>
      <c r="N731" s="99">
        <f>SUMIF($BN$10:$BN$631,$E731,N$10:N$631)</f>
        <v>1168500</v>
      </c>
      <c r="O731" s="83">
        <f>SUMIF($BN$10:$BN$631,$E731,O$10:O$631)</f>
        <v>75.199999999999989</v>
      </c>
      <c r="P731" s="99">
        <f>SUMIF($BN$10:$BN$631,$E731,P$10:P$631)</f>
        <v>7707999.9999999991</v>
      </c>
      <c r="Q731" s="99">
        <f>SUMIF($BN$10:$BN$631,$E731,Q$10:Q$631)</f>
        <v>0</v>
      </c>
      <c r="R731" s="99">
        <f>SUMIF($BN$10:$BN$631,$E731,R$10:R$631)</f>
        <v>7708000</v>
      </c>
      <c r="S731" s="83">
        <f>SUMIF($BN$10:$BN$631,$E731,S$10:S$631)</f>
        <v>90.399999999999991</v>
      </c>
      <c r="T731" s="99">
        <f>SUMIF($BN$10:$BN$631,$E731,T$10:T$631)</f>
        <v>9266000</v>
      </c>
      <c r="U731" s="99">
        <f>SUMIF($BN$10:$BN$631,$E731,U$10:U$631)</f>
        <v>0</v>
      </c>
      <c r="V731" s="99">
        <f>SUMIF($BN$10:$BN$631,$E731,V$10:V$631)</f>
        <v>9266000</v>
      </c>
      <c r="W731" s="99">
        <f>SUMIF($BN$10:$BN$631,$E731,W$10:W$631)</f>
        <v>0</v>
      </c>
      <c r="X731" s="99">
        <f>SUMIF($BN$10:$BN$631,$E731,X$10:X$631)</f>
        <v>0</v>
      </c>
      <c r="Y731" s="99">
        <f>SUMIF($BN$10:$BN$631,$E731,Y$10:Y$631)</f>
        <v>0</v>
      </c>
      <c r="Z731" s="99">
        <f>SUMIF($BN$10:$BN$631,$E731,Z$10:Z$631)</f>
        <v>1216500</v>
      </c>
      <c r="AA731" s="99">
        <f>SUMIF($BN$10:$BN$631,$E731,AA$10:AA$631)</f>
        <v>0</v>
      </c>
      <c r="AB731" s="99">
        <f>SUMIF($BN$10:$BN$631,$E731,AB$10:AB$631)</f>
        <v>1216500</v>
      </c>
      <c r="AC731" s="99">
        <f>SUMIF($BN$10:$BN$631,$E731,AC$10:AC$631)</f>
        <v>474</v>
      </c>
      <c r="AD731" s="83">
        <f>SUMIF($BN$10:$BN$631,$E731,AD$10:AD$631)</f>
        <v>27</v>
      </c>
      <c r="AE731" s="99">
        <f>SUMIF($BN$10:$BN$631,$E731,AE$10:AE$631)</f>
        <v>0</v>
      </c>
      <c r="AF731" s="83">
        <f>SUMIF($BN$10:$BN$631,$E731,AF$10:AF$631)</f>
        <v>0</v>
      </c>
      <c r="AG731" s="99">
        <f>SUMIF($BN$10:$BN$631,$E731,AG$10:AG$631)</f>
        <v>474</v>
      </c>
      <c r="AH731" s="83">
        <f>SUMIF($BN$10:$BN$631,$E731,AH$10:AH$631)</f>
        <v>27</v>
      </c>
      <c r="AI731" s="109">
        <f>SUMIF($BN$10:$BN$631,$E731,AI$10:AI$631)</f>
        <v>25000000</v>
      </c>
      <c r="AJ731" s="109">
        <f>SUMIF($BN$10:$BN$631,$E731,AJ$10:AJ$631)</f>
        <v>0</v>
      </c>
      <c r="AK731" s="109">
        <f>SUMIF($BN$10:$BN$631,$E731,AK$10:AK$631)</f>
        <v>8550000</v>
      </c>
      <c r="AL731" s="109">
        <f>SUMIF($BN$10:$BN$631,$E731,AL$10:AL$631)</f>
        <v>16450000</v>
      </c>
      <c r="AM731" s="109">
        <f>SUMIF($BN$10:$BN$631,$E731,AM$10:AM$631)</f>
        <v>0</v>
      </c>
      <c r="AN731" s="83">
        <f>SUMIF($BN$10:$BN$631,$E731,AN$10:AN$631)</f>
        <v>1065</v>
      </c>
      <c r="AO731" s="83">
        <f>SUMIF($BN$10:$BN$631,$E731,AO$10:AO$631)</f>
        <v>1682</v>
      </c>
      <c r="AP731" s="83">
        <f>SUMIF($BN$10:$BN$631,$E731,AP$10:AP$631)</f>
        <v>301.3</v>
      </c>
      <c r="AQ731" s="108">
        <f>SUMIF($BN$10:$BN$631,$E731,AQ$10:AQ$631)</f>
        <v>133843700</v>
      </c>
      <c r="AR731" s="109">
        <f>SUMIF($BN$10:$BN$631,$E731,AR$10:AR$631)</f>
        <v>0</v>
      </c>
      <c r="AS731" s="109">
        <f>SUMIF($BN$10:$BN$631,$E731,AS$10:AS$631)</f>
        <v>974000</v>
      </c>
      <c r="AT731" s="109">
        <f>SUMIF($BN$10:$BN$631,$E731,AT$10:AT$631)</f>
        <v>0</v>
      </c>
      <c r="AU731" s="109">
        <f>SUMIF($BN$10:$BN$631,$E731,AU$10:AU$631)</f>
        <v>40466700</v>
      </c>
      <c r="AV731" s="109">
        <f>SUMIF($BN$10:$BN$631,$E731,AV$10:AV$631)</f>
        <v>93377000</v>
      </c>
      <c r="AW731" s="109">
        <f>SUMIF($BN$10:$BN$631,$E731,AW$10:AW$631)</f>
        <v>974000</v>
      </c>
      <c r="AX731" s="109">
        <f>SUMIF($BN$10:$BN$631,$E731,AX$10:AX$631)</f>
        <v>0</v>
      </c>
      <c r="AY731" s="109">
        <f>SUMIF($BN$10:$BN$631,$E731,AY$10:AY$631)</f>
        <v>8000000</v>
      </c>
      <c r="AZ731" s="109">
        <f>SUMIF($BN$10:$BN$631,$E731,AZ$10:AZ$631)</f>
        <v>0</v>
      </c>
      <c r="BA731" s="109">
        <f>SUMIF($BN$10:$BN$631,$E731,BA$10:BA$631)</f>
        <v>8000000</v>
      </c>
      <c r="BB731" s="109">
        <f>SUMIF($BN$10:$BN$631,$E731,BB$10:BB$631)</f>
        <v>129478000</v>
      </c>
      <c r="BC731" s="109">
        <f>SUMIF($BN$10:$BN$631,$E731,BC$10:BC$631)</f>
        <v>974000</v>
      </c>
      <c r="BD731" s="109">
        <f>SUMIF($BN$10:$BN$631,$E731,BD$10:BD$631)</f>
        <v>0</v>
      </c>
      <c r="BE731" s="109">
        <f>SUMIF($BN$10:$BN$631,$E731,BE$10:BE$631)</f>
        <v>129478000</v>
      </c>
      <c r="BF731" s="109">
        <f>SUMIF($BN$10:$BN$631,$E731,BF$10:BF$631)</f>
        <v>974000</v>
      </c>
      <c r="BG731" s="83">
        <f>SUMIF($BN$10:$BN$631,$E731,BG$10:BG$631)</f>
        <v>1065</v>
      </c>
      <c r="BH731" s="83">
        <f>SUMIF($BN$10:$BN$631,$E731,BH$10:BH$631)</f>
        <v>2187.2999999999997</v>
      </c>
      <c r="BI731" s="78">
        <f>SUMIF($BN$10:$BN$631,$E731,BI$10:BI$631)</f>
        <v>1122.3000000000002</v>
      </c>
      <c r="BJ731" s="111">
        <f t="shared" si="82"/>
        <v>105.38028169014086</v>
      </c>
      <c r="BK731" s="78">
        <f>SUMIF($BN$10:$BN$631,$E731,BK$10:BK$631)</f>
        <v>2160.2999999999997</v>
      </c>
      <c r="BL731" s="78">
        <f>SUMIF($BN$10:$BN$631,$E731,BL$10:BL$631)</f>
        <v>1095.3000000000002</v>
      </c>
      <c r="BM731" s="111">
        <f t="shared" si="83"/>
        <v>102.84507042253523</v>
      </c>
      <c r="BN731" s="127">
        <f>(BH731)/COUNTIF($BN$10:$BN$633,E731)</f>
        <v>312.47142857142853</v>
      </c>
      <c r="BO731" s="81">
        <f>(BH731)/COUNTIF($BN$10:$BN$633,E731)</f>
        <v>312.47142857142853</v>
      </c>
      <c r="BP731" s="85">
        <f>(H731+L731+P731+T731+W731+Z731+AI731+AQ731+AY731)/COUNTIF($BN$10:$BN$633,E731)</f>
        <v>26600385.714285713</v>
      </c>
    </row>
    <row r="732" spans="5:68" ht="23.25" customHeight="1">
      <c r="E732" s="55" t="s">
        <v>1387</v>
      </c>
      <c r="F732" s="56" t="s">
        <v>1289</v>
      </c>
      <c r="G732" s="83">
        <f>SUMIF($BN$10:$BN$631,$E732,G$10:G$631)</f>
        <v>0</v>
      </c>
      <c r="H732" s="99">
        <f>SUMIF($BN$10:$BN$631,$E732,H$10:H$631)</f>
        <v>0</v>
      </c>
      <c r="I732" s="99">
        <f>SUMIF($BN$10:$BN$631,$E732,I$10:I$631)</f>
        <v>0</v>
      </c>
      <c r="J732" s="99">
        <f>SUMIF($BN$10:$BN$631,$E732,J$10:J$631)</f>
        <v>0</v>
      </c>
      <c r="K732" s="83">
        <f>SUMIF($BN$10:$BN$631,$E732,K$10:K$631)</f>
        <v>0</v>
      </c>
      <c r="L732" s="99">
        <f>SUMIF($BN$10:$BN$631,$E732,L$10:L$631)</f>
        <v>0</v>
      </c>
      <c r="M732" s="99">
        <f>SUMIF($BN$10:$BN$631,$E732,M$10:M$631)</f>
        <v>0</v>
      </c>
      <c r="N732" s="99">
        <f>SUMIF($BN$10:$BN$631,$E732,N$10:N$631)</f>
        <v>0</v>
      </c>
      <c r="O732" s="83">
        <f>SUMIF($BN$10:$BN$631,$E732,O$10:O$631)</f>
        <v>90.3</v>
      </c>
      <c r="P732" s="99">
        <f>SUMIF($BN$10:$BN$631,$E732,P$10:P$631)</f>
        <v>9255750</v>
      </c>
      <c r="Q732" s="99">
        <f>SUMIF($BN$10:$BN$631,$E732,Q$10:Q$631)</f>
        <v>0</v>
      </c>
      <c r="R732" s="99">
        <f>SUMIF($BN$10:$BN$631,$E732,R$10:R$631)</f>
        <v>9255750</v>
      </c>
      <c r="S732" s="83">
        <f>SUMIF($BN$10:$BN$631,$E732,S$10:S$631)</f>
        <v>75.400000000000006</v>
      </c>
      <c r="T732" s="99">
        <f>SUMIF($BN$10:$BN$631,$E732,T$10:T$631)</f>
        <v>7728500</v>
      </c>
      <c r="U732" s="99">
        <f>SUMIF($BN$10:$BN$631,$E732,U$10:U$631)</f>
        <v>0</v>
      </c>
      <c r="V732" s="99">
        <f>SUMIF($BN$10:$BN$631,$E732,V$10:V$631)</f>
        <v>7728500</v>
      </c>
      <c r="W732" s="99">
        <f>SUMIF($BN$10:$BN$631,$E732,W$10:W$631)</f>
        <v>0</v>
      </c>
      <c r="X732" s="99">
        <f>SUMIF($BN$10:$BN$631,$E732,X$10:X$631)</f>
        <v>0</v>
      </c>
      <c r="Y732" s="99">
        <f>SUMIF($BN$10:$BN$631,$E732,Y$10:Y$631)</f>
        <v>0</v>
      </c>
      <c r="Z732" s="99">
        <f>SUMIF($BN$10:$BN$631,$E732,Z$10:Z$631)</f>
        <v>1125000</v>
      </c>
      <c r="AA732" s="99">
        <f>SUMIF($BN$10:$BN$631,$E732,AA$10:AA$631)</f>
        <v>0</v>
      </c>
      <c r="AB732" s="99">
        <f>SUMIF($BN$10:$BN$631,$E732,AB$10:AB$631)</f>
        <v>1125000</v>
      </c>
      <c r="AC732" s="99">
        <f>SUMIF($BN$10:$BN$631,$E732,AC$10:AC$631)</f>
        <v>164</v>
      </c>
      <c r="AD732" s="83">
        <f>SUMIF($BN$10:$BN$631,$E732,AD$10:AD$631)</f>
        <v>9</v>
      </c>
      <c r="AE732" s="99">
        <f>SUMIF($BN$10:$BN$631,$E732,AE$10:AE$631)</f>
        <v>0</v>
      </c>
      <c r="AF732" s="83">
        <f>SUMIF($BN$10:$BN$631,$E732,AF$10:AF$631)</f>
        <v>0</v>
      </c>
      <c r="AG732" s="99">
        <f>SUMIF($BN$10:$BN$631,$E732,AG$10:AG$631)</f>
        <v>164</v>
      </c>
      <c r="AH732" s="83">
        <f>SUMIF($BN$10:$BN$631,$E732,AH$10:AH$631)</f>
        <v>9</v>
      </c>
      <c r="AI732" s="109">
        <f>SUMIF($BN$10:$BN$631,$E732,AI$10:AI$631)</f>
        <v>8900000</v>
      </c>
      <c r="AJ732" s="109">
        <f>SUMIF($BN$10:$BN$631,$E732,AJ$10:AJ$631)</f>
        <v>0</v>
      </c>
      <c r="AK732" s="109">
        <f>SUMIF($BN$10:$BN$631,$E732,AK$10:AK$631)</f>
        <v>5250000</v>
      </c>
      <c r="AL732" s="109">
        <f>SUMIF($BN$10:$BN$631,$E732,AL$10:AL$631)</f>
        <v>3650000</v>
      </c>
      <c r="AM732" s="109">
        <f>SUMIF($BN$10:$BN$631,$E732,AM$10:AM$631)</f>
        <v>0</v>
      </c>
      <c r="AN732" s="83">
        <f>SUMIF($BN$10:$BN$631,$E732,AN$10:AN$631)</f>
        <v>660</v>
      </c>
      <c r="AO732" s="83">
        <f>SUMIF($BN$10:$BN$631,$E732,AO$10:AO$631)</f>
        <v>1425.6</v>
      </c>
      <c r="AP732" s="83">
        <f>SUMIF($BN$10:$BN$631,$E732,AP$10:AP$631)</f>
        <v>99.2</v>
      </c>
      <c r="AQ732" s="108">
        <f>SUMIF($BN$10:$BN$631,$E732,AQ$10:AQ$631)</f>
        <v>116856000</v>
      </c>
      <c r="AR732" s="109">
        <f>SUMIF($BN$10:$BN$631,$E732,AR$10:AR$631)</f>
        <v>0</v>
      </c>
      <c r="AS732" s="109">
        <f>SUMIF($BN$10:$BN$631,$E732,AS$10:AS$631)</f>
        <v>0</v>
      </c>
      <c r="AT732" s="109">
        <f>SUMIF($BN$10:$BN$631,$E732,AT$10:AT$631)</f>
        <v>0</v>
      </c>
      <c r="AU732" s="109">
        <f>SUMIF($BN$10:$BN$631,$E732,AU$10:AU$631)</f>
        <v>31476900</v>
      </c>
      <c r="AV732" s="109">
        <f>SUMIF($BN$10:$BN$631,$E732,AV$10:AV$631)</f>
        <v>85379100</v>
      </c>
      <c r="AW732" s="109">
        <f>SUMIF($BN$10:$BN$631,$E732,AW$10:AW$631)</f>
        <v>0</v>
      </c>
      <c r="AX732" s="109">
        <f>SUMIF($BN$10:$BN$631,$E732,AX$10:AX$631)</f>
        <v>0</v>
      </c>
      <c r="AY732" s="109">
        <f>SUMIF($BN$10:$BN$631,$E732,AY$10:AY$631)</f>
        <v>2000000</v>
      </c>
      <c r="AZ732" s="109">
        <f>SUMIF($BN$10:$BN$631,$E732,AZ$10:AZ$631)</f>
        <v>0</v>
      </c>
      <c r="BA732" s="109">
        <f>SUMIF($BN$10:$BN$631,$E732,BA$10:BA$631)</f>
        <v>2000000</v>
      </c>
      <c r="BB732" s="109">
        <f>SUMIF($BN$10:$BN$631,$E732,BB$10:BB$631)</f>
        <v>99882600</v>
      </c>
      <c r="BC732" s="109">
        <f>SUMIF($BN$10:$BN$631,$E732,BC$10:BC$631)</f>
        <v>0</v>
      </c>
      <c r="BD732" s="109">
        <f>SUMIF($BN$10:$BN$631,$E732,BD$10:BD$631)</f>
        <v>0</v>
      </c>
      <c r="BE732" s="109">
        <f>SUMIF($BN$10:$BN$631,$E732,BE$10:BE$631)</f>
        <v>99882600</v>
      </c>
      <c r="BF732" s="109">
        <f>SUMIF($BN$10:$BN$631,$E732,BF$10:BF$631)</f>
        <v>0</v>
      </c>
      <c r="BG732" s="83">
        <f>SUMIF($BN$10:$BN$631,$E732,BG$10:BG$631)</f>
        <v>660</v>
      </c>
      <c r="BH732" s="83">
        <f>SUMIF($BN$10:$BN$631,$E732,BH$10:BH$631)</f>
        <v>1699.5</v>
      </c>
      <c r="BI732" s="78">
        <f>SUMIF($BN$10:$BN$631,$E732,BI$10:BI$631)</f>
        <v>1039.5</v>
      </c>
      <c r="BJ732" s="111">
        <f t="shared" si="82"/>
        <v>157.5</v>
      </c>
      <c r="BK732" s="78">
        <f>SUMIF($BN$10:$BN$631,$E732,BK$10:BK$631)</f>
        <v>1690.5</v>
      </c>
      <c r="BL732" s="78">
        <f>SUMIF($BN$10:$BN$631,$E732,BL$10:BL$631)</f>
        <v>1030.5</v>
      </c>
      <c r="BM732" s="111">
        <f t="shared" si="83"/>
        <v>156.13636363636363</v>
      </c>
      <c r="BN732" s="127">
        <f>(BH732)/COUNTIF($BN$10:$BN$633,E732)</f>
        <v>424.875</v>
      </c>
      <c r="BO732" s="81">
        <f>(BH732)/COUNTIF($BN$10:$BN$633,E732)</f>
        <v>424.875</v>
      </c>
      <c r="BP732" s="85">
        <f>(H732+L732+P732+T732+W732+Z732+AI732+AQ732+AY732)/COUNTIF($BN$10:$BN$633,E732)</f>
        <v>36466312.5</v>
      </c>
    </row>
    <row r="733" spans="5:68" ht="23.25" customHeight="1">
      <c r="E733" s="55" t="s">
        <v>1388</v>
      </c>
      <c r="F733" s="56" t="s">
        <v>1290</v>
      </c>
      <c r="G733" s="83">
        <f>SUMIF($BN$10:$BN$631,$E733,G$10:G$631)</f>
        <v>0</v>
      </c>
      <c r="H733" s="99">
        <f>SUMIF($BN$10:$BN$631,$E733,H$10:H$631)</f>
        <v>0</v>
      </c>
      <c r="I733" s="99">
        <f>SUMIF($BN$10:$BN$631,$E733,I$10:I$631)</f>
        <v>0</v>
      </c>
      <c r="J733" s="99">
        <f>SUMIF($BN$10:$BN$631,$E733,J$10:J$631)</f>
        <v>0</v>
      </c>
      <c r="K733" s="83">
        <f>SUMIF($BN$10:$BN$631,$E733,K$10:K$631)</f>
        <v>11.4</v>
      </c>
      <c r="L733" s="99">
        <f>SUMIF($BN$10:$BN$631,$E733,L$10:L$631)</f>
        <v>1168500</v>
      </c>
      <c r="M733" s="99">
        <f>SUMIF($BN$10:$BN$631,$E733,M$10:M$631)</f>
        <v>0</v>
      </c>
      <c r="N733" s="99">
        <f>SUMIF($BN$10:$BN$631,$E733,N$10:N$631)</f>
        <v>1168500</v>
      </c>
      <c r="O733" s="83">
        <f>SUMIF($BN$10:$BN$631,$E733,O$10:O$631)</f>
        <v>166.2</v>
      </c>
      <c r="P733" s="99">
        <f>SUMIF($BN$10:$BN$631,$E733,P$10:P$631)</f>
        <v>17035500</v>
      </c>
      <c r="Q733" s="99">
        <f>SUMIF($BN$10:$BN$631,$E733,Q$10:Q$631)</f>
        <v>0</v>
      </c>
      <c r="R733" s="99">
        <f>SUMIF($BN$10:$BN$631,$E733,R$10:R$631)</f>
        <v>17035500</v>
      </c>
      <c r="S733" s="83">
        <f>SUMIF($BN$10:$BN$631,$E733,S$10:S$631)</f>
        <v>393.2999999999999</v>
      </c>
      <c r="T733" s="99">
        <f>SUMIF($BN$10:$BN$631,$E733,T$10:T$631)</f>
        <v>40313249.999999993</v>
      </c>
      <c r="U733" s="99">
        <f>SUMIF($BN$10:$BN$631,$E733,U$10:U$631)</f>
        <v>0</v>
      </c>
      <c r="V733" s="99">
        <f>SUMIF($BN$10:$BN$631,$E733,V$10:V$631)</f>
        <v>40313249.999999993</v>
      </c>
      <c r="W733" s="99">
        <f>SUMIF($BN$10:$BN$631,$E733,W$10:W$631)</f>
        <v>0</v>
      </c>
      <c r="X733" s="99">
        <f>SUMIF($BN$10:$BN$631,$E733,X$10:X$631)</f>
        <v>0</v>
      </c>
      <c r="Y733" s="99">
        <f>SUMIF($BN$10:$BN$631,$E733,Y$10:Y$631)</f>
        <v>0</v>
      </c>
      <c r="Z733" s="99">
        <f>SUMIF($BN$10:$BN$631,$E733,Z$10:Z$631)</f>
        <v>2201000</v>
      </c>
      <c r="AA733" s="99">
        <f>SUMIF($BN$10:$BN$631,$E733,AA$10:AA$631)</f>
        <v>0</v>
      </c>
      <c r="AB733" s="99">
        <f>SUMIF($BN$10:$BN$631,$E733,AB$10:AB$631)</f>
        <v>2201000</v>
      </c>
      <c r="AC733" s="99">
        <f>SUMIF($BN$10:$BN$631,$E733,AC$10:AC$631)</f>
        <v>898</v>
      </c>
      <c r="AD733" s="83">
        <f>SUMIF($BN$10:$BN$631,$E733,AD$10:AD$631)</f>
        <v>47</v>
      </c>
      <c r="AE733" s="99">
        <f>SUMIF($BN$10:$BN$631,$E733,AE$10:AE$631)</f>
        <v>302</v>
      </c>
      <c r="AF733" s="83">
        <f>SUMIF($BN$10:$BN$631,$E733,AF$10:AF$631)</f>
        <v>15</v>
      </c>
      <c r="AG733" s="99">
        <f>SUMIF($BN$10:$BN$631,$E733,AG$10:AG$631)</f>
        <v>596</v>
      </c>
      <c r="AH733" s="83">
        <f>SUMIF($BN$10:$BN$631,$E733,AH$10:AH$631)</f>
        <v>32</v>
      </c>
      <c r="AI733" s="109">
        <f>SUMIF($BN$10:$BN$631,$E733,AI$10:AI$631)</f>
        <v>31200000</v>
      </c>
      <c r="AJ733" s="109">
        <f>SUMIF($BN$10:$BN$631,$E733,AJ$10:AJ$631)</f>
        <v>0</v>
      </c>
      <c r="AK733" s="109">
        <f>SUMIF($BN$10:$BN$631,$E733,AK$10:AK$631)</f>
        <v>17400000</v>
      </c>
      <c r="AL733" s="109">
        <f>SUMIF($BN$10:$BN$631,$E733,AL$10:AL$631)</f>
        <v>15900000</v>
      </c>
      <c r="AM733" s="109">
        <f>SUMIF($BN$10:$BN$631,$E733,AM$10:AM$631)</f>
        <v>2100000</v>
      </c>
      <c r="AN733" s="83">
        <f>SUMIF($BN$10:$BN$631,$E733,AN$10:AN$631)</f>
        <v>1350</v>
      </c>
      <c r="AO733" s="83">
        <f>SUMIF($BN$10:$BN$631,$E733,AO$10:AO$631)</f>
        <v>1386.5</v>
      </c>
      <c r="AP733" s="83">
        <f>SUMIF($BN$10:$BN$631,$E733,AP$10:AP$631)</f>
        <v>183.60000000000002</v>
      </c>
      <c r="AQ733" s="108">
        <f>SUMIF($BN$10:$BN$631,$E733,AQ$10:AQ$631)</f>
        <v>80671050</v>
      </c>
      <c r="AR733" s="109">
        <f>SUMIF($BN$10:$BN$631,$E733,AR$10:AR$631)</f>
        <v>0</v>
      </c>
      <c r="AS733" s="109">
        <f>SUMIF($BN$10:$BN$631,$E733,AS$10:AS$631)</f>
        <v>0</v>
      </c>
      <c r="AT733" s="109">
        <f>SUMIF($BN$10:$BN$631,$E733,AT$10:AT$631)</f>
        <v>0</v>
      </c>
      <c r="AU733" s="109">
        <f>SUMIF($BN$10:$BN$631,$E733,AU$10:AU$631)</f>
        <v>25369200</v>
      </c>
      <c r="AV733" s="109">
        <f>SUMIF($BN$10:$BN$631,$E733,AV$10:AV$631)</f>
        <v>55301850</v>
      </c>
      <c r="AW733" s="109">
        <f>SUMIF($BN$10:$BN$631,$E733,AW$10:AW$631)</f>
        <v>0</v>
      </c>
      <c r="AX733" s="109">
        <f>SUMIF($BN$10:$BN$631,$E733,AX$10:AX$631)</f>
        <v>0</v>
      </c>
      <c r="AY733" s="109">
        <f>SUMIF($BN$10:$BN$631,$E733,AY$10:AY$631)</f>
        <v>0</v>
      </c>
      <c r="AZ733" s="109">
        <f>SUMIF($BN$10:$BN$631,$E733,AZ$10:AZ$631)</f>
        <v>0</v>
      </c>
      <c r="BA733" s="109">
        <f>SUMIF($BN$10:$BN$631,$E733,BA$10:BA$631)</f>
        <v>0</v>
      </c>
      <c r="BB733" s="109">
        <f>SUMIF($BN$10:$BN$631,$E733,BB$10:BB$631)</f>
        <v>114884600</v>
      </c>
      <c r="BC733" s="109">
        <f>SUMIF($BN$10:$BN$631,$E733,BC$10:BC$631)</f>
        <v>2100000</v>
      </c>
      <c r="BD733" s="109">
        <f>SUMIF($BN$10:$BN$631,$E733,BD$10:BD$631)</f>
        <v>0</v>
      </c>
      <c r="BE733" s="109">
        <f>SUMIF($BN$10:$BN$631,$E733,BE$10:BE$631)</f>
        <v>114268100</v>
      </c>
      <c r="BF733" s="109">
        <f>SUMIF($BN$10:$BN$631,$E733,BF$10:BF$631)</f>
        <v>1483500</v>
      </c>
      <c r="BG733" s="83">
        <f>SUMIF($BN$10:$BN$631,$E733,BG$10:BG$631)</f>
        <v>1350</v>
      </c>
      <c r="BH733" s="83">
        <f>SUMIF($BN$10:$BN$631,$E733,BH$10:BH$631)</f>
        <v>2188</v>
      </c>
      <c r="BI733" s="78">
        <f>SUMIF($BN$10:$BN$631,$E733,BI$10:BI$631)</f>
        <v>1033.5</v>
      </c>
      <c r="BJ733" s="111">
        <f t="shared" si="82"/>
        <v>76.555555555555557</v>
      </c>
      <c r="BK733" s="78">
        <f>SUMIF($BN$10:$BN$631,$E733,BK$10:BK$631)</f>
        <v>2141</v>
      </c>
      <c r="BL733" s="78">
        <f>SUMIF($BN$10:$BN$631,$E733,BL$10:BL$631)</f>
        <v>998.5</v>
      </c>
      <c r="BM733" s="111">
        <f t="shared" si="83"/>
        <v>73.962962962962962</v>
      </c>
      <c r="BN733" s="127">
        <f>(BH733)/COUNTIF($BN$10:$BN$633,E733)</f>
        <v>273.5</v>
      </c>
      <c r="BO733" s="81">
        <f>(BH733)/COUNTIF($BN$10:$BN$633,E733)</f>
        <v>273.5</v>
      </c>
      <c r="BP733" s="85">
        <f>(H733+L733+P733+T733+W733+Z733+AI733+AQ733+AY733)/COUNTIF($BN$10:$BN$633,E733)</f>
        <v>21573662.5</v>
      </c>
    </row>
    <row r="734" spans="5:68" ht="23.25" customHeight="1">
      <c r="E734" s="55" t="s">
        <v>1389</v>
      </c>
      <c r="F734" s="56" t="s">
        <v>1291</v>
      </c>
      <c r="G734" s="83">
        <f>SUMIF($BN$10:$BN$631,$E734,G$10:G$631)</f>
        <v>0</v>
      </c>
      <c r="H734" s="99">
        <f>SUMIF($BN$10:$BN$631,$E734,H$10:H$631)</f>
        <v>0</v>
      </c>
      <c r="I734" s="99">
        <f>SUMIF($BN$10:$BN$631,$E734,I$10:I$631)</f>
        <v>0</v>
      </c>
      <c r="J734" s="99">
        <f>SUMIF($BN$10:$BN$631,$E734,J$10:J$631)</f>
        <v>0</v>
      </c>
      <c r="K734" s="83">
        <f>SUMIF($BN$10:$BN$631,$E734,K$10:K$631)</f>
        <v>0</v>
      </c>
      <c r="L734" s="99">
        <f>SUMIF($BN$10:$BN$631,$E734,L$10:L$631)</f>
        <v>0</v>
      </c>
      <c r="M734" s="99">
        <f>SUMIF($BN$10:$BN$631,$E734,M$10:M$631)</f>
        <v>0</v>
      </c>
      <c r="N734" s="99">
        <f>SUMIF($BN$10:$BN$631,$E734,N$10:N$631)</f>
        <v>0</v>
      </c>
      <c r="O734" s="83">
        <f>SUMIF($BN$10:$BN$631,$E734,O$10:O$631)</f>
        <v>45.300000000000004</v>
      </c>
      <c r="P734" s="99">
        <f>SUMIF($BN$10:$BN$631,$E734,P$10:P$631)</f>
        <v>4643250</v>
      </c>
      <c r="Q734" s="99">
        <f>SUMIF($BN$10:$BN$631,$E734,Q$10:Q$631)</f>
        <v>0</v>
      </c>
      <c r="R734" s="99">
        <f>SUMIF($BN$10:$BN$631,$E734,R$10:R$631)</f>
        <v>4643250</v>
      </c>
      <c r="S734" s="83">
        <f>SUMIF($BN$10:$BN$631,$E734,S$10:S$631)</f>
        <v>60.8</v>
      </c>
      <c r="T734" s="99">
        <f>SUMIF($BN$10:$BN$631,$E734,T$10:T$631)</f>
        <v>6232000</v>
      </c>
      <c r="U734" s="99">
        <f>SUMIF($BN$10:$BN$631,$E734,U$10:U$631)</f>
        <v>0</v>
      </c>
      <c r="V734" s="99">
        <f>SUMIF($BN$10:$BN$631,$E734,V$10:V$631)</f>
        <v>6232000</v>
      </c>
      <c r="W734" s="99">
        <f>SUMIF($BN$10:$BN$631,$E734,W$10:W$631)</f>
        <v>0</v>
      </c>
      <c r="X734" s="99">
        <f>SUMIF($BN$10:$BN$631,$E734,X$10:X$631)</f>
        <v>0</v>
      </c>
      <c r="Y734" s="99">
        <f>SUMIF($BN$10:$BN$631,$E734,Y$10:Y$631)</f>
        <v>0</v>
      </c>
      <c r="Z734" s="99">
        <f>SUMIF($BN$10:$BN$631,$E734,Z$10:Z$631)</f>
        <v>1120500</v>
      </c>
      <c r="AA734" s="99">
        <f>SUMIF($BN$10:$BN$631,$E734,AA$10:AA$631)</f>
        <v>0</v>
      </c>
      <c r="AB734" s="99">
        <f>SUMIF($BN$10:$BN$631,$E734,AB$10:AB$631)</f>
        <v>1120500</v>
      </c>
      <c r="AC734" s="99">
        <f>SUMIF($BN$10:$BN$631,$E734,AC$10:AC$631)</f>
        <v>182</v>
      </c>
      <c r="AD734" s="83">
        <f>SUMIF($BN$10:$BN$631,$E734,AD$10:AD$631)</f>
        <v>14</v>
      </c>
      <c r="AE734" s="99">
        <f>SUMIF($BN$10:$BN$631,$E734,AE$10:AE$631)</f>
        <v>6</v>
      </c>
      <c r="AF734" s="83">
        <f>SUMIF($BN$10:$BN$631,$E734,AF$10:AF$631)</f>
        <v>1</v>
      </c>
      <c r="AG734" s="99">
        <f>SUMIF($BN$10:$BN$631,$E734,AG$10:AG$631)</f>
        <v>176</v>
      </c>
      <c r="AH734" s="83">
        <f>SUMIF($BN$10:$BN$631,$E734,AH$10:AH$631)</f>
        <v>13</v>
      </c>
      <c r="AI734" s="109">
        <f>SUMIF($BN$10:$BN$631,$E734,AI$10:AI$631)</f>
        <v>9550000</v>
      </c>
      <c r="AJ734" s="109">
        <f>SUMIF($BN$10:$BN$631,$E734,AJ$10:AJ$631)</f>
        <v>0</v>
      </c>
      <c r="AK734" s="109">
        <f>SUMIF($BN$10:$BN$631,$E734,AK$10:AK$631)</f>
        <v>4500000</v>
      </c>
      <c r="AL734" s="109">
        <f>SUMIF($BN$10:$BN$631,$E734,AL$10:AL$631)</f>
        <v>5050000</v>
      </c>
      <c r="AM734" s="109">
        <f>SUMIF($BN$10:$BN$631,$E734,AM$10:AM$631)</f>
        <v>0</v>
      </c>
      <c r="AN734" s="83">
        <f>SUMIF($BN$10:$BN$631,$E734,AN$10:AN$631)</f>
        <v>1182.5</v>
      </c>
      <c r="AO734" s="83">
        <f>SUMIF($BN$10:$BN$631,$E734,AO$10:AO$631)</f>
        <v>1687.3000000000002</v>
      </c>
      <c r="AP734" s="83">
        <f>SUMIF($BN$10:$BN$631,$E734,AP$10:AP$631)</f>
        <v>238.8</v>
      </c>
      <c r="AQ734" s="108">
        <f>SUMIF($BN$10:$BN$631,$E734,AQ$10:AQ$631)</f>
        <v>117083115</v>
      </c>
      <c r="AR734" s="109">
        <f>SUMIF($BN$10:$BN$631,$E734,AR$10:AR$631)</f>
        <v>0</v>
      </c>
      <c r="AS734" s="109">
        <f>SUMIF($BN$10:$BN$631,$E734,AS$10:AS$631)</f>
        <v>0</v>
      </c>
      <c r="AT734" s="109">
        <f>SUMIF($BN$10:$BN$631,$E734,AT$10:AT$631)</f>
        <v>0</v>
      </c>
      <c r="AU734" s="109">
        <f>SUMIF($BN$10:$BN$631,$E734,AU$10:AU$631)</f>
        <v>78654000</v>
      </c>
      <c r="AV734" s="109">
        <f>SUMIF($BN$10:$BN$631,$E734,AV$10:AV$631)</f>
        <v>38429115</v>
      </c>
      <c r="AW734" s="109">
        <f>SUMIF($BN$10:$BN$631,$E734,AW$10:AW$631)</f>
        <v>0</v>
      </c>
      <c r="AX734" s="109">
        <f>SUMIF($BN$10:$BN$631,$E734,AX$10:AX$631)</f>
        <v>0</v>
      </c>
      <c r="AY734" s="109">
        <f>SUMIF($BN$10:$BN$631,$E734,AY$10:AY$631)</f>
        <v>4000000</v>
      </c>
      <c r="AZ734" s="109">
        <f>SUMIF($BN$10:$BN$631,$E734,AZ$10:AZ$631)</f>
        <v>0</v>
      </c>
      <c r="BA734" s="109">
        <f>SUMIF($BN$10:$BN$631,$E734,BA$10:BA$631)</f>
        <v>4000000</v>
      </c>
      <c r="BB734" s="109">
        <f>SUMIF($BN$10:$BN$631,$E734,BB$10:BB$631)</f>
        <v>54831615</v>
      </c>
      <c r="BC734" s="109">
        <f>SUMIF($BN$10:$BN$631,$E734,BC$10:BC$631)</f>
        <v>0</v>
      </c>
      <c r="BD734" s="109">
        <f>SUMIF($BN$10:$BN$631,$E734,BD$10:BD$631)</f>
        <v>0</v>
      </c>
      <c r="BE734" s="109">
        <f>SUMIF($BN$10:$BN$631,$E734,BE$10:BE$631)</f>
        <v>54831615</v>
      </c>
      <c r="BF734" s="109">
        <f>SUMIF($BN$10:$BN$631,$E734,BF$10:BF$631)</f>
        <v>0</v>
      </c>
      <c r="BG734" s="83">
        <f>SUMIF($BN$10:$BN$631,$E734,BG$10:BG$631)</f>
        <v>1182.5</v>
      </c>
      <c r="BH734" s="83">
        <f>SUMIF($BN$10:$BN$631,$E734,BH$10:BH$631)</f>
        <v>2046.2</v>
      </c>
      <c r="BI734" s="78">
        <f>SUMIF($BN$10:$BN$631,$E734,BI$10:BI$631)</f>
        <v>863.7</v>
      </c>
      <c r="BJ734" s="111">
        <f t="shared" si="82"/>
        <v>73.040169133192393</v>
      </c>
      <c r="BK734" s="78">
        <f>SUMIF($BN$10:$BN$631,$E734,BK$10:BK$631)</f>
        <v>2032.2</v>
      </c>
      <c r="BL734" s="78">
        <f>SUMIF($BN$10:$BN$631,$E734,BL$10:BL$631)</f>
        <v>849.7</v>
      </c>
      <c r="BM734" s="111">
        <f t="shared" si="83"/>
        <v>71.856236786469353</v>
      </c>
      <c r="BN734" s="127">
        <f>(BH734)/COUNTIF($BN$10:$BN$633,E734)</f>
        <v>409.24</v>
      </c>
      <c r="BO734" s="81">
        <f>(BH734)/COUNTIF($BN$10:$BN$633,E734)</f>
        <v>409.24</v>
      </c>
      <c r="BP734" s="85">
        <f>(H734+L734+P734+T734+W734+Z734+AI734+AQ734+AY734)/COUNTIF($BN$10:$BN$633,E734)</f>
        <v>28525773</v>
      </c>
    </row>
    <row r="735" spans="5:68" ht="23.25" customHeight="1">
      <c r="E735" s="55" t="s">
        <v>1390</v>
      </c>
      <c r="F735" s="56" t="s">
        <v>1292</v>
      </c>
      <c r="G735" s="83">
        <f>SUMIF($BN$10:$BN$631,$E735,G$10:G$631)</f>
        <v>0</v>
      </c>
      <c r="H735" s="99">
        <f>SUMIF($BN$10:$BN$631,$E735,H$10:H$631)</f>
        <v>0</v>
      </c>
      <c r="I735" s="99">
        <f>SUMIF($BN$10:$BN$631,$E735,I$10:I$631)</f>
        <v>0</v>
      </c>
      <c r="J735" s="99">
        <f>SUMIF($BN$10:$BN$631,$E735,J$10:J$631)</f>
        <v>0</v>
      </c>
      <c r="K735" s="83">
        <f>SUMIF($BN$10:$BN$631,$E735,K$10:K$631)</f>
        <v>11</v>
      </c>
      <c r="L735" s="99">
        <f>SUMIF($BN$10:$BN$631,$E735,L$10:L$631)</f>
        <v>1127500</v>
      </c>
      <c r="M735" s="99">
        <f>SUMIF($BN$10:$BN$631,$E735,M$10:M$631)</f>
        <v>0</v>
      </c>
      <c r="N735" s="99">
        <f>SUMIF($BN$10:$BN$631,$E735,N$10:N$631)</f>
        <v>1127500</v>
      </c>
      <c r="O735" s="83">
        <f>SUMIF($BN$10:$BN$631,$E735,O$10:O$631)</f>
        <v>150.39999999999998</v>
      </c>
      <c r="P735" s="99">
        <f>SUMIF($BN$10:$BN$631,$E735,P$10:P$631)</f>
        <v>15416000</v>
      </c>
      <c r="Q735" s="99">
        <f>SUMIF($BN$10:$BN$631,$E735,Q$10:Q$631)</f>
        <v>0</v>
      </c>
      <c r="R735" s="99">
        <f>SUMIF($BN$10:$BN$631,$E735,R$10:R$631)</f>
        <v>15416000</v>
      </c>
      <c r="S735" s="83">
        <f>SUMIF($BN$10:$BN$631,$E735,S$10:S$631)</f>
        <v>60.2</v>
      </c>
      <c r="T735" s="99">
        <f>SUMIF($BN$10:$BN$631,$E735,T$10:T$631)</f>
        <v>6170500</v>
      </c>
      <c r="U735" s="99">
        <f>SUMIF($BN$10:$BN$631,$E735,U$10:U$631)</f>
        <v>0</v>
      </c>
      <c r="V735" s="99">
        <f>SUMIF($BN$10:$BN$631,$E735,V$10:V$631)</f>
        <v>6170500</v>
      </c>
      <c r="W735" s="99">
        <f>SUMIF($BN$10:$BN$631,$E735,W$10:W$631)</f>
        <v>0</v>
      </c>
      <c r="X735" s="99">
        <f>SUMIF($BN$10:$BN$631,$E735,X$10:X$631)</f>
        <v>0</v>
      </c>
      <c r="Y735" s="99">
        <f>SUMIF($BN$10:$BN$631,$E735,Y$10:Y$631)</f>
        <v>0</v>
      </c>
      <c r="Z735" s="99">
        <f>SUMIF($BN$10:$BN$631,$E735,Z$10:Z$631)</f>
        <v>1139000</v>
      </c>
      <c r="AA735" s="99">
        <f>SUMIF($BN$10:$BN$631,$E735,AA$10:AA$631)</f>
        <v>0</v>
      </c>
      <c r="AB735" s="99">
        <f>SUMIF($BN$10:$BN$631,$E735,AB$10:AB$631)</f>
        <v>1139000</v>
      </c>
      <c r="AC735" s="99">
        <f>SUMIF($BN$10:$BN$631,$E735,AC$10:AC$631)</f>
        <v>172</v>
      </c>
      <c r="AD735" s="83">
        <f>SUMIF($BN$10:$BN$631,$E735,AD$10:AD$631)</f>
        <v>10</v>
      </c>
      <c r="AE735" s="99">
        <f>SUMIF($BN$10:$BN$631,$E735,AE$10:AE$631)</f>
        <v>20</v>
      </c>
      <c r="AF735" s="83">
        <f>SUMIF($BN$10:$BN$631,$E735,AF$10:AF$631)</f>
        <v>1</v>
      </c>
      <c r="AG735" s="99">
        <f>SUMIF($BN$10:$BN$631,$E735,AG$10:AG$631)</f>
        <v>152</v>
      </c>
      <c r="AH735" s="83">
        <f>SUMIF($BN$10:$BN$631,$E735,AH$10:AH$631)</f>
        <v>9</v>
      </c>
      <c r="AI735" s="109">
        <f>SUMIF($BN$10:$BN$631,$E735,AI$10:AI$631)</f>
        <v>7850000</v>
      </c>
      <c r="AJ735" s="109">
        <f>SUMIF($BN$10:$BN$631,$E735,AJ$10:AJ$631)</f>
        <v>0</v>
      </c>
      <c r="AK735" s="109">
        <f>SUMIF($BN$10:$BN$631,$E735,AK$10:AK$631)</f>
        <v>1600000</v>
      </c>
      <c r="AL735" s="109">
        <f>SUMIF($BN$10:$BN$631,$E735,AL$10:AL$631)</f>
        <v>6250000</v>
      </c>
      <c r="AM735" s="109">
        <f>SUMIF($BN$10:$BN$631,$E735,AM$10:AM$631)</f>
        <v>0</v>
      </c>
      <c r="AN735" s="83">
        <f>SUMIF($BN$10:$BN$631,$E735,AN$10:AN$631)</f>
        <v>1185</v>
      </c>
      <c r="AO735" s="83">
        <f>SUMIF($BN$10:$BN$631,$E735,AO$10:AO$631)</f>
        <v>1039.5999999999999</v>
      </c>
      <c r="AP735" s="83">
        <f>SUMIF($BN$10:$BN$631,$E735,AP$10:AP$631)</f>
        <v>251.5</v>
      </c>
      <c r="AQ735" s="108">
        <f>SUMIF($BN$10:$BN$631,$E735,AQ$10:AQ$631)</f>
        <v>17371945</v>
      </c>
      <c r="AR735" s="109">
        <f>SUMIF($BN$10:$BN$631,$E735,AR$10:AR$631)</f>
        <v>0</v>
      </c>
      <c r="AS735" s="109">
        <f>SUMIF($BN$10:$BN$631,$E735,AS$10:AS$631)</f>
        <v>0</v>
      </c>
      <c r="AT735" s="109">
        <f>SUMIF($BN$10:$BN$631,$E735,AT$10:AT$631)</f>
        <v>0</v>
      </c>
      <c r="AU735" s="109">
        <f>SUMIF($BN$10:$BN$631,$E735,AU$10:AU$631)</f>
        <v>0</v>
      </c>
      <c r="AV735" s="109">
        <f>SUMIF($BN$10:$BN$631,$E735,AV$10:AV$631)</f>
        <v>17371945</v>
      </c>
      <c r="AW735" s="109">
        <f>SUMIF($BN$10:$BN$631,$E735,AW$10:AW$631)</f>
        <v>0</v>
      </c>
      <c r="AX735" s="109">
        <f>SUMIF($BN$10:$BN$631,$E735,AX$10:AX$631)</f>
        <v>0</v>
      </c>
      <c r="AY735" s="109">
        <f>SUMIF($BN$10:$BN$631,$E735,AY$10:AY$631)</f>
        <v>0</v>
      </c>
      <c r="AZ735" s="109">
        <f>SUMIF($BN$10:$BN$631,$E735,AZ$10:AZ$631)</f>
        <v>0</v>
      </c>
      <c r="BA735" s="109">
        <f>SUMIF($BN$10:$BN$631,$E735,BA$10:BA$631)</f>
        <v>0</v>
      </c>
      <c r="BB735" s="109">
        <f>SUMIF($BN$10:$BN$631,$E735,BB$10:BB$631)</f>
        <v>32058945</v>
      </c>
      <c r="BC735" s="109">
        <f>SUMIF($BN$10:$BN$631,$E735,BC$10:BC$631)</f>
        <v>0</v>
      </c>
      <c r="BD735" s="109">
        <f>SUMIF($BN$10:$BN$631,$E735,BD$10:BD$631)</f>
        <v>0</v>
      </c>
      <c r="BE735" s="109">
        <f>SUMIF($BN$10:$BN$631,$E735,BE$10:BE$631)</f>
        <v>32058945</v>
      </c>
      <c r="BF735" s="109">
        <f>SUMIF($BN$10:$BN$631,$E735,BF$10:BF$631)</f>
        <v>0</v>
      </c>
      <c r="BG735" s="83">
        <f>SUMIF($BN$10:$BN$631,$E735,BG$10:BG$631)</f>
        <v>1185</v>
      </c>
      <c r="BH735" s="83">
        <f>SUMIF($BN$10:$BN$631,$E735,BH$10:BH$631)</f>
        <v>1522.7</v>
      </c>
      <c r="BI735" s="78">
        <f>SUMIF($BN$10:$BN$631,$E735,BI$10:BI$631)</f>
        <v>342.70000000000005</v>
      </c>
      <c r="BJ735" s="111">
        <f t="shared" si="82"/>
        <v>28.919831223628695</v>
      </c>
      <c r="BK735" s="78">
        <f>SUMIF($BN$10:$BN$631,$E735,BK$10:BK$631)</f>
        <v>1512.7</v>
      </c>
      <c r="BL735" s="78">
        <f>SUMIF($BN$10:$BN$631,$E735,BL$10:BL$631)</f>
        <v>333.70000000000005</v>
      </c>
      <c r="BM735" s="111">
        <f t="shared" si="83"/>
        <v>28.160337552742622</v>
      </c>
      <c r="BN735" s="127">
        <f>(BH735)/COUNTIF($BN$10:$BN$633,E735)</f>
        <v>253.78333333333333</v>
      </c>
      <c r="BO735" s="81">
        <f>(BH735)/COUNTIF($BN$10:$BN$633,E735)</f>
        <v>253.78333333333333</v>
      </c>
      <c r="BP735" s="85">
        <f>(H735+L735+P735+T735+W735+Z735+AI735+AQ735+AY735)/COUNTIF($BN$10:$BN$633,E735)</f>
        <v>8179157.5</v>
      </c>
    </row>
    <row r="736" spans="5:68" ht="23.25" customHeight="1">
      <c r="E736" s="55" t="s">
        <v>1391</v>
      </c>
      <c r="F736" s="56" t="s">
        <v>1293</v>
      </c>
      <c r="G736" s="83">
        <f>SUMIF($BN$10:$BN$631,$E736,G$10:G$631)</f>
        <v>0</v>
      </c>
      <c r="H736" s="99">
        <f>SUMIF($BN$10:$BN$631,$E736,H$10:H$631)</f>
        <v>0</v>
      </c>
      <c r="I736" s="99">
        <f>SUMIF($BN$10:$BN$631,$E736,I$10:I$631)</f>
        <v>0</v>
      </c>
      <c r="J736" s="99">
        <f>SUMIF($BN$10:$BN$631,$E736,J$10:J$631)</f>
        <v>0</v>
      </c>
      <c r="K736" s="83">
        <f>SUMIF($BN$10:$BN$631,$E736,K$10:K$631)</f>
        <v>10.4</v>
      </c>
      <c r="L736" s="99">
        <f>SUMIF($BN$10:$BN$631,$E736,L$10:L$631)</f>
        <v>1066000</v>
      </c>
      <c r="M736" s="99">
        <f>SUMIF($BN$10:$BN$631,$E736,M$10:M$631)</f>
        <v>0</v>
      </c>
      <c r="N736" s="99">
        <f>SUMIF($BN$10:$BN$631,$E736,N$10:N$631)</f>
        <v>1066000</v>
      </c>
      <c r="O736" s="83">
        <f>SUMIF($BN$10:$BN$631,$E736,O$10:O$631)</f>
        <v>301.39999999999998</v>
      </c>
      <c r="P736" s="99">
        <f>SUMIF($BN$10:$BN$631,$E736,P$10:P$631)</f>
        <v>30893499.999999996</v>
      </c>
      <c r="Q736" s="99">
        <f>SUMIF($BN$10:$BN$631,$E736,Q$10:Q$631)</f>
        <v>0</v>
      </c>
      <c r="R736" s="99">
        <f>SUMIF($BN$10:$BN$631,$E736,R$10:R$631)</f>
        <v>30893500</v>
      </c>
      <c r="S736" s="83">
        <f>SUMIF($BN$10:$BN$631,$E736,S$10:S$631)</f>
        <v>90.7</v>
      </c>
      <c r="T736" s="99">
        <f>SUMIF($BN$10:$BN$631,$E736,T$10:T$631)</f>
        <v>9296750</v>
      </c>
      <c r="U736" s="99">
        <f>SUMIF($BN$10:$BN$631,$E736,U$10:U$631)</f>
        <v>0</v>
      </c>
      <c r="V736" s="99">
        <f>SUMIF($BN$10:$BN$631,$E736,V$10:V$631)</f>
        <v>9296750</v>
      </c>
      <c r="W736" s="99">
        <f>SUMIF($BN$10:$BN$631,$E736,W$10:W$631)</f>
        <v>0</v>
      </c>
      <c r="X736" s="99">
        <f>SUMIF($BN$10:$BN$631,$E736,X$10:X$631)</f>
        <v>0</v>
      </c>
      <c r="Y736" s="99">
        <f>SUMIF($BN$10:$BN$631,$E736,Y$10:Y$631)</f>
        <v>0</v>
      </c>
      <c r="Z736" s="99">
        <f>SUMIF($BN$10:$BN$631,$E736,Z$10:Z$631)</f>
        <v>232000</v>
      </c>
      <c r="AA736" s="99">
        <f>SUMIF($BN$10:$BN$631,$E736,AA$10:AA$631)</f>
        <v>0</v>
      </c>
      <c r="AB736" s="99">
        <f>SUMIF($BN$10:$BN$631,$E736,AB$10:AB$631)</f>
        <v>232000</v>
      </c>
      <c r="AC736" s="99">
        <f>SUMIF($BN$10:$BN$631,$E736,AC$10:AC$631)</f>
        <v>534</v>
      </c>
      <c r="AD736" s="83">
        <f>SUMIF($BN$10:$BN$631,$E736,AD$10:AD$631)</f>
        <v>23</v>
      </c>
      <c r="AE736" s="99">
        <f>SUMIF($BN$10:$BN$631,$E736,AE$10:AE$631)</f>
        <v>20</v>
      </c>
      <c r="AF736" s="83">
        <f>SUMIF($BN$10:$BN$631,$E736,AF$10:AF$631)</f>
        <v>1</v>
      </c>
      <c r="AG736" s="99">
        <f>SUMIF($BN$10:$BN$631,$E736,AG$10:AG$631)</f>
        <v>514</v>
      </c>
      <c r="AH736" s="83">
        <f>SUMIF($BN$10:$BN$631,$E736,AH$10:AH$631)</f>
        <v>22</v>
      </c>
      <c r="AI736" s="109">
        <f>SUMIF($BN$10:$BN$631,$E736,AI$10:AI$631)</f>
        <v>25900000</v>
      </c>
      <c r="AJ736" s="109">
        <f>SUMIF($BN$10:$BN$631,$E736,AJ$10:AJ$631)</f>
        <v>0</v>
      </c>
      <c r="AK736" s="109">
        <f>SUMIF($BN$10:$BN$631,$E736,AK$10:AK$631)</f>
        <v>14400000</v>
      </c>
      <c r="AL736" s="109">
        <f>SUMIF($BN$10:$BN$631,$E736,AL$10:AL$631)</f>
        <v>11500000</v>
      </c>
      <c r="AM736" s="109">
        <f>SUMIF($BN$10:$BN$631,$E736,AM$10:AM$631)</f>
        <v>0</v>
      </c>
      <c r="AN736" s="83">
        <f>SUMIF($BN$10:$BN$631,$E736,AN$10:AN$631)</f>
        <v>932.5</v>
      </c>
      <c r="AO736" s="83">
        <f>SUMIF($BN$10:$BN$631,$E736,AO$10:AO$631)</f>
        <v>744.8</v>
      </c>
      <c r="AP736" s="83">
        <f>SUMIF($BN$10:$BN$631,$E736,AP$10:AP$631)</f>
        <v>541.9</v>
      </c>
      <c r="AQ736" s="108">
        <f>SUMIF($BN$10:$BN$631,$E736,AQ$10:AQ$631)</f>
        <v>60706250</v>
      </c>
      <c r="AR736" s="109">
        <f>SUMIF($BN$10:$BN$631,$E736,AR$10:AR$631)</f>
        <v>0</v>
      </c>
      <c r="AS736" s="109">
        <f>SUMIF($BN$10:$BN$631,$E736,AS$10:AS$631)</f>
        <v>0</v>
      </c>
      <c r="AT736" s="109">
        <f>SUMIF($BN$10:$BN$631,$E736,AT$10:AT$631)</f>
        <v>0</v>
      </c>
      <c r="AU736" s="109">
        <f>SUMIF($BN$10:$BN$631,$E736,AU$10:AU$631)</f>
        <v>6837050</v>
      </c>
      <c r="AV736" s="109">
        <f>SUMIF($BN$10:$BN$631,$E736,AV$10:AV$631)</f>
        <v>53869200</v>
      </c>
      <c r="AW736" s="109">
        <f>SUMIF($BN$10:$BN$631,$E736,AW$10:AW$631)</f>
        <v>0</v>
      </c>
      <c r="AX736" s="109">
        <f>SUMIF($BN$10:$BN$631,$E736,AX$10:AX$631)</f>
        <v>0</v>
      </c>
      <c r="AY736" s="109">
        <f>SUMIF($BN$10:$BN$631,$E736,AY$10:AY$631)</f>
        <v>0</v>
      </c>
      <c r="AZ736" s="109">
        <f>SUMIF($BN$10:$BN$631,$E736,AZ$10:AZ$631)</f>
        <v>0</v>
      </c>
      <c r="BA736" s="109">
        <f>SUMIF($BN$10:$BN$631,$E736,BA$10:BA$631)</f>
        <v>0</v>
      </c>
      <c r="BB736" s="109">
        <f>SUMIF($BN$10:$BN$631,$E736,BB$10:BB$631)</f>
        <v>75963950</v>
      </c>
      <c r="BC736" s="109">
        <f>SUMIF($BN$10:$BN$631,$E736,BC$10:BC$631)</f>
        <v>0</v>
      </c>
      <c r="BD736" s="109">
        <f>SUMIF($BN$10:$BN$631,$E736,BD$10:BD$631)</f>
        <v>0</v>
      </c>
      <c r="BE736" s="109">
        <f>SUMIF($BN$10:$BN$631,$E736,BE$10:BE$631)</f>
        <v>75963950</v>
      </c>
      <c r="BF736" s="109">
        <f>SUMIF($BN$10:$BN$631,$E736,BF$10:BF$631)</f>
        <v>0</v>
      </c>
      <c r="BG736" s="83">
        <f>SUMIF($BN$10:$BN$631,$E736,BG$10:BG$631)</f>
        <v>932.5</v>
      </c>
      <c r="BH736" s="83">
        <f>SUMIF($BN$10:$BN$631,$E736,BH$10:BH$631)</f>
        <v>1712.1999999999998</v>
      </c>
      <c r="BI736" s="78">
        <f>SUMIF($BN$10:$BN$631,$E736,BI$10:BI$631)</f>
        <v>779.69999999999982</v>
      </c>
      <c r="BJ736" s="111">
        <f t="shared" si="82"/>
        <v>83.613941018766738</v>
      </c>
      <c r="BK736" s="78">
        <f>SUMIF($BN$10:$BN$631,$E736,BK$10:BK$631)</f>
        <v>1689.1999999999998</v>
      </c>
      <c r="BL736" s="78">
        <f>SUMIF($BN$10:$BN$631,$E736,BL$10:BL$631)</f>
        <v>756.69999999999982</v>
      </c>
      <c r="BM736" s="111">
        <f t="shared" si="83"/>
        <v>81.147453083109895</v>
      </c>
      <c r="BN736" s="127">
        <f>(BH736)/COUNTIF($BN$10:$BN$633,E736)</f>
        <v>428.04999999999995</v>
      </c>
      <c r="BO736" s="81">
        <f>(BH736)/COUNTIF($BN$10:$BN$633,E736)</f>
        <v>428.04999999999995</v>
      </c>
      <c r="BP736" s="85">
        <f>(H736+L736+P736+T736+W736+Z736+AI736+AQ736+AY736)/COUNTIF($BN$10:$BN$633,E736)</f>
        <v>32023625</v>
      </c>
    </row>
    <row r="737" spans="1:68" ht="23.25" customHeight="1">
      <c r="E737" s="55" t="s">
        <v>1392</v>
      </c>
      <c r="F737" s="56" t="s">
        <v>1294</v>
      </c>
      <c r="G737" s="83">
        <f>SUMIF($BN$10:$BN$631,$E737,G$10:G$631)</f>
        <v>0</v>
      </c>
      <c r="H737" s="99">
        <f>SUMIF($BN$10:$BN$631,$E737,H$10:H$631)</f>
        <v>0</v>
      </c>
      <c r="I737" s="99">
        <f>SUMIF($BN$10:$BN$631,$E737,I$10:I$631)</f>
        <v>0</v>
      </c>
      <c r="J737" s="99">
        <f>SUMIF($BN$10:$BN$631,$E737,J$10:J$631)</f>
        <v>0</v>
      </c>
      <c r="K737" s="83">
        <f>SUMIF($BN$10:$BN$631,$E737,K$10:K$631)</f>
        <v>10</v>
      </c>
      <c r="L737" s="99">
        <f>SUMIF($BN$10:$BN$631,$E737,L$10:L$631)</f>
        <v>1025000</v>
      </c>
      <c r="M737" s="99">
        <f>SUMIF($BN$10:$BN$631,$E737,M$10:M$631)</f>
        <v>0</v>
      </c>
      <c r="N737" s="99">
        <f>SUMIF($BN$10:$BN$631,$E737,N$10:N$631)</f>
        <v>1025000</v>
      </c>
      <c r="O737" s="83">
        <f>SUMIF($BN$10:$BN$631,$E737,O$10:O$631)</f>
        <v>105.29999999999998</v>
      </c>
      <c r="P737" s="99">
        <f>SUMIF($BN$10:$BN$631,$E737,P$10:P$631)</f>
        <v>10793250</v>
      </c>
      <c r="Q737" s="99">
        <f>SUMIF($BN$10:$BN$631,$E737,Q$10:Q$631)</f>
        <v>0</v>
      </c>
      <c r="R737" s="99">
        <f>SUMIF($BN$10:$BN$631,$E737,R$10:R$631)</f>
        <v>10793250</v>
      </c>
      <c r="S737" s="83">
        <f>SUMIF($BN$10:$BN$631,$E737,S$10:S$631)</f>
        <v>106.1</v>
      </c>
      <c r="T737" s="99">
        <f>SUMIF($BN$10:$BN$631,$E737,T$10:T$631)</f>
        <v>10875250</v>
      </c>
      <c r="U737" s="99">
        <f>SUMIF($BN$10:$BN$631,$E737,U$10:U$631)</f>
        <v>0</v>
      </c>
      <c r="V737" s="99">
        <f>SUMIF($BN$10:$BN$631,$E737,V$10:V$631)</f>
        <v>10875250</v>
      </c>
      <c r="W737" s="99">
        <f>SUMIF($BN$10:$BN$631,$E737,W$10:W$631)</f>
        <v>0</v>
      </c>
      <c r="X737" s="99">
        <f>SUMIF($BN$10:$BN$631,$E737,X$10:X$631)</f>
        <v>0</v>
      </c>
      <c r="Y737" s="99">
        <f>SUMIF($BN$10:$BN$631,$E737,Y$10:Y$631)</f>
        <v>0</v>
      </c>
      <c r="Z737" s="99">
        <f>SUMIF($BN$10:$BN$631,$E737,Z$10:Z$631)</f>
        <v>0</v>
      </c>
      <c r="AA737" s="99">
        <f>SUMIF($BN$10:$BN$631,$E737,AA$10:AA$631)</f>
        <v>0</v>
      </c>
      <c r="AB737" s="99">
        <f>SUMIF($BN$10:$BN$631,$E737,AB$10:AB$631)</f>
        <v>0</v>
      </c>
      <c r="AC737" s="99">
        <f>SUMIF($BN$10:$BN$631,$E737,AC$10:AC$631)</f>
        <v>240</v>
      </c>
      <c r="AD737" s="83">
        <f>SUMIF($BN$10:$BN$631,$E737,AD$10:AD$631)</f>
        <v>15</v>
      </c>
      <c r="AE737" s="99">
        <f>SUMIF($BN$10:$BN$631,$E737,AE$10:AE$631)</f>
        <v>74</v>
      </c>
      <c r="AF737" s="83">
        <f>SUMIF($BN$10:$BN$631,$E737,AF$10:AF$631)</f>
        <v>6</v>
      </c>
      <c r="AG737" s="99">
        <f>SUMIF($BN$10:$BN$631,$E737,AG$10:AG$631)</f>
        <v>166</v>
      </c>
      <c r="AH737" s="83">
        <f>SUMIF($BN$10:$BN$631,$E737,AH$10:AH$631)</f>
        <v>9</v>
      </c>
      <c r="AI737" s="109">
        <f>SUMIF($BN$10:$BN$631,$E737,AI$10:AI$631)</f>
        <v>8600000</v>
      </c>
      <c r="AJ737" s="109">
        <f>SUMIF($BN$10:$BN$631,$E737,AJ$10:AJ$631)</f>
        <v>0</v>
      </c>
      <c r="AK737" s="109">
        <f>SUMIF($BN$10:$BN$631,$E737,AK$10:AK$631)</f>
        <v>1500000</v>
      </c>
      <c r="AL737" s="109">
        <f>SUMIF($BN$10:$BN$631,$E737,AL$10:AL$631)</f>
        <v>7100000</v>
      </c>
      <c r="AM737" s="109">
        <f>SUMIF($BN$10:$BN$631,$E737,AM$10:AM$631)</f>
        <v>0</v>
      </c>
      <c r="AN737" s="83">
        <f>SUMIF($BN$10:$BN$631,$E737,AN$10:AN$631)</f>
        <v>1023.75</v>
      </c>
      <c r="AO737" s="83">
        <f>SUMIF($BN$10:$BN$631,$E737,AO$10:AO$631)</f>
        <v>795.1</v>
      </c>
      <c r="AP737" s="83">
        <f>SUMIF($BN$10:$BN$631,$E737,AP$10:AP$631)</f>
        <v>138.1</v>
      </c>
      <c r="AQ737" s="108">
        <f>SUMIF($BN$10:$BN$631,$E737,AQ$10:AQ$631)</f>
        <v>0</v>
      </c>
      <c r="AR737" s="109">
        <f>SUMIF($BN$10:$BN$631,$E737,AR$10:AR$631)</f>
        <v>0</v>
      </c>
      <c r="AS737" s="109">
        <f>SUMIF($BN$10:$BN$631,$E737,AS$10:AS$631)</f>
        <v>0</v>
      </c>
      <c r="AT737" s="109">
        <f>SUMIF($BN$10:$BN$631,$E737,AT$10:AT$631)</f>
        <v>0</v>
      </c>
      <c r="AU737" s="109">
        <f>SUMIF($BN$10:$BN$631,$E737,AU$10:AU$631)</f>
        <v>0</v>
      </c>
      <c r="AV737" s="109">
        <f>SUMIF($BN$10:$BN$631,$E737,AV$10:AV$631)</f>
        <v>0</v>
      </c>
      <c r="AW737" s="109">
        <f>SUMIF($BN$10:$BN$631,$E737,AW$10:AW$631)</f>
        <v>0</v>
      </c>
      <c r="AX737" s="109">
        <f>SUMIF($BN$10:$BN$631,$E737,AX$10:AX$631)</f>
        <v>2259075.0000000014</v>
      </c>
      <c r="AY737" s="109">
        <f>SUMIF($BN$10:$BN$631,$E737,AY$10:AY$631)</f>
        <v>0</v>
      </c>
      <c r="AZ737" s="109">
        <f>SUMIF($BN$10:$BN$631,$E737,AZ$10:AZ$631)</f>
        <v>0</v>
      </c>
      <c r="BA737" s="109">
        <f>SUMIF($BN$10:$BN$631,$E737,BA$10:BA$631)</f>
        <v>0</v>
      </c>
      <c r="BB737" s="109">
        <f>SUMIF($BN$10:$BN$631,$E737,BB$10:BB$631)</f>
        <v>19000250</v>
      </c>
      <c r="BC737" s="109">
        <f>SUMIF($BN$10:$BN$631,$E737,BC$10:BC$631)</f>
        <v>0</v>
      </c>
      <c r="BD737" s="109">
        <f>SUMIF($BN$10:$BN$631,$E737,BD$10:BD$631)</f>
        <v>2259075.0000000014</v>
      </c>
      <c r="BE737" s="109">
        <f>SUMIF($BN$10:$BN$631,$E737,BE$10:BE$631)</f>
        <v>16741174.999999998</v>
      </c>
      <c r="BF737" s="109">
        <f>SUMIF($BN$10:$BN$631,$E737,BF$10:BF$631)</f>
        <v>0</v>
      </c>
      <c r="BG737" s="83">
        <f>SUMIF($BN$10:$BN$631,$E737,BG$10:BG$631)</f>
        <v>1023.75</v>
      </c>
      <c r="BH737" s="83">
        <f>SUMIF($BN$10:$BN$631,$E737,BH$10:BH$631)</f>
        <v>1169.5999999999999</v>
      </c>
      <c r="BI737" s="78">
        <f>SUMIF($BN$10:$BN$631,$E737,BI$10:BI$631)</f>
        <v>145.84999999999997</v>
      </c>
      <c r="BJ737" s="111">
        <f t="shared" si="82"/>
        <v>14.246642246642244</v>
      </c>
      <c r="BK737" s="78">
        <f>SUMIF($BN$10:$BN$631,$E737,BK$10:BK$631)</f>
        <v>1154.5999999999999</v>
      </c>
      <c r="BL737" s="78">
        <f>SUMIF($BN$10:$BN$631,$E737,BL$10:BL$631)</f>
        <v>135.39999999999998</v>
      </c>
      <c r="BM737" s="111">
        <f t="shared" si="83"/>
        <v>13.225885225885223</v>
      </c>
      <c r="BN737" s="127">
        <f>(BH737)/COUNTIF($BN$10:$BN$633,E737)</f>
        <v>292.39999999999998</v>
      </c>
      <c r="BO737" s="81">
        <f>(BH737)/COUNTIF($BN$10:$BN$633,E737)</f>
        <v>292.39999999999998</v>
      </c>
      <c r="BP737" s="85">
        <f>(H737+L737+P737+T737+W737+Z737+AI737+AQ737+AY737)/COUNTIF($BN$10:$BN$633,E737)</f>
        <v>7823375</v>
      </c>
    </row>
    <row r="738" spans="1:68" ht="23.25" customHeight="1">
      <c r="E738" s="122" t="s">
        <v>1424</v>
      </c>
      <c r="F738" s="56" t="s">
        <v>1295</v>
      </c>
      <c r="G738" s="83">
        <f>SUMIF($BN$10:$BN$631,$E738,G$10:G$631)</f>
        <v>0</v>
      </c>
      <c r="H738" s="99">
        <f>SUMIF($BN$10:$BN$631,$E738,H$10:H$631)</f>
        <v>0</v>
      </c>
      <c r="I738" s="99">
        <f>SUMIF($BN$10:$BN$631,$E738,I$10:I$631)</f>
        <v>0</v>
      </c>
      <c r="J738" s="99">
        <f>SUMIF($BN$10:$BN$631,$E738,J$10:J$631)</f>
        <v>0</v>
      </c>
      <c r="K738" s="83">
        <f>SUMIF($BN$10:$BN$631,$E738,K$10:K$631)</f>
        <v>0</v>
      </c>
      <c r="L738" s="99">
        <f>SUMIF($BN$10:$BN$631,$E738,L$10:L$631)</f>
        <v>0</v>
      </c>
      <c r="M738" s="99">
        <f>SUMIF($BN$10:$BN$631,$E738,M$10:M$631)</f>
        <v>0</v>
      </c>
      <c r="N738" s="99">
        <f>SUMIF($BN$10:$BN$631,$E738,N$10:N$631)</f>
        <v>0</v>
      </c>
      <c r="O738" s="83">
        <f>SUMIF($BN$10:$BN$631,$E738,O$10:O$631)</f>
        <v>195.6</v>
      </c>
      <c r="P738" s="99">
        <f>SUMIF($BN$10:$BN$631,$E738,P$10:P$631)</f>
        <v>20049000</v>
      </c>
      <c r="Q738" s="99">
        <f>SUMIF($BN$10:$BN$631,$E738,Q$10:Q$631)</f>
        <v>0</v>
      </c>
      <c r="R738" s="99">
        <f>SUMIF($BN$10:$BN$631,$E738,R$10:R$631)</f>
        <v>20049000</v>
      </c>
      <c r="S738" s="83">
        <f>SUMIF($BN$10:$BN$631,$E738,S$10:S$631)</f>
        <v>121.5</v>
      </c>
      <c r="T738" s="99">
        <f>SUMIF($BN$10:$BN$631,$E738,T$10:T$631)</f>
        <v>12453750</v>
      </c>
      <c r="U738" s="99">
        <f>SUMIF($BN$10:$BN$631,$E738,U$10:U$631)</f>
        <v>0</v>
      </c>
      <c r="V738" s="99">
        <f>SUMIF($BN$10:$BN$631,$E738,V$10:V$631)</f>
        <v>12453750</v>
      </c>
      <c r="W738" s="99">
        <f>SUMIF($BN$10:$BN$631,$E738,W$10:W$631)</f>
        <v>0</v>
      </c>
      <c r="X738" s="99">
        <f>SUMIF($BN$10:$BN$631,$E738,X$10:X$631)</f>
        <v>0</v>
      </c>
      <c r="Y738" s="99">
        <f>SUMIF($BN$10:$BN$631,$E738,Y$10:Y$631)</f>
        <v>0</v>
      </c>
      <c r="Z738" s="99">
        <f>SUMIF($BN$10:$BN$631,$E738,Z$10:Z$631)</f>
        <v>0</v>
      </c>
      <c r="AA738" s="99">
        <f>SUMIF($BN$10:$BN$631,$E738,AA$10:AA$631)</f>
        <v>0</v>
      </c>
      <c r="AB738" s="99">
        <f>SUMIF($BN$10:$BN$631,$E738,AB$10:AB$631)</f>
        <v>0</v>
      </c>
      <c r="AC738" s="99">
        <f>SUMIF($BN$10:$BN$631,$E738,AC$10:AC$631)</f>
        <v>0</v>
      </c>
      <c r="AD738" s="83">
        <f>SUMIF($BN$10:$BN$631,$E738,AD$10:AD$631)</f>
        <v>0</v>
      </c>
      <c r="AE738" s="99">
        <f>SUMIF($BN$10:$BN$631,$E738,AE$10:AE$631)</f>
        <v>0</v>
      </c>
      <c r="AF738" s="83">
        <f>SUMIF($BN$10:$BN$631,$E738,AF$10:AF$631)</f>
        <v>0</v>
      </c>
      <c r="AG738" s="83">
        <f>SUMIF($BN$10:$BN$631,$E738,AG$10:AG$631)</f>
        <v>0</v>
      </c>
      <c r="AH738" s="83">
        <f>SUMIF($BN$10:$BN$631,$E738,AH$10:AH$631)</f>
        <v>0</v>
      </c>
      <c r="AI738" s="109">
        <f>SUMIF($BN$10:$BN$631,$E738,AI$10:AI$631)</f>
        <v>0</v>
      </c>
      <c r="AJ738" s="109">
        <f>SUMIF($BN$10:$BN$631,$E738,AJ$10:AJ$631)</f>
        <v>0</v>
      </c>
      <c r="AK738" s="109">
        <f>SUMIF($BN$10:$BN$631,$E738,AK$10:AK$631)</f>
        <v>0</v>
      </c>
      <c r="AL738" s="109">
        <f>SUMIF($BN$10:$BN$631,$E738,AL$10:AL$631)</f>
        <v>0</v>
      </c>
      <c r="AM738" s="109">
        <f>SUMIF($BN$10:$BN$631,$E738,AM$10:AM$631)</f>
        <v>0</v>
      </c>
      <c r="AN738" s="83">
        <f>SUMIF($BN$10:$BN$631,$E738,AN$10:AN$631)</f>
        <v>1965</v>
      </c>
      <c r="AO738" s="83">
        <f>SUMIF($BN$10:$BN$631,$E738,AO$10:AO$631)</f>
        <v>6401.9999999999991</v>
      </c>
      <c r="AP738" s="83">
        <f>SUMIF($BN$10:$BN$631,$E738,AP$10:AP$631)</f>
        <v>0</v>
      </c>
      <c r="AQ738" s="108">
        <f>SUMIF($BN$10:$BN$631,$E738,AQ$10:AQ$631)</f>
        <v>542513555</v>
      </c>
      <c r="AR738" s="109">
        <f>SUMIF($BN$10:$BN$631,$E738,AR$10:AR$631)</f>
        <v>0</v>
      </c>
      <c r="AS738" s="109">
        <f>SUMIF($BN$10:$BN$631,$E738,AS$10:AS$631)</f>
        <v>0</v>
      </c>
      <c r="AT738" s="109">
        <f>SUMIF($BN$10:$BN$631,$E738,AT$10:AT$631)</f>
        <v>0</v>
      </c>
      <c r="AU738" s="109">
        <f>SUMIF($BN$10:$BN$631,$E738,AU$10:AU$631)</f>
        <v>316960050</v>
      </c>
      <c r="AV738" s="109">
        <f>SUMIF($BN$10:$BN$631,$E738,AV$10:AV$631)</f>
        <v>225553505</v>
      </c>
      <c r="AW738" s="109">
        <f>SUMIF($BN$10:$BN$631,$E738,AW$10:AW$631)</f>
        <v>0</v>
      </c>
      <c r="AX738" s="109">
        <f>SUMIF($BN$10:$BN$631,$E738,AX$10:AX$631)</f>
        <v>0</v>
      </c>
      <c r="AY738" s="109">
        <f>SUMIF($BN$10:$BN$631,$E738,AY$10:AY$631)</f>
        <v>0</v>
      </c>
      <c r="AZ738" s="109">
        <f>SUMIF($BN$10:$BN$631,$E738,AZ$10:AZ$631)</f>
        <v>0</v>
      </c>
      <c r="BA738" s="109">
        <f>SUMIF($BN$10:$BN$631,$E738,BA$10:BA$631)</f>
        <v>0</v>
      </c>
      <c r="BB738" s="109">
        <f>SUMIF($BN$10:$BN$631,$E738,BB$10:BB$631)</f>
        <v>238007255</v>
      </c>
      <c r="BC738" s="109">
        <f>SUMIF($BN$10:$BN$631,$E738,BC$10:BC$631)</f>
        <v>0</v>
      </c>
      <c r="BD738" s="109">
        <f>SUMIF($BN$10:$BN$631,$E738,BD$10:BD$631)</f>
        <v>0</v>
      </c>
      <c r="BE738" s="109">
        <f>SUMIF($BN$10:$BN$631,$E738,BE$10:BE$631)</f>
        <v>238007255</v>
      </c>
      <c r="BF738" s="109">
        <f>SUMIF($BN$10:$BN$631,$E738,BF$10:BF$631)</f>
        <v>0</v>
      </c>
      <c r="BG738" s="83">
        <f>SUMIF($BN$10:$BN$631,$E738,BG$10:BG$631)</f>
        <v>1965</v>
      </c>
      <c r="BH738" s="83">
        <f>SUMIF($BN$10:$BN$631,$E738,BH$10:BH$631)</f>
        <v>6719.0999999999995</v>
      </c>
      <c r="BI738" s="78">
        <f>SUMIF($BN$10:$BN$631,$E738,BI$10:BI$631)</f>
        <v>5025.0999999999995</v>
      </c>
      <c r="BJ738" s="111">
        <f t="shared" si="82"/>
        <v>255.73027989821878</v>
      </c>
      <c r="BK738" s="78">
        <f>SUMIF($BN$10:$BN$631,$E738,BK$10:BK$631)</f>
        <v>6719.0999999999995</v>
      </c>
      <c r="BL738" s="78">
        <f>SUMIF($BN$10:$BN$631,$E738,BL$10:BL$631)</f>
        <v>5025.0999999999995</v>
      </c>
      <c r="BM738" s="111">
        <f t="shared" si="83"/>
        <v>255.73027989821878</v>
      </c>
      <c r="BN738" s="127">
        <f>(BH738)/COUNTIF($BN$10:$BN$633,E738)</f>
        <v>671.91</v>
      </c>
      <c r="BO738" s="81">
        <f>(BH738)/COUNTIF($BN$10:$BN$633,E738)</f>
        <v>671.91</v>
      </c>
      <c r="BP738" s="85">
        <f>(H738+L738+P738+T738+W738+Z738+AI738+AQ738+AY738)/COUNTIF($BN$10:$BN$633,E738)</f>
        <v>57501630.5</v>
      </c>
    </row>
    <row r="739" spans="1:68" ht="23.25" customHeight="1">
      <c r="E739" s="122" t="s">
        <v>1425</v>
      </c>
      <c r="F739" s="56" t="s">
        <v>1296</v>
      </c>
      <c r="G739" s="83">
        <f>SUMIF($BN$10:$BN$631,$E739,G$10:G$631)</f>
        <v>0</v>
      </c>
      <c r="H739" s="99">
        <f>SUMIF($BN$10:$BN$631,$E739,H$10:H$631)</f>
        <v>0</v>
      </c>
      <c r="I739" s="99">
        <f>SUMIF($BN$10:$BN$631,$E739,I$10:I$631)</f>
        <v>0</v>
      </c>
      <c r="J739" s="99">
        <f>SUMIF($BN$10:$BN$631,$E739,J$10:J$631)</f>
        <v>0</v>
      </c>
      <c r="K739" s="83">
        <f>SUMIF($BN$10:$BN$631,$E739,K$10:K$631)</f>
        <v>0</v>
      </c>
      <c r="L739" s="99">
        <f>SUMIF($BN$10:$BN$631,$E739,L$10:L$631)</f>
        <v>0</v>
      </c>
      <c r="M739" s="99">
        <f>SUMIF($BN$10:$BN$631,$E739,M$10:M$631)</f>
        <v>0</v>
      </c>
      <c r="N739" s="99">
        <f>SUMIF($BN$10:$BN$631,$E739,N$10:N$631)</f>
        <v>0</v>
      </c>
      <c r="O739" s="83">
        <f>SUMIF($BN$10:$BN$631,$E739,O$10:O$631)</f>
        <v>151.30000000000001</v>
      </c>
      <c r="P739" s="99">
        <f>SUMIF($BN$10:$BN$631,$E739,P$10:P$631)</f>
        <v>15508250</v>
      </c>
      <c r="Q739" s="99">
        <f>SUMIF($BN$10:$BN$631,$E739,Q$10:Q$631)</f>
        <v>0</v>
      </c>
      <c r="R739" s="99">
        <f>SUMIF($BN$10:$BN$631,$E739,R$10:R$631)</f>
        <v>15508250</v>
      </c>
      <c r="S739" s="83">
        <f>SUMIF($BN$10:$BN$631,$E739,S$10:S$631)</f>
        <v>60.6</v>
      </c>
      <c r="T739" s="99">
        <f>SUMIF($BN$10:$BN$631,$E739,T$10:T$631)</f>
        <v>6211500</v>
      </c>
      <c r="U739" s="99">
        <f>SUMIF($BN$10:$BN$631,$E739,U$10:U$631)</f>
        <v>0</v>
      </c>
      <c r="V739" s="99">
        <f>SUMIF($BN$10:$BN$631,$E739,V$10:V$631)</f>
        <v>6211500</v>
      </c>
      <c r="W739" s="99">
        <f>SUMIF($BN$10:$BN$631,$E739,W$10:W$631)</f>
        <v>0</v>
      </c>
      <c r="X739" s="99">
        <f>SUMIF($BN$10:$BN$631,$E739,X$10:X$631)</f>
        <v>0</v>
      </c>
      <c r="Y739" s="99">
        <f>SUMIF($BN$10:$BN$631,$E739,Y$10:Y$631)</f>
        <v>0</v>
      </c>
      <c r="Z739" s="99">
        <f>SUMIF($BN$10:$BN$631,$E739,Z$10:Z$631)</f>
        <v>0</v>
      </c>
      <c r="AA739" s="99">
        <f>SUMIF($BN$10:$BN$631,$E739,AA$10:AA$631)</f>
        <v>0</v>
      </c>
      <c r="AB739" s="99">
        <f>SUMIF($BN$10:$BN$631,$E739,AB$10:AB$631)</f>
        <v>0</v>
      </c>
      <c r="AC739" s="99">
        <f>SUMIF($BN$10:$BN$631,$E739,AC$10:AC$631)</f>
        <v>0</v>
      </c>
      <c r="AD739" s="83">
        <f>SUMIF($BN$10:$BN$631,$E739,AD$10:AD$631)</f>
        <v>0</v>
      </c>
      <c r="AE739" s="99">
        <f>SUMIF($BN$10:$BN$631,$E739,AE$10:AE$631)</f>
        <v>0</v>
      </c>
      <c r="AF739" s="83">
        <f>SUMIF($BN$10:$BN$631,$E739,AF$10:AF$631)</f>
        <v>0</v>
      </c>
      <c r="AG739" s="83">
        <f>SUMIF($BN$10:$BN$631,$E739,AG$10:AG$631)</f>
        <v>0</v>
      </c>
      <c r="AH739" s="83">
        <f>SUMIF($BN$10:$BN$631,$E739,AH$10:AH$631)</f>
        <v>0</v>
      </c>
      <c r="AI739" s="109">
        <f>SUMIF($BN$10:$BN$631,$E739,AI$10:AI$631)</f>
        <v>0</v>
      </c>
      <c r="AJ739" s="109">
        <f>SUMIF($BN$10:$BN$631,$E739,AJ$10:AJ$631)</f>
        <v>0</v>
      </c>
      <c r="AK739" s="109">
        <f>SUMIF($BN$10:$BN$631,$E739,AK$10:AK$631)</f>
        <v>0</v>
      </c>
      <c r="AL739" s="109">
        <f>SUMIF($BN$10:$BN$631,$E739,AL$10:AL$631)</f>
        <v>0</v>
      </c>
      <c r="AM739" s="109">
        <f>SUMIF($BN$10:$BN$631,$E739,AM$10:AM$631)</f>
        <v>0</v>
      </c>
      <c r="AN739" s="83">
        <f>SUMIF($BN$10:$BN$631,$E739,AN$10:AN$631)</f>
        <v>875</v>
      </c>
      <c r="AO739" s="83">
        <f>SUMIF($BN$10:$BN$631,$E739,AO$10:AO$631)</f>
        <v>4227.45</v>
      </c>
      <c r="AP739" s="83">
        <f>SUMIF($BN$10:$BN$631,$E739,AP$10:AP$631)</f>
        <v>0</v>
      </c>
      <c r="AQ739" s="108">
        <f>SUMIF($BN$10:$BN$631,$E739,AQ$10:AQ$631)</f>
        <v>406956225</v>
      </c>
      <c r="AR739" s="109">
        <f>SUMIF($BN$10:$BN$631,$E739,AR$10:AR$631)</f>
        <v>0</v>
      </c>
      <c r="AS739" s="109">
        <f>SUMIF($BN$10:$BN$631,$E739,AS$10:AS$631)</f>
        <v>0</v>
      </c>
      <c r="AT739" s="109">
        <f>SUMIF($BN$10:$BN$631,$E739,AT$10:AT$631)</f>
        <v>0</v>
      </c>
      <c r="AU739" s="109">
        <f>SUMIF($BN$10:$BN$631,$E739,AU$10:AU$631)</f>
        <v>205972650</v>
      </c>
      <c r="AV739" s="109">
        <f>SUMIF($BN$10:$BN$631,$E739,AV$10:AV$631)</f>
        <v>200983575</v>
      </c>
      <c r="AW739" s="109">
        <f>SUMIF($BN$10:$BN$631,$E739,AW$10:AW$631)</f>
        <v>0</v>
      </c>
      <c r="AX739" s="109">
        <f>SUMIF($BN$10:$BN$631,$E739,AX$10:AX$631)</f>
        <v>0</v>
      </c>
      <c r="AY739" s="109">
        <f>SUMIF($BN$10:$BN$631,$E739,AY$10:AY$631)</f>
        <v>0</v>
      </c>
      <c r="AZ739" s="109">
        <f>SUMIF($BN$10:$BN$631,$E739,AZ$10:AZ$631)</f>
        <v>0</v>
      </c>
      <c r="BA739" s="109">
        <f>SUMIF($BN$10:$BN$631,$E739,BA$10:BA$631)</f>
        <v>0</v>
      </c>
      <c r="BB739" s="109">
        <f>SUMIF($BN$10:$BN$631,$E739,BB$10:BB$631)</f>
        <v>207195075</v>
      </c>
      <c r="BC739" s="109">
        <f>SUMIF($BN$10:$BN$631,$E739,BC$10:BC$631)</f>
        <v>0</v>
      </c>
      <c r="BD739" s="109">
        <f>SUMIF($BN$10:$BN$631,$E739,BD$10:BD$631)</f>
        <v>0</v>
      </c>
      <c r="BE739" s="109">
        <f>SUMIF($BN$10:$BN$631,$E739,BE$10:BE$631)</f>
        <v>207195075</v>
      </c>
      <c r="BF739" s="109">
        <f>SUMIF($BN$10:$BN$631,$E739,BF$10:BF$631)</f>
        <v>0</v>
      </c>
      <c r="BG739" s="83">
        <f>SUMIF($BN$10:$BN$631,$E739,BG$10:BG$631)</f>
        <v>875</v>
      </c>
      <c r="BH739" s="83">
        <f>SUMIF($BN$10:$BN$631,$E739,BH$10:BH$631)</f>
        <v>4439.3500000000004</v>
      </c>
      <c r="BI739" s="78">
        <f>SUMIF($BN$10:$BN$631,$E739,BI$10:BI$631)</f>
        <v>3564.35</v>
      </c>
      <c r="BJ739" s="111">
        <f t="shared" si="82"/>
        <v>407.35428571428571</v>
      </c>
      <c r="BK739" s="78">
        <f>SUMIF($BN$10:$BN$631,$E739,BK$10:BK$631)</f>
        <v>4439.3500000000004</v>
      </c>
      <c r="BL739" s="78">
        <f>SUMIF($BN$10:$BN$631,$E739,BL$10:BL$631)</f>
        <v>3564.35</v>
      </c>
      <c r="BM739" s="111">
        <f t="shared" si="83"/>
        <v>407.35428571428571</v>
      </c>
      <c r="BN739" s="127">
        <f>(BH739)/COUNTIF($BN$10:$BN$633,E739)</f>
        <v>887.87000000000012</v>
      </c>
      <c r="BO739" s="81">
        <f>(BH739)/COUNTIF($BN$10:$BN$633,E739)</f>
        <v>887.87000000000012</v>
      </c>
      <c r="BP739" s="85">
        <f>(H739+L739+P739+T739+W739+Z739+AI739+AQ739+AY739)/COUNTIF($BN$10:$BN$633,E739)</f>
        <v>85735195</v>
      </c>
    </row>
    <row r="740" spans="1:68" ht="23.25" customHeight="1">
      <c r="E740" s="122" t="s">
        <v>1426</v>
      </c>
      <c r="F740" s="56" t="s">
        <v>1297</v>
      </c>
      <c r="G740" s="83">
        <f>SUMIF($BN$10:$BN$631,$E740,G$10:G$631)</f>
        <v>0</v>
      </c>
      <c r="H740" s="99">
        <f>SUMIF($BN$10:$BN$631,$E740,H$10:H$631)</f>
        <v>0</v>
      </c>
      <c r="I740" s="99">
        <f>SUMIF($BN$10:$BN$631,$E740,I$10:I$631)</f>
        <v>0</v>
      </c>
      <c r="J740" s="99">
        <f>SUMIF($BN$10:$BN$631,$E740,J$10:J$631)</f>
        <v>0</v>
      </c>
      <c r="K740" s="83">
        <f>SUMIF($BN$10:$BN$631,$E740,K$10:K$631)</f>
        <v>0</v>
      </c>
      <c r="L740" s="99">
        <f>SUMIF($BN$10:$BN$631,$E740,L$10:L$631)</f>
        <v>0</v>
      </c>
      <c r="M740" s="99">
        <f>SUMIF($BN$10:$BN$631,$E740,M$10:M$631)</f>
        <v>0</v>
      </c>
      <c r="N740" s="99">
        <f>SUMIF($BN$10:$BN$631,$E740,N$10:N$631)</f>
        <v>0</v>
      </c>
      <c r="O740" s="83">
        <f>SUMIF($BN$10:$BN$631,$E740,O$10:O$631)</f>
        <v>0</v>
      </c>
      <c r="P740" s="99">
        <f>SUMIF($BN$10:$BN$631,$E740,P$10:P$631)</f>
        <v>0</v>
      </c>
      <c r="Q740" s="99">
        <f>SUMIF($BN$10:$BN$631,$E740,Q$10:Q$631)</f>
        <v>0</v>
      </c>
      <c r="R740" s="99">
        <f>SUMIF($BN$10:$BN$631,$E740,R$10:R$631)</f>
        <v>0</v>
      </c>
      <c r="S740" s="83">
        <f>SUMIF($BN$10:$BN$631,$E740,S$10:S$631)</f>
        <v>75.900000000000006</v>
      </c>
      <c r="T740" s="99">
        <f>SUMIF($BN$10:$BN$631,$E740,T$10:T$631)</f>
        <v>7779750</v>
      </c>
      <c r="U740" s="99">
        <f>SUMIF($BN$10:$BN$631,$E740,U$10:U$631)</f>
        <v>0</v>
      </c>
      <c r="V740" s="99">
        <f>SUMIF($BN$10:$BN$631,$E740,V$10:V$631)</f>
        <v>7779750</v>
      </c>
      <c r="W740" s="99">
        <f>SUMIF($BN$10:$BN$631,$E740,W$10:W$631)</f>
        <v>0</v>
      </c>
      <c r="X740" s="99">
        <f>SUMIF($BN$10:$BN$631,$E740,X$10:X$631)</f>
        <v>0</v>
      </c>
      <c r="Y740" s="99">
        <f>SUMIF($BN$10:$BN$631,$E740,Y$10:Y$631)</f>
        <v>0</v>
      </c>
      <c r="Z740" s="99">
        <f>SUMIF($BN$10:$BN$631,$E740,Z$10:Z$631)</f>
        <v>0</v>
      </c>
      <c r="AA740" s="99">
        <f>SUMIF($BN$10:$BN$631,$E740,AA$10:AA$631)</f>
        <v>0</v>
      </c>
      <c r="AB740" s="99">
        <f>SUMIF($BN$10:$BN$631,$E740,AB$10:AB$631)</f>
        <v>0</v>
      </c>
      <c r="AC740" s="99">
        <f>SUMIF($BN$10:$BN$631,$E740,AC$10:AC$631)</f>
        <v>0</v>
      </c>
      <c r="AD740" s="83">
        <f>SUMIF($BN$10:$BN$631,$E740,AD$10:AD$631)</f>
        <v>0</v>
      </c>
      <c r="AE740" s="99">
        <f>SUMIF($BN$10:$BN$631,$E740,AE$10:AE$631)</f>
        <v>0</v>
      </c>
      <c r="AF740" s="83">
        <f>SUMIF($BN$10:$BN$631,$E740,AF$10:AF$631)</f>
        <v>0</v>
      </c>
      <c r="AG740" s="83">
        <f>SUMIF($BN$10:$BN$631,$E740,AG$10:AG$631)</f>
        <v>0</v>
      </c>
      <c r="AH740" s="83">
        <f>SUMIF($BN$10:$BN$631,$E740,AH$10:AH$631)</f>
        <v>0</v>
      </c>
      <c r="AI740" s="109">
        <f>SUMIF($BN$10:$BN$631,$E740,AI$10:AI$631)</f>
        <v>0</v>
      </c>
      <c r="AJ740" s="109">
        <f>SUMIF($BN$10:$BN$631,$E740,AJ$10:AJ$631)</f>
        <v>0</v>
      </c>
      <c r="AK740" s="109">
        <f>SUMIF($BN$10:$BN$631,$E740,AK$10:AK$631)</f>
        <v>0</v>
      </c>
      <c r="AL740" s="109">
        <f>SUMIF($BN$10:$BN$631,$E740,AL$10:AL$631)</f>
        <v>0</v>
      </c>
      <c r="AM740" s="109">
        <f>SUMIF($BN$10:$BN$631,$E740,AM$10:AM$631)</f>
        <v>0</v>
      </c>
      <c r="AN740" s="83">
        <f>SUMIF($BN$10:$BN$631,$E740,AN$10:AN$631)</f>
        <v>1805</v>
      </c>
      <c r="AO740" s="83">
        <f>SUMIF($BN$10:$BN$631,$E740,AO$10:AO$631)</f>
        <v>4719.3999999999996</v>
      </c>
      <c r="AP740" s="83">
        <f>SUMIF($BN$10:$BN$631,$E740,AP$10:AP$631)</f>
        <v>0</v>
      </c>
      <c r="AQ740" s="108">
        <f>SUMIF($BN$10:$BN$631,$E740,AQ$10:AQ$631)</f>
        <v>366346800</v>
      </c>
      <c r="AR740" s="109">
        <f>SUMIF($BN$10:$BN$631,$E740,AR$10:AR$631)</f>
        <v>0</v>
      </c>
      <c r="AS740" s="109">
        <f>SUMIF($BN$10:$BN$631,$E740,AS$10:AS$631)</f>
        <v>0</v>
      </c>
      <c r="AT740" s="109">
        <f>SUMIF($BN$10:$BN$631,$E740,AT$10:AT$631)</f>
        <v>0</v>
      </c>
      <c r="AU740" s="109">
        <f>SUMIF($BN$10:$BN$631,$E740,AU$10:AU$631)</f>
        <v>166938450</v>
      </c>
      <c r="AV740" s="109">
        <f>SUMIF($BN$10:$BN$631,$E740,AV$10:AV$631)</f>
        <v>199408350</v>
      </c>
      <c r="AW740" s="109">
        <f>SUMIF($BN$10:$BN$631,$E740,AW$10:AW$631)</f>
        <v>0</v>
      </c>
      <c r="AX740" s="109">
        <f>SUMIF($BN$10:$BN$631,$E740,AX$10:AX$631)</f>
        <v>0</v>
      </c>
      <c r="AY740" s="109">
        <f>SUMIF($BN$10:$BN$631,$E740,AY$10:AY$631)</f>
        <v>0</v>
      </c>
      <c r="AZ740" s="109">
        <f>SUMIF($BN$10:$BN$631,$E740,AZ$10:AZ$631)</f>
        <v>0</v>
      </c>
      <c r="BA740" s="109">
        <f>SUMIF($BN$10:$BN$631,$E740,BA$10:BA$631)</f>
        <v>0</v>
      </c>
      <c r="BB740" s="109">
        <f>SUMIF($BN$10:$BN$631,$E740,BB$10:BB$631)</f>
        <v>207188100</v>
      </c>
      <c r="BC740" s="109">
        <f>SUMIF($BN$10:$BN$631,$E740,BC$10:BC$631)</f>
        <v>0</v>
      </c>
      <c r="BD740" s="109">
        <f>SUMIF($BN$10:$BN$631,$E740,BD$10:BD$631)</f>
        <v>0</v>
      </c>
      <c r="BE740" s="109">
        <f>SUMIF($BN$10:$BN$631,$E740,BE$10:BE$631)</f>
        <v>207188100</v>
      </c>
      <c r="BF740" s="109">
        <f>SUMIF($BN$10:$BN$631,$E740,BF$10:BF$631)</f>
        <v>0</v>
      </c>
      <c r="BG740" s="83">
        <f>SUMIF($BN$10:$BN$631,$E740,BG$10:BG$631)</f>
        <v>1805</v>
      </c>
      <c r="BH740" s="83">
        <f>SUMIF($BN$10:$BN$631,$E740,BH$10:BH$631)</f>
        <v>4795.2999999999993</v>
      </c>
      <c r="BI740" s="78">
        <f>SUMIF($BN$10:$BN$631,$E740,BI$10:BI$631)</f>
        <v>2990.3</v>
      </c>
      <c r="BJ740" s="111">
        <f t="shared" si="82"/>
        <v>165.66759002770084</v>
      </c>
      <c r="BK740" s="78">
        <f>SUMIF($BN$10:$BN$631,$E740,BK$10:BK$631)</f>
        <v>4795.2999999999993</v>
      </c>
      <c r="BL740" s="78">
        <f>SUMIF($BN$10:$BN$631,$E740,BL$10:BL$631)</f>
        <v>2990.3</v>
      </c>
      <c r="BM740" s="111">
        <f t="shared" si="83"/>
        <v>165.66759002770084</v>
      </c>
      <c r="BN740" s="127">
        <f>(BH740)/COUNTIF($BN$10:$BN$633,E740)</f>
        <v>685.04285714285709</v>
      </c>
      <c r="BO740" s="81">
        <f>(BH740)/COUNTIF($BN$10:$BN$633,E740)</f>
        <v>685.04285714285709</v>
      </c>
      <c r="BP740" s="85">
        <f>(H740+L740+P740+T740+W740+Z740+AI740+AQ740+AY740)/COUNTIF($BN$10:$BN$633,E740)</f>
        <v>53446650</v>
      </c>
    </row>
    <row r="741" spans="1:68" ht="23.25" customHeight="1">
      <c r="E741" s="100">
        <v>3300</v>
      </c>
      <c r="F741" s="101" t="s">
        <v>1298</v>
      </c>
      <c r="G741" s="102">
        <f>SUMIF($BN$10:$BN$631,$E741,G$10:G$631)</f>
        <v>0</v>
      </c>
      <c r="H741" s="103">
        <f>SUMIF($BN$10:$BN$631,$E741,H$10:H$631)</f>
        <v>0</v>
      </c>
      <c r="I741" s="103">
        <f>SUMIF($BN$10:$BN$631,$E741,I$10:I$631)</f>
        <v>0</v>
      </c>
      <c r="J741" s="103">
        <f>SUMIF($BN$10:$BN$631,$E741,J$10:J$631)</f>
        <v>0</v>
      </c>
      <c r="K741" s="102">
        <f>SUMIF($BN$10:$BN$631,$E741,K$10:K$631)</f>
        <v>151</v>
      </c>
      <c r="L741" s="103">
        <f>SUMIF($BN$10:$BN$631,$E741,L$10:L$631)</f>
        <v>15477500</v>
      </c>
      <c r="M741" s="103">
        <f>SUMIF($BN$10:$BN$631,$E741,M$10:M$631)</f>
        <v>0</v>
      </c>
      <c r="N741" s="103">
        <f>SUMIF($BN$10:$BN$631,$E741,N$10:N$631)</f>
        <v>15477500</v>
      </c>
      <c r="O741" s="102">
        <f>SUMIF($BN$10:$BN$631,$E741,O$10:O$631)</f>
        <v>700.8</v>
      </c>
      <c r="P741" s="103">
        <f>SUMIF($BN$10:$BN$631,$E741,P$10:P$631)</f>
        <v>71832000</v>
      </c>
      <c r="Q741" s="103">
        <f>SUMIF($BN$10:$BN$631,$E741,Q$10:Q$631)</f>
        <v>0</v>
      </c>
      <c r="R741" s="103">
        <f>SUMIF($BN$10:$BN$631,$E741,R$10:R$631)</f>
        <v>71832000</v>
      </c>
      <c r="S741" s="102">
        <f>SUMIF($BN$10:$BN$631,$E741,S$10:S$631)</f>
        <v>777.40000000000009</v>
      </c>
      <c r="T741" s="103">
        <f>SUMIF($BN$10:$BN$631,$E741,T$10:T$631)</f>
        <v>79683500</v>
      </c>
      <c r="U741" s="103">
        <f>SUMIF($BN$10:$BN$631,$E741,U$10:U$631)</f>
        <v>0</v>
      </c>
      <c r="V741" s="103">
        <f>SUMIF($BN$10:$BN$631,$E741,V$10:V$631)</f>
        <v>79683500</v>
      </c>
      <c r="W741" s="103">
        <f>SUMIF($BN$10:$BN$631,$E741,W$10:W$631)</f>
        <v>0</v>
      </c>
      <c r="X741" s="103">
        <f>SUMIF($BN$10:$BN$631,$E741,X$10:X$631)</f>
        <v>0</v>
      </c>
      <c r="Y741" s="103">
        <f>SUMIF($BN$10:$BN$631,$E741,Y$10:Y$631)</f>
        <v>0</v>
      </c>
      <c r="Z741" s="103">
        <f>SUMIF($BN$10:$BN$631,$E741,Z$10:Z$631)</f>
        <v>3894500</v>
      </c>
      <c r="AA741" s="103">
        <f>SUMIF($BN$10:$BN$631,$E741,AA$10:AA$631)</f>
        <v>0</v>
      </c>
      <c r="AB741" s="103">
        <f>SUMIF($BN$10:$BN$631,$E741,AB$10:AB$631)</f>
        <v>3894500</v>
      </c>
      <c r="AC741" s="103">
        <f>SUMIF($BN$10:$BN$631,$E741,AC$10:AC$631)</f>
        <v>0</v>
      </c>
      <c r="AD741" s="102">
        <f>SUMIF($BN$10:$BN$631,$E741,AD$10:AD$631)</f>
        <v>0</v>
      </c>
      <c r="AE741" s="99">
        <f>SUMIF($BN$10:$BN$631,$E741,AE$10:AE$631)</f>
        <v>0</v>
      </c>
      <c r="AF741" s="83">
        <f>SUMIF($BN$10:$BN$631,$E741,AF$10:AF$631)</f>
        <v>0</v>
      </c>
      <c r="AG741" s="83">
        <f>SUMIF($BN$10:$BN$631,$E741,AG$10:AG$631)</f>
        <v>0</v>
      </c>
      <c r="AH741" s="83">
        <f>SUMIF($BN$10:$BN$631,$E741,AH$10:AH$631)</f>
        <v>0</v>
      </c>
      <c r="AI741" s="110">
        <f>SUMIF($BN$10:$BN$631,$E741,AI$10:AI$631)</f>
        <v>0</v>
      </c>
      <c r="AJ741" s="110">
        <f>SUMIF($BN$10:$BN$631,$E741,AJ$10:AJ$631)</f>
        <v>0</v>
      </c>
      <c r="AK741" s="110">
        <f>SUMIF($BN$10:$BN$631,$E741,AK$10:AK$631)</f>
        <v>0</v>
      </c>
      <c r="AL741" s="110">
        <f>SUMIF($BN$10:$BN$631,$E741,AL$10:AL$631)</f>
        <v>0</v>
      </c>
      <c r="AM741" s="110">
        <f>SUMIF($BN$10:$BN$631,$E741,AM$10:AM$631)</f>
        <v>0</v>
      </c>
      <c r="AN741" s="102">
        <f>SUMIF($BN$10:$BN$631,$E741,AN$10:AN$631)</f>
        <v>4620</v>
      </c>
      <c r="AO741" s="102">
        <f>SUMIF($BN$10:$BN$631,$E741,AO$10:AO$631)</f>
        <v>20196.399999999998</v>
      </c>
      <c r="AP741" s="102">
        <f>SUMIF($BN$10:$BN$631,$E741,AP$10:AP$631)</f>
        <v>0</v>
      </c>
      <c r="AQ741" s="108">
        <f>SUMIF($BN$10:$BN$631,$E741,AQ$10:AQ$631)</f>
        <v>1519157500</v>
      </c>
      <c r="AR741" s="110">
        <f>SUMIF($BN$10:$BN$631,$E741,AR$10:AR$631)</f>
        <v>0</v>
      </c>
      <c r="AS741" s="110">
        <f>SUMIF($BN$10:$BN$631,$E741,AS$10:AS$631)</f>
        <v>0</v>
      </c>
      <c r="AT741" s="110">
        <f>SUMIF($BN$10:$BN$631,$E741,AT$10:AT$631)</f>
        <v>0</v>
      </c>
      <c r="AU741" s="110">
        <f>SUMIF($BN$10:$BN$631,$E741,AU$10:AU$631)</f>
        <v>774251750</v>
      </c>
      <c r="AV741" s="110">
        <f>SUMIF($BN$10:$BN$631,$E741,AV$10:AV$631)</f>
        <v>744905750</v>
      </c>
      <c r="AW741" s="110">
        <f>SUMIF($BN$10:$BN$631,$E741,AW$10:AW$631)</f>
        <v>0</v>
      </c>
      <c r="AX741" s="110">
        <f>SUMIF($BN$10:$BN$631,$E741,AX$10:AX$631)</f>
        <v>0</v>
      </c>
      <c r="AY741" s="110">
        <f>SUMIF($BN$10:$BN$631,$E741,AY$10:AY$631)</f>
        <v>0</v>
      </c>
      <c r="AZ741" s="110">
        <f>SUMIF($BN$10:$BN$631,$E741,AZ$10:AZ$631)</f>
        <v>0</v>
      </c>
      <c r="BA741" s="110">
        <f>SUMIF($BN$10:$BN$631,$E741,BA$10:BA$631)</f>
        <v>0</v>
      </c>
      <c r="BB741" s="110">
        <f>SUMIF($BN$10:$BN$631,$E741,BB$10:BB$631)</f>
        <v>843961250</v>
      </c>
      <c r="BC741" s="110">
        <f>SUMIF($BN$10:$BN$631,$E741,BC$10:BC$631)</f>
        <v>0</v>
      </c>
      <c r="BD741" s="110">
        <f>SUMIF($BN$10:$BN$631,$E741,BD$10:BD$631)</f>
        <v>0</v>
      </c>
      <c r="BE741" s="110">
        <f>SUMIF($BN$10:$BN$631,$E741,BE$10:BE$631)</f>
        <v>843961250</v>
      </c>
      <c r="BF741" s="110">
        <f>SUMIF($BN$10:$BN$631,$E741,BF$10:BF$631)</f>
        <v>0</v>
      </c>
      <c r="BG741" s="102">
        <f>SUMIF($BN$10:$BN$631,$E741,BG$10:BG$631)</f>
        <v>4620</v>
      </c>
      <c r="BH741" s="102">
        <f>SUMIF($BN$10:$BN$631,$E741,BH$10:BH$631)</f>
        <v>21825.599999999999</v>
      </c>
      <c r="BI741" s="78">
        <f>SUMIF($BN$10:$BN$631,$E741,BI$10:BI$631)</f>
        <v>17205.599999999999</v>
      </c>
      <c r="BJ741" s="111">
        <f t="shared" si="82"/>
        <v>372.41558441558442</v>
      </c>
      <c r="BK741" s="78">
        <f>SUMIF($BN$10:$BN$631,$E741,BK$10:BK$631)</f>
        <v>21825.599999999999</v>
      </c>
      <c r="BL741" s="78">
        <f>SUMIF($BN$10:$BN$631,$E741,BL$10:BL$631)</f>
        <v>17205.599999999999</v>
      </c>
      <c r="BM741" s="111">
        <f t="shared" si="83"/>
        <v>372.41558441558442</v>
      </c>
      <c r="BN741" s="131">
        <f>(BH741)/COUNTIF($BN$10:$BN$633,E741)</f>
        <v>1212.5333333333333</v>
      </c>
      <c r="BO741" s="81">
        <f>(BH741)/COUNTIF($BN$10:$BN$633,E741)</f>
        <v>1212.5333333333333</v>
      </c>
      <c r="BP741" s="104">
        <f>(H741+L741+P741+T741+W741+Z741+AI741+AQ741+AY741)/COUNTIF($BN$10:$BN$633,E741)</f>
        <v>93891388.888888896</v>
      </c>
    </row>
    <row r="742" spans="1:68" s="1" customFormat="1" ht="23.25" customHeight="1">
      <c r="A742" s="30"/>
      <c r="B742" s="30"/>
      <c r="E742" s="114"/>
      <c r="F742" s="115" t="s">
        <v>593</v>
      </c>
      <c r="G742" s="116">
        <f>SUM(G657:G741)</f>
        <v>4400.5</v>
      </c>
      <c r="H742" s="117">
        <f t="shared" ref="H742:BL742" si="84">SUM(H657:H741)</f>
        <v>451051250</v>
      </c>
      <c r="I742" s="117">
        <f t="shared" si="84"/>
        <v>6970000</v>
      </c>
      <c r="J742" s="117">
        <f t="shared" si="84"/>
        <v>444081250</v>
      </c>
      <c r="K742" s="116">
        <f t="shared" si="84"/>
        <v>4734.6999999999989</v>
      </c>
      <c r="L742" s="117">
        <f t="shared" si="84"/>
        <v>485306750</v>
      </c>
      <c r="M742" s="117">
        <f t="shared" si="84"/>
        <v>1640000</v>
      </c>
      <c r="N742" s="117">
        <f t="shared" si="84"/>
        <v>483666750</v>
      </c>
      <c r="O742" s="116">
        <f t="shared" si="84"/>
        <v>35869.4</v>
      </c>
      <c r="P742" s="117">
        <f t="shared" si="84"/>
        <v>3676613500</v>
      </c>
      <c r="Q742" s="117">
        <f t="shared" si="84"/>
        <v>84068668</v>
      </c>
      <c r="R742" s="117">
        <f t="shared" si="84"/>
        <v>3592544832</v>
      </c>
      <c r="S742" s="116">
        <f t="shared" si="84"/>
        <v>36912.500000000007</v>
      </c>
      <c r="T742" s="117">
        <f t="shared" si="84"/>
        <v>3783531250</v>
      </c>
      <c r="U742" s="116">
        <f t="shared" si="84"/>
        <v>68638586</v>
      </c>
      <c r="V742" s="117">
        <f t="shared" si="84"/>
        <v>3714892664</v>
      </c>
      <c r="W742" s="117">
        <f t="shared" si="84"/>
        <v>0</v>
      </c>
      <c r="X742" s="117">
        <f t="shared" si="84"/>
        <v>0</v>
      </c>
      <c r="Y742" s="117">
        <f t="shared" si="84"/>
        <v>0</v>
      </c>
      <c r="Z742" s="117">
        <f t="shared" si="84"/>
        <v>85333500</v>
      </c>
      <c r="AA742" s="117">
        <f t="shared" si="84"/>
        <v>2144650</v>
      </c>
      <c r="AB742" s="117">
        <f t="shared" si="84"/>
        <v>83188850</v>
      </c>
      <c r="AC742" s="117">
        <f t="shared" si="84"/>
        <v>101396</v>
      </c>
      <c r="AD742" s="116">
        <f t="shared" si="84"/>
        <v>5091</v>
      </c>
      <c r="AE742" s="117">
        <f t="shared" si="84"/>
        <v>4318</v>
      </c>
      <c r="AF742" s="116">
        <f t="shared" si="84"/>
        <v>225</v>
      </c>
      <c r="AG742" s="117">
        <f t="shared" si="84"/>
        <v>97078</v>
      </c>
      <c r="AH742" s="116">
        <f t="shared" si="84"/>
        <v>4866</v>
      </c>
      <c r="AI742" s="117">
        <f t="shared" si="84"/>
        <v>5069550000</v>
      </c>
      <c r="AJ742" s="117">
        <f t="shared" si="84"/>
        <v>55660900</v>
      </c>
      <c r="AK742" s="117">
        <f t="shared" si="84"/>
        <v>1384739100</v>
      </c>
      <c r="AL742" s="117">
        <f t="shared" si="84"/>
        <v>3674300000</v>
      </c>
      <c r="AM742" s="117">
        <f t="shared" si="84"/>
        <v>45150000</v>
      </c>
      <c r="AN742" s="116">
        <f t="shared" si="84"/>
        <v>136596.25</v>
      </c>
      <c r="AO742" s="116">
        <f t="shared" si="84"/>
        <v>285516.40000000008</v>
      </c>
      <c r="AP742" s="116">
        <f t="shared" si="84"/>
        <v>18199.599999999999</v>
      </c>
      <c r="AQ742" s="117">
        <f>SUM(AQ657:AQ741)</f>
        <v>22510607060</v>
      </c>
      <c r="AR742" s="117">
        <f t="shared" si="84"/>
        <v>100721700</v>
      </c>
      <c r="AS742" s="117">
        <f t="shared" si="84"/>
        <v>477261247</v>
      </c>
      <c r="AT742" s="117">
        <f t="shared" si="84"/>
        <v>0</v>
      </c>
      <c r="AU742" s="117">
        <f t="shared" si="84"/>
        <v>9609797144</v>
      </c>
      <c r="AV742" s="117">
        <f t="shared" si="84"/>
        <v>13218300377</v>
      </c>
      <c r="AW742" s="117">
        <f t="shared" si="84"/>
        <v>694030008</v>
      </c>
      <c r="AX742" s="117">
        <f t="shared" si="84"/>
        <v>471053681.55020201</v>
      </c>
      <c r="AY742" s="117">
        <f t="shared" si="84"/>
        <v>72000000</v>
      </c>
      <c r="AZ742" s="117">
        <f t="shared" si="84"/>
        <v>0</v>
      </c>
      <c r="BA742" s="117">
        <f t="shared" si="84"/>
        <v>72000000</v>
      </c>
      <c r="BB742" s="117">
        <f t="shared" si="84"/>
        <v>21246348641</v>
      </c>
      <c r="BC742" s="117">
        <f t="shared" si="84"/>
        <v>739180008</v>
      </c>
      <c r="BD742" s="117">
        <f t="shared" si="84"/>
        <v>471053681.55020201</v>
      </c>
      <c r="BE742" s="117">
        <f t="shared" si="84"/>
        <v>21045749819.915638</v>
      </c>
      <c r="BF742" s="117">
        <f t="shared" si="84"/>
        <v>1009634868.4658399</v>
      </c>
      <c r="BG742" s="116">
        <f t="shared" si="84"/>
        <v>136596.25</v>
      </c>
      <c r="BH742" s="116">
        <f t="shared" si="84"/>
        <v>390724.09999999986</v>
      </c>
      <c r="BI742" s="116">
        <f t="shared" si="84"/>
        <v>259210.40000000002</v>
      </c>
      <c r="BJ742" s="112">
        <f t="shared" si="82"/>
        <v>189.76392104468462</v>
      </c>
      <c r="BK742" s="116">
        <f t="shared" si="84"/>
        <v>385633.09999999986</v>
      </c>
      <c r="BL742" s="116">
        <f t="shared" si="84"/>
        <v>254316.15000000002</v>
      </c>
      <c r="BM742" s="112">
        <f t="shared" si="83"/>
        <v>186.18091638679687</v>
      </c>
      <c r="BN742" s="132">
        <f>(BH742)/COUNT($E$10:$E$633)</f>
        <v>628.17379421221847</v>
      </c>
      <c r="BO742" s="118">
        <f>(BH742)/COUNT($E$10:$E$633)</f>
        <v>628.17379421221847</v>
      </c>
      <c r="BP742" s="119">
        <f>(H742+L742+P742+T742+W742+Z742+AI742+AQ742+AY742)/COUNT($E$10:$E$633)</f>
        <v>58093236.83279743</v>
      </c>
    </row>
  </sheetData>
  <autoFilter ref="A9:BP633" xr:uid="{00000000-0001-0000-0100-000000000000}"/>
  <mergeCells count="62">
    <mergeCell ref="BO4:BO7"/>
    <mergeCell ref="BM5:BM7"/>
    <mergeCell ref="BK4:BM4"/>
    <mergeCell ref="BH5:BH7"/>
    <mergeCell ref="BI5:BI7"/>
    <mergeCell ref="BL5:BL7"/>
    <mergeCell ref="BK5:BK7"/>
    <mergeCell ref="BJ5:BJ7"/>
    <mergeCell ref="BH4:BJ4"/>
    <mergeCell ref="BG4:BG7"/>
    <mergeCell ref="AC4:AM5"/>
    <mergeCell ref="O4:V5"/>
    <mergeCell ref="AM6:AM7"/>
    <mergeCell ref="AT6:AT7"/>
    <mergeCell ref="W6:Y6"/>
    <mergeCell ref="Z6:AA6"/>
    <mergeCell ref="AD6:AD7"/>
    <mergeCell ref="AC6:AC7"/>
    <mergeCell ref="AX6:AX7"/>
    <mergeCell ref="AN4:AX5"/>
    <mergeCell ref="AO6:AP6"/>
    <mergeCell ref="AW6:AW7"/>
    <mergeCell ref="AE6:AE7"/>
    <mergeCell ref="AF6:AF7"/>
    <mergeCell ref="AG6:AG7"/>
    <mergeCell ref="A4:A7"/>
    <mergeCell ref="B4:B7"/>
    <mergeCell ref="W4:AB5"/>
    <mergeCell ref="AJ6:AJ7"/>
    <mergeCell ref="AQ6:AQ7"/>
    <mergeCell ref="G4:N5"/>
    <mergeCell ref="G6:J6"/>
    <mergeCell ref="K6:M6"/>
    <mergeCell ref="O6:R6"/>
    <mergeCell ref="S6:U6"/>
    <mergeCell ref="AR6:AR7"/>
    <mergeCell ref="AS6:AS7"/>
    <mergeCell ref="AV6:AV7"/>
    <mergeCell ref="N6:N7"/>
    <mergeCell ref="AB6:AB7"/>
    <mergeCell ref="AU6:AU7"/>
    <mergeCell ref="AL6:AL7"/>
    <mergeCell ref="AI6:AI7"/>
    <mergeCell ref="AK6:AK7"/>
    <mergeCell ref="V6:V7"/>
    <mergeCell ref="AH6:AH7"/>
    <mergeCell ref="AN6:AN7"/>
    <mergeCell ref="C633:D633"/>
    <mergeCell ref="F4:F7"/>
    <mergeCell ref="E4:E7"/>
    <mergeCell ref="D4:D7"/>
    <mergeCell ref="C4:C7"/>
    <mergeCell ref="BE4:BF5"/>
    <mergeCell ref="BB4:BD5"/>
    <mergeCell ref="AY6:AY7"/>
    <mergeCell ref="AZ6:AZ7"/>
    <mergeCell ref="BA6:BA7"/>
    <mergeCell ref="BC6:BD6"/>
    <mergeCell ref="BF6:BF7"/>
    <mergeCell ref="BE6:BE7"/>
    <mergeCell ref="BB6:BB7"/>
    <mergeCell ref="AY4:BA5"/>
  </mergeCells>
  <phoneticPr fontId="2" type="noConversion"/>
  <conditionalFormatting sqref="BK657:BL741 BN657:BP741 E657:BI741 E636:BI650">
    <cfRule type="expression" dxfId="7" priority="6" stopIfTrue="1">
      <formula>MOD(ROW(),2)=0</formula>
    </cfRule>
  </conditionalFormatting>
  <conditionalFormatting sqref="K10:AX10 A10:J631 AY10:BA632 N11:R631 V11:Y631 AB11:AX631 K11:M632 S11:U632 Z11:AA632 BI11:BI632 BK11:BL632 BM11:BM633 BJ11:BJ633 J632 AE632:AH632 BB10:BM10 BB11:BH631">
    <cfRule type="expression" dxfId="6" priority="13" stopIfTrue="1">
      <formula>MOD(ROW(),2)=1</formula>
    </cfRule>
  </conditionalFormatting>
  <conditionalFormatting sqref="BJ636:BJ650">
    <cfRule type="expression" dxfId="5" priority="5" stopIfTrue="1">
      <formula>MOD(ROW(),2)=1</formula>
    </cfRule>
  </conditionalFormatting>
  <conditionalFormatting sqref="BJ657:BJ742">
    <cfRule type="expression" dxfId="4" priority="2" stopIfTrue="1">
      <formula>MOD(ROW(),2)=1</formula>
    </cfRule>
  </conditionalFormatting>
  <conditionalFormatting sqref="BM636:BM650">
    <cfRule type="expression" dxfId="3" priority="4" stopIfTrue="1">
      <formula>MOD(ROW(),2)=1</formula>
    </cfRule>
  </conditionalFormatting>
  <conditionalFormatting sqref="BM657:BM742">
    <cfRule type="expression" dxfId="2" priority="3" stopIfTrue="1">
      <formula>MOD(ROW(),2)=1</formula>
    </cfRule>
  </conditionalFormatting>
  <conditionalFormatting sqref="BN636:BP636 BK636:BL650 BN637:BN650 BP637:BP650 BO637:BO651">
    <cfRule type="expression" dxfId="1" priority="11" stopIfTrue="1">
      <formula>MOD(ROW(),2)=0</formula>
    </cfRule>
  </conditionalFormatting>
  <conditionalFormatting sqref="BO10:BO631">
    <cfRule type="expression" dxfId="0" priority="1" stopIfTrue="1">
      <formula>MOD(ROW(),2)=1</formula>
    </cfRule>
  </conditionalFormatting>
  <pageMargins left="0.27" right="0.2" top="0.4" bottom="0.51" header="0.24" footer="0.28000000000000003"/>
  <pageSetup paperSize="9" scale="38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196AE-FEF5-431E-9CAB-6AC9893E8469}">
  <dimension ref="A1:R18"/>
  <sheetViews>
    <sheetView workbookViewId="0">
      <selection activeCell="E14" sqref="E14"/>
    </sheetView>
  </sheetViews>
  <sheetFormatPr defaultRowHeight="13.2"/>
  <cols>
    <col min="1" max="1" width="10.21875" bestFit="1" customWidth="1"/>
    <col min="2" max="2" width="15.109375" bestFit="1" customWidth="1"/>
    <col min="3" max="3" width="14.109375" bestFit="1" customWidth="1"/>
    <col min="4" max="4" width="14.88671875" bestFit="1" customWidth="1"/>
    <col min="5" max="5" width="17.33203125" bestFit="1" customWidth="1"/>
    <col min="6" max="6" width="16.6640625" bestFit="1" customWidth="1"/>
    <col min="7" max="8" width="15.109375" bestFit="1" customWidth="1"/>
    <col min="10" max="11" width="15.109375" bestFit="1" customWidth="1"/>
    <col min="12" max="13" width="16.6640625" bestFit="1" customWidth="1"/>
    <col min="14" max="16" width="14.109375" bestFit="1" customWidth="1"/>
    <col min="17" max="17" width="16.6640625" bestFit="1" customWidth="1"/>
    <col min="18" max="18" width="17.77734375" bestFit="1" customWidth="1"/>
  </cols>
  <sheetData>
    <row r="1" spans="1:18" ht="13.2" customHeight="1">
      <c r="A1" s="139" t="s">
        <v>1439</v>
      </c>
      <c r="J1" s="174" t="s">
        <v>1427</v>
      </c>
      <c r="K1" s="175"/>
      <c r="L1" s="195" t="s">
        <v>572</v>
      </c>
      <c r="M1" s="196"/>
      <c r="N1" s="230" t="s">
        <v>573</v>
      </c>
      <c r="O1" s="232"/>
      <c r="P1" s="230" t="s">
        <v>1430</v>
      </c>
      <c r="Q1" s="230" t="s">
        <v>1203</v>
      </c>
      <c r="R1" s="230" t="s">
        <v>1406</v>
      </c>
    </row>
    <row r="2" spans="1:18" ht="13.2" customHeight="1">
      <c r="J2" s="177"/>
      <c r="K2" s="178"/>
      <c r="L2" s="198"/>
      <c r="M2" s="199"/>
      <c r="N2" s="231"/>
      <c r="O2" s="233"/>
      <c r="P2" s="231"/>
      <c r="Q2" s="231"/>
      <c r="R2" s="231"/>
    </row>
    <row r="3" spans="1:18">
      <c r="A3" s="135" t="s">
        <v>1433</v>
      </c>
      <c r="B3" s="133" t="s">
        <v>1405</v>
      </c>
      <c r="C3" s="133" t="s">
        <v>572</v>
      </c>
      <c r="D3" s="133" t="s">
        <v>573</v>
      </c>
      <c r="E3" s="137" t="s">
        <v>1438</v>
      </c>
      <c r="F3" s="133" t="s">
        <v>1203</v>
      </c>
      <c r="G3" s="133" t="s">
        <v>1406</v>
      </c>
      <c r="H3" s="137" t="s">
        <v>579</v>
      </c>
      <c r="J3" s="134" t="s">
        <v>1428</v>
      </c>
      <c r="K3" s="134" t="s">
        <v>1429</v>
      </c>
      <c r="L3" s="134" t="s">
        <v>1428</v>
      </c>
      <c r="M3" s="134" t="s">
        <v>1429</v>
      </c>
      <c r="N3" s="134" t="s">
        <v>1428</v>
      </c>
      <c r="O3" s="134" t="s">
        <v>1429</v>
      </c>
      <c r="P3" s="134" t="s">
        <v>1431</v>
      </c>
      <c r="Q3" s="134" t="s">
        <v>1431</v>
      </c>
      <c r="R3" s="134" t="s">
        <v>1431</v>
      </c>
    </row>
    <row r="4" spans="1:18">
      <c r="A4" s="135" t="s">
        <v>1437</v>
      </c>
      <c r="B4" s="136">
        <f>J4+K4</f>
        <v>1231815000</v>
      </c>
      <c r="C4" s="136">
        <f>+L4+M4</f>
        <v>3140861750</v>
      </c>
      <c r="D4" s="136">
        <f>+N4+O4</f>
        <v>33641000</v>
      </c>
      <c r="E4" s="136">
        <f t="shared" ref="E4:G8" si="0">P4</f>
        <v>55770000</v>
      </c>
      <c r="F4" s="136">
        <f t="shared" si="0"/>
        <v>3952850000</v>
      </c>
      <c r="G4" s="136">
        <f t="shared" si="0"/>
        <v>12201276701</v>
      </c>
      <c r="H4" s="136">
        <f>SUM(B4:G4)</f>
        <v>20616214451</v>
      </c>
      <c r="J4" s="136">
        <v>814820500</v>
      </c>
      <c r="K4" s="138">
        <v>416994500</v>
      </c>
      <c r="L4" s="138">
        <v>1481187500</v>
      </c>
      <c r="M4" s="138">
        <v>1659674250</v>
      </c>
      <c r="N4" s="138">
        <v>17156000</v>
      </c>
      <c r="O4" s="138">
        <v>16485000</v>
      </c>
      <c r="P4" s="138">
        <v>55770000</v>
      </c>
      <c r="Q4" s="138">
        <v>3952850000</v>
      </c>
      <c r="R4" s="138">
        <v>12201276701</v>
      </c>
    </row>
    <row r="5" spans="1:18">
      <c r="A5" s="135" t="s">
        <v>1436</v>
      </c>
      <c r="B5" s="136">
        <f>J5+K5</f>
        <v>588068000</v>
      </c>
      <c r="C5" s="136">
        <f>+L5+M5</f>
        <v>2003807000</v>
      </c>
      <c r="D5" s="136">
        <f>+N5+O5</f>
        <v>45025000</v>
      </c>
      <c r="E5" s="136">
        <f t="shared" si="0"/>
        <v>60060000</v>
      </c>
      <c r="F5" s="136">
        <f t="shared" si="0"/>
        <v>5262750000</v>
      </c>
      <c r="G5" s="136">
        <f t="shared" si="0"/>
        <v>13556620434</v>
      </c>
      <c r="H5" s="136">
        <f>SUM(B5:G5)</f>
        <v>21516330434</v>
      </c>
      <c r="J5" s="138">
        <v>336082500</v>
      </c>
      <c r="K5" s="138">
        <v>251985500</v>
      </c>
      <c r="L5" s="138">
        <v>749732750</v>
      </c>
      <c r="M5" s="138">
        <v>1254074250</v>
      </c>
      <c r="N5" s="138"/>
      <c r="O5" s="138">
        <v>45025000</v>
      </c>
      <c r="P5" s="138">
        <v>60060000</v>
      </c>
      <c r="Q5" s="138">
        <v>5262750000</v>
      </c>
      <c r="R5" s="138">
        <v>13556620434</v>
      </c>
    </row>
    <row r="6" spans="1:18">
      <c r="A6" s="135" t="s">
        <v>1435</v>
      </c>
      <c r="B6" s="136">
        <f>J6+K6</f>
        <v>208643500</v>
      </c>
      <c r="C6" s="136">
        <f>+L6+M6</f>
        <v>2687460750</v>
      </c>
      <c r="D6" s="136">
        <f>+N6+O6</f>
        <v>38297000</v>
      </c>
      <c r="E6" s="136">
        <f t="shared" si="0"/>
        <v>58630000</v>
      </c>
      <c r="F6" s="136">
        <f t="shared" si="0"/>
        <v>5069925000</v>
      </c>
      <c r="G6" s="136">
        <f t="shared" si="0"/>
        <v>16789857749</v>
      </c>
      <c r="H6" s="136">
        <f>SUM(B6:G6)</f>
        <v>24852813999</v>
      </c>
      <c r="J6" s="138">
        <v>37199500</v>
      </c>
      <c r="K6" s="138">
        <v>171444000</v>
      </c>
      <c r="L6" s="138">
        <v>1336705500</v>
      </c>
      <c r="M6" s="138">
        <v>1350755250</v>
      </c>
      <c r="N6" s="138">
        <v>20042000</v>
      </c>
      <c r="O6" s="138">
        <v>18255000</v>
      </c>
      <c r="P6" s="138">
        <v>58630000</v>
      </c>
      <c r="Q6" s="138">
        <v>5069925000</v>
      </c>
      <c r="R6" s="138">
        <v>16789857749</v>
      </c>
    </row>
    <row r="7" spans="1:18">
      <c r="A7" s="135" t="s">
        <v>1434</v>
      </c>
      <c r="B7" s="136">
        <f>J7+K7</f>
        <v>97454500</v>
      </c>
      <c r="C7" s="136">
        <f>+L7+M7</f>
        <v>3465283250</v>
      </c>
      <c r="D7" s="136">
        <f>+N7+O7</f>
        <v>22590000</v>
      </c>
      <c r="E7" s="136">
        <f t="shared" si="0"/>
        <v>51480000</v>
      </c>
      <c r="F7" s="136">
        <f t="shared" si="0"/>
        <v>4563550000</v>
      </c>
      <c r="G7" s="136">
        <f t="shared" si="0"/>
        <v>17564623135</v>
      </c>
      <c r="H7" s="136">
        <f>SUM(B7:G7)</f>
        <v>25764980885</v>
      </c>
      <c r="J7" s="138">
        <v>28333500</v>
      </c>
      <c r="K7" s="138">
        <v>69121000</v>
      </c>
      <c r="L7" s="138">
        <v>1996072000</v>
      </c>
      <c r="M7" s="138">
        <v>1469211250</v>
      </c>
      <c r="N7" s="138"/>
      <c r="O7" s="138">
        <v>22590000</v>
      </c>
      <c r="P7" s="138">
        <v>51480000</v>
      </c>
      <c r="Q7" s="138">
        <v>4563550000</v>
      </c>
      <c r="R7" s="138">
        <v>17564623135</v>
      </c>
    </row>
    <row r="8" spans="1:18">
      <c r="A8" s="135" t="s">
        <v>1432</v>
      </c>
      <c r="B8" s="136">
        <f>J8+K8</f>
        <v>354916500</v>
      </c>
      <c r="C8" s="136">
        <f>+L8+M8</f>
        <v>5084917375</v>
      </c>
      <c r="D8" s="136">
        <f>+N8+O8</f>
        <v>70589500</v>
      </c>
      <c r="E8" s="136">
        <f t="shared" si="0"/>
        <v>74880000</v>
      </c>
      <c r="F8" s="136">
        <f t="shared" si="0"/>
        <v>4710725000</v>
      </c>
      <c r="G8" s="136">
        <f t="shared" si="0"/>
        <v>22888025325</v>
      </c>
      <c r="H8" s="136">
        <f>SUM(B8:G8)</f>
        <v>33184053700</v>
      </c>
      <c r="J8" s="136">
        <v>27511000</v>
      </c>
      <c r="K8" s="136">
        <v>327405500</v>
      </c>
      <c r="L8" s="136">
        <v>2338235125</v>
      </c>
      <c r="M8" s="136">
        <v>2746682250</v>
      </c>
      <c r="N8" s="136">
        <v>46309500</v>
      </c>
      <c r="O8" s="136">
        <v>24280000</v>
      </c>
      <c r="P8" s="136">
        <v>74880000</v>
      </c>
      <c r="Q8" s="136">
        <v>4710725000</v>
      </c>
      <c r="R8" s="136">
        <v>22888025325</v>
      </c>
    </row>
    <row r="11" spans="1:18">
      <c r="A11" s="135" t="s">
        <v>1440</v>
      </c>
    </row>
    <row r="13" spans="1:18">
      <c r="A13" s="135" t="s">
        <v>1433</v>
      </c>
      <c r="B13" s="137" t="s">
        <v>1203</v>
      </c>
      <c r="C13" s="137" t="s">
        <v>1441</v>
      </c>
      <c r="D13" s="137" t="s">
        <v>1442</v>
      </c>
      <c r="E13" s="137" t="s">
        <v>1443</v>
      </c>
    </row>
    <row r="14" spans="1:18">
      <c r="A14" s="135" t="s">
        <v>1437</v>
      </c>
    </row>
    <row r="15" spans="1:18">
      <c r="A15" s="135" t="s">
        <v>1436</v>
      </c>
    </row>
    <row r="16" spans="1:18">
      <c r="A16" s="135" t="s">
        <v>1435</v>
      </c>
    </row>
    <row r="17" spans="1:1">
      <c r="A17" s="135" t="s">
        <v>1434</v>
      </c>
    </row>
    <row r="18" spans="1:1">
      <c r="A18" s="135" t="s">
        <v>1432</v>
      </c>
    </row>
  </sheetData>
  <mergeCells count="6">
    <mergeCell ref="R1:R2"/>
    <mergeCell ref="J1:K2"/>
    <mergeCell ref="L1:M2"/>
    <mergeCell ref="N1:O2"/>
    <mergeCell ref="P1:P2"/>
    <mergeCell ref="Q1:Q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tien_so</vt:lpstr>
      <vt:lpstr>Tong hop</vt:lpstr>
      <vt:lpstr>Sheet1</vt:lpstr>
      <vt:lpstr>'Tong hop'!Print_Area</vt:lpstr>
      <vt:lpstr>'Tong hop'!Print_Titles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Lê Ngọc Tú</cp:lastModifiedBy>
  <cp:lastPrinted>2025-07-26T16:30:22Z</cp:lastPrinted>
  <dcterms:created xsi:type="dcterms:W3CDTF">2018-07-02T13:29:03Z</dcterms:created>
  <dcterms:modified xsi:type="dcterms:W3CDTF">2026-07-31T07:27:54Z</dcterms:modified>
</cp:coreProperties>
</file>